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15" yWindow="-15" windowWidth="14520" windowHeight="12240" tabRatio="667"/>
  </bookViews>
  <sheets>
    <sheet name="Beschreibung" sheetId="7" r:id="rId1"/>
    <sheet name="alle Spiele" sheetId="1" r:id="rId2"/>
    <sheet name="Gruppenplatzierung" sheetId="2" r:id="rId3"/>
    <sheet name="KO-Runde" sheetId="3" r:id="rId4"/>
    <sheet name="Tipp-Rangliste" sheetId="6" r:id="rId5"/>
    <sheet name="Punktsystem" sheetId="11" r:id="rId6"/>
    <sheet name="Tipppunkte" sheetId="12" state="hidden" r:id="rId7"/>
    <sheet name="Stammdaten" sheetId="10" state="hidden" r:id="rId8"/>
  </sheets>
  <definedNames>
    <definedName name="AnzahlSpieleA">Gruppenplatzierung!$U$2:$U$5</definedName>
    <definedName name="AnzahlSpieleB">Gruppenplatzierung!$U$6:$U$9</definedName>
    <definedName name="AnzahlSpieleC">Gruppenplatzierung!$U$10:$U$13</definedName>
    <definedName name="AnzahlSpieleD">Gruppenplatzierung!$U$14:$U$17</definedName>
    <definedName name="AnzahlSpieleE">Gruppenplatzierung!$U$18:$U$21</definedName>
    <definedName name="AnzahlSpieleF">Gruppenplatzierung!$U$22:$U$25</definedName>
    <definedName name="AnzahlSpieleG">Gruppenplatzierung!$U$26:$U$29</definedName>
    <definedName name="AnzahlSpieleH">Gruppenplatzierung!$U$30:$U$33</definedName>
    <definedName name="_xlnm.Print_Area" localSheetId="1">'alle Spiele'!$A$1:$EI$67</definedName>
    <definedName name="_xlnm.Print_Area" localSheetId="2">Gruppenplatzierung!$A$1:$N$33</definedName>
    <definedName name="_xlnm.Print_Area" localSheetId="6">Tipppunkte!$A$1:$EI$67</definedName>
    <definedName name="_xlnm.Print_Titles" localSheetId="1">'alle Spiele'!$A:$S,'alle Spiele'!$1:$3</definedName>
    <definedName name="_xlnm.Print_Titles" localSheetId="6">Tipppunkte!$A:$S,Tipppunkte!$1:$3</definedName>
    <definedName name="PlatzierungenA">Gruppenplatzierung!$AI$2:$AJ$5</definedName>
    <definedName name="PlatzierungenB">Gruppenplatzierung!$AI$6:$AJ$9</definedName>
    <definedName name="PlatzierungenC">Gruppenplatzierung!$AI$10:$AJ$13</definedName>
    <definedName name="PlatzierungenD">Gruppenplatzierung!$AI$14:$AJ$17</definedName>
    <definedName name="PlatzierungenE">Gruppenplatzierung!$AI$18:$AJ$21</definedName>
    <definedName name="PlatzierungenF">Gruppenplatzierung!$AI$22:$AJ$25</definedName>
    <definedName name="PlatzierungenG">Gruppenplatzierung!$AI$26:$AJ$29</definedName>
    <definedName name="PlatzierungenH">Gruppenplatzierung!$AI$30:$AJ$33</definedName>
    <definedName name="TABLE" localSheetId="1">'alle Spiele'!$C$4:$C$51</definedName>
    <definedName name="TABLE" localSheetId="6">Tipppunkte!$C$4:$C$51</definedName>
    <definedName name="TABLE_2" localSheetId="1">'alle Spiele'!$C$3:$C$51</definedName>
    <definedName name="TABLE_2" localSheetId="6">Tipppunkte!$C$3:$C$51</definedName>
    <definedName name="Teams">Stammdaten!$A$5:$B$36</definedName>
  </definedNames>
  <calcPr calcId="145621"/>
</workbook>
</file>

<file path=xl/calcChain.xml><?xml version="1.0" encoding="utf-8"?>
<calcChain xmlns="http://schemas.openxmlformats.org/spreadsheetml/2006/main">
  <c r="EG67" i="12" l="1"/>
  <c r="EH67" i="12" s="1"/>
  <c r="ED67" i="12"/>
  <c r="EF67" i="12" s="1"/>
  <c r="EA67" i="12"/>
  <c r="EC67" i="12" s="1"/>
  <c r="DX67" i="12"/>
  <c r="DZ67" i="12" s="1"/>
  <c r="DU67" i="12"/>
  <c r="DW67" i="12" s="1"/>
  <c r="DR67" i="12"/>
  <c r="DT67" i="12" s="1"/>
  <c r="DO67" i="12"/>
  <c r="DL67" i="12"/>
  <c r="DN67" i="12" s="1"/>
  <c r="DI67" i="12"/>
  <c r="DK67" i="12" s="1"/>
  <c r="DF67" i="12"/>
  <c r="DH67" i="12" s="1"/>
  <c r="DC67" i="12"/>
  <c r="DE67" i="12" s="1"/>
  <c r="CZ67" i="12"/>
  <c r="DB67" i="12" s="1"/>
  <c r="CW67" i="12"/>
  <c r="CY67" i="12" s="1"/>
  <c r="CT67" i="12"/>
  <c r="CV67" i="12" s="1"/>
  <c r="CQ67" i="12"/>
  <c r="CS67" i="12" s="1"/>
  <c r="CN67" i="12"/>
  <c r="CP67" i="12" s="1"/>
  <c r="CK67" i="12"/>
  <c r="CM67" i="12" s="1"/>
  <c r="CH67" i="12"/>
  <c r="CJ67" i="12" s="1"/>
  <c r="CE67" i="12"/>
  <c r="CG67" i="12" s="1"/>
  <c r="CB67" i="12"/>
  <c r="CD67" i="12" s="1"/>
  <c r="BY67" i="12"/>
  <c r="CA67" i="12" s="1"/>
  <c r="BV67" i="12"/>
  <c r="BX67" i="12" s="1"/>
  <c r="BS67" i="12"/>
  <c r="BP67" i="12"/>
  <c r="BR67" i="12" s="1"/>
  <c r="BM67" i="12"/>
  <c r="BO67" i="12" s="1"/>
  <c r="BJ67" i="12"/>
  <c r="BL67" i="12" s="1"/>
  <c r="BG67" i="12"/>
  <c r="BI67" i="12" s="1"/>
  <c r="BD67" i="12"/>
  <c r="BF67" i="12" s="1"/>
  <c r="BA67" i="12"/>
  <c r="BC67" i="12" s="1"/>
  <c r="AX67" i="12"/>
  <c r="AZ67" i="12" s="1"/>
  <c r="AU67" i="12"/>
  <c r="AW67" i="12" s="1"/>
  <c r="AR67" i="12"/>
  <c r="AT67" i="12" s="1"/>
  <c r="AO67" i="12"/>
  <c r="AQ67" i="12" s="1"/>
  <c r="AL67" i="12"/>
  <c r="AN67" i="12" s="1"/>
  <c r="AI67" i="12"/>
  <c r="AK67" i="12" s="1"/>
  <c r="AF67" i="12"/>
  <c r="AH67" i="12" s="1"/>
  <c r="AC67" i="12"/>
  <c r="AE67" i="12" s="1"/>
  <c r="Z67" i="12"/>
  <c r="AB67" i="12" s="1"/>
  <c r="W67" i="12"/>
  <c r="EG66" i="12"/>
  <c r="EI66" i="12" s="1"/>
  <c r="ED66" i="12"/>
  <c r="EF66" i="12" s="1"/>
  <c r="EA66" i="12"/>
  <c r="EC66" i="12" s="1"/>
  <c r="DX66" i="12"/>
  <c r="DZ66" i="12" s="1"/>
  <c r="DU66" i="12"/>
  <c r="DW66" i="12" s="1"/>
  <c r="DR66" i="12"/>
  <c r="DT66" i="12" s="1"/>
  <c r="DO66" i="12"/>
  <c r="DQ66" i="12" s="1"/>
  <c r="DL66" i="12"/>
  <c r="DN66" i="12" s="1"/>
  <c r="DI66" i="12"/>
  <c r="DK66" i="12" s="1"/>
  <c r="DF66" i="12"/>
  <c r="DH66" i="12" s="1"/>
  <c r="DC66" i="12"/>
  <c r="DE66" i="12" s="1"/>
  <c r="CZ66" i="12"/>
  <c r="DA66" i="12" s="1"/>
  <c r="CW66" i="12"/>
  <c r="CY66" i="12" s="1"/>
  <c r="CT66" i="12"/>
  <c r="CU66" i="12" s="1"/>
  <c r="CQ66" i="12"/>
  <c r="CS66" i="12" s="1"/>
  <c r="CN66" i="12"/>
  <c r="CO66" i="12" s="1"/>
  <c r="CK66" i="12"/>
  <c r="CM66" i="12" s="1"/>
  <c r="CH66" i="12"/>
  <c r="CI66" i="12" s="1"/>
  <c r="CE66" i="12"/>
  <c r="CG66" i="12" s="1"/>
  <c r="CB66" i="12"/>
  <c r="CC66" i="12" s="1"/>
  <c r="BY66" i="12"/>
  <c r="CA66" i="12" s="1"/>
  <c r="BV66" i="12"/>
  <c r="BW66" i="12" s="1"/>
  <c r="BS66" i="12"/>
  <c r="BP66" i="12"/>
  <c r="BQ66" i="12" s="1"/>
  <c r="BM66" i="12"/>
  <c r="BO66" i="12" s="1"/>
  <c r="BJ66" i="12"/>
  <c r="BK66" i="12" s="1"/>
  <c r="BG66" i="12"/>
  <c r="BI66" i="12" s="1"/>
  <c r="BD66" i="12"/>
  <c r="BE66" i="12" s="1"/>
  <c r="BA66" i="12"/>
  <c r="BC66" i="12" s="1"/>
  <c r="AX66" i="12"/>
  <c r="AY66" i="12" s="1"/>
  <c r="AU66" i="12"/>
  <c r="AW66" i="12" s="1"/>
  <c r="AR66" i="12"/>
  <c r="AS66" i="12" s="1"/>
  <c r="AO66" i="12"/>
  <c r="AQ66" i="12" s="1"/>
  <c r="AL66" i="12"/>
  <c r="AM66" i="12" s="1"/>
  <c r="AI66" i="12"/>
  <c r="AK66" i="12" s="1"/>
  <c r="AF66" i="12"/>
  <c r="AG66" i="12" s="1"/>
  <c r="AC66" i="12"/>
  <c r="AE66" i="12" s="1"/>
  <c r="Z66" i="12"/>
  <c r="AA66" i="12" s="1"/>
  <c r="W66" i="12"/>
  <c r="EG65" i="12"/>
  <c r="EH65" i="12" s="1"/>
  <c r="ED65" i="12"/>
  <c r="EF65" i="12" s="1"/>
  <c r="EA65" i="12"/>
  <c r="EB65" i="12" s="1"/>
  <c r="DX65" i="12"/>
  <c r="DZ65" i="12" s="1"/>
  <c r="DU65" i="12"/>
  <c r="DW65" i="12" s="1"/>
  <c r="DR65" i="12"/>
  <c r="DT65" i="12" s="1"/>
  <c r="DO65" i="12"/>
  <c r="DL65" i="12"/>
  <c r="DN65" i="12" s="1"/>
  <c r="DI65" i="12"/>
  <c r="DK65" i="12" s="1"/>
  <c r="DF65" i="12"/>
  <c r="DH65" i="12" s="1"/>
  <c r="DC65" i="12"/>
  <c r="CZ65" i="12"/>
  <c r="DB65" i="12" s="1"/>
  <c r="CW65" i="12"/>
  <c r="CY65" i="12" s="1"/>
  <c r="CT65" i="12"/>
  <c r="CV65" i="12" s="1"/>
  <c r="CQ65" i="12"/>
  <c r="CS65" i="12" s="1"/>
  <c r="CN65" i="12"/>
  <c r="CP65" i="12" s="1"/>
  <c r="CK65" i="12"/>
  <c r="CM65" i="12" s="1"/>
  <c r="CH65" i="12"/>
  <c r="CJ65" i="12" s="1"/>
  <c r="CE65" i="12"/>
  <c r="CG65" i="12" s="1"/>
  <c r="CB65" i="12"/>
  <c r="CD65" i="12" s="1"/>
  <c r="BY65" i="12"/>
  <c r="CA65" i="12" s="1"/>
  <c r="BV65" i="12"/>
  <c r="BX65" i="12" s="1"/>
  <c r="BS65" i="12"/>
  <c r="BP65" i="12"/>
  <c r="BR65" i="12" s="1"/>
  <c r="BM65" i="12"/>
  <c r="BO65" i="12" s="1"/>
  <c r="BJ65" i="12"/>
  <c r="BL65" i="12" s="1"/>
  <c r="BG65" i="12"/>
  <c r="BI65" i="12" s="1"/>
  <c r="BD65" i="12"/>
  <c r="BF65" i="12" s="1"/>
  <c r="BA65" i="12"/>
  <c r="BC65" i="12" s="1"/>
  <c r="AX65" i="12"/>
  <c r="AZ65" i="12" s="1"/>
  <c r="AU65" i="12"/>
  <c r="AW65" i="12" s="1"/>
  <c r="AR65" i="12"/>
  <c r="AT65" i="12" s="1"/>
  <c r="AO65" i="12"/>
  <c r="AQ65" i="12" s="1"/>
  <c r="AL65" i="12"/>
  <c r="AN65" i="12" s="1"/>
  <c r="AI65" i="12"/>
  <c r="AK65" i="12" s="1"/>
  <c r="AF65" i="12"/>
  <c r="AH65" i="12" s="1"/>
  <c r="AC65" i="12"/>
  <c r="AE65" i="12" s="1"/>
  <c r="Z65" i="12"/>
  <c r="AB65" i="12" s="1"/>
  <c r="W65" i="12"/>
  <c r="EG64" i="12"/>
  <c r="EI64" i="12" s="1"/>
  <c r="ED64" i="12"/>
  <c r="EF64" i="12" s="1"/>
  <c r="EA64" i="12"/>
  <c r="EC64" i="12" s="1"/>
  <c r="DX64" i="12"/>
  <c r="DU64" i="12"/>
  <c r="DW64" i="12" s="1"/>
  <c r="DR64" i="12"/>
  <c r="DT64" i="12" s="1"/>
  <c r="DO64" i="12"/>
  <c r="DQ64" i="12" s="1"/>
  <c r="DL64" i="12"/>
  <c r="DN64" i="12" s="1"/>
  <c r="DI64" i="12"/>
  <c r="DK64" i="12" s="1"/>
  <c r="DF64" i="12"/>
  <c r="DH64" i="12" s="1"/>
  <c r="DC64" i="12"/>
  <c r="DE64" i="12" s="1"/>
  <c r="CZ64" i="12"/>
  <c r="DB64" i="12" s="1"/>
  <c r="CW64" i="12"/>
  <c r="CY64" i="12" s="1"/>
  <c r="CT64" i="12"/>
  <c r="CV64" i="12" s="1"/>
  <c r="CQ64" i="12"/>
  <c r="CS64" i="12" s="1"/>
  <c r="CN64" i="12"/>
  <c r="CK64" i="12"/>
  <c r="CM64" i="12" s="1"/>
  <c r="CH64" i="12"/>
  <c r="CJ64" i="12" s="1"/>
  <c r="CE64" i="12"/>
  <c r="CG64" i="12" s="1"/>
  <c r="CB64" i="12"/>
  <c r="CD64" i="12" s="1"/>
  <c r="BY64" i="12"/>
  <c r="CA64" i="12" s="1"/>
  <c r="BV64" i="12"/>
  <c r="BX64" i="12" s="1"/>
  <c r="BS64" i="12"/>
  <c r="BU64" i="12" s="1"/>
  <c r="BP64" i="12"/>
  <c r="BR64" i="12" s="1"/>
  <c r="BM64" i="12"/>
  <c r="BO64" i="12" s="1"/>
  <c r="BJ64" i="12"/>
  <c r="BL64" i="12" s="1"/>
  <c r="BG64" i="12"/>
  <c r="BI64" i="12" s="1"/>
  <c r="BD64" i="12"/>
  <c r="BF64" i="12" s="1"/>
  <c r="BA64" i="12"/>
  <c r="BC64" i="12" s="1"/>
  <c r="AX64" i="12"/>
  <c r="AZ64" i="12" s="1"/>
  <c r="AU64" i="12"/>
  <c r="AW64" i="12" s="1"/>
  <c r="AR64" i="12"/>
  <c r="AO64" i="12"/>
  <c r="AQ64" i="12" s="1"/>
  <c r="AL64" i="12"/>
  <c r="AN64" i="12" s="1"/>
  <c r="AI64" i="12"/>
  <c r="AK64" i="12" s="1"/>
  <c r="AF64" i="12"/>
  <c r="AC64" i="12"/>
  <c r="AE64" i="12" s="1"/>
  <c r="Z64" i="12"/>
  <c r="AB64" i="12" s="1"/>
  <c r="W64" i="12"/>
  <c r="Y64" i="12" s="1"/>
  <c r="EG63" i="12"/>
  <c r="EI63" i="12" s="1"/>
  <c r="ED63" i="12"/>
  <c r="EF63" i="12" s="1"/>
  <c r="EA63" i="12"/>
  <c r="EC63" i="12" s="1"/>
  <c r="DX63" i="12"/>
  <c r="DZ63" i="12" s="1"/>
  <c r="DU63" i="12"/>
  <c r="DW63" i="12" s="1"/>
  <c r="DR63" i="12"/>
  <c r="DT63" i="12" s="1"/>
  <c r="DO63" i="12"/>
  <c r="DQ63" i="12" s="1"/>
  <c r="DL63" i="12"/>
  <c r="DN63" i="12" s="1"/>
  <c r="DI63" i="12"/>
  <c r="DF63" i="12"/>
  <c r="DH63" i="12" s="1"/>
  <c r="DC63" i="12"/>
  <c r="DE63" i="12" s="1"/>
  <c r="CZ63" i="12"/>
  <c r="DB63" i="12" s="1"/>
  <c r="CW63" i="12"/>
  <c r="CY63" i="12" s="1"/>
  <c r="CT63" i="12"/>
  <c r="CV63" i="12" s="1"/>
  <c r="CQ63" i="12"/>
  <c r="CS63" i="12" s="1"/>
  <c r="CN63" i="12"/>
  <c r="CP63" i="12" s="1"/>
  <c r="CK63" i="12"/>
  <c r="CM63" i="12" s="1"/>
  <c r="CH63" i="12"/>
  <c r="CI63" i="12" s="1"/>
  <c r="CE63" i="12"/>
  <c r="CG63" i="12" s="1"/>
  <c r="CB63" i="12"/>
  <c r="CC63" i="12" s="1"/>
  <c r="BY63" i="12"/>
  <c r="CA63" i="12" s="1"/>
  <c r="BV63" i="12"/>
  <c r="BW63" i="12" s="1"/>
  <c r="BS63" i="12"/>
  <c r="BU63" i="12" s="1"/>
  <c r="BP63" i="12"/>
  <c r="BQ63" i="12" s="1"/>
  <c r="BM63" i="12"/>
  <c r="BJ63" i="12"/>
  <c r="BK63" i="12" s="1"/>
  <c r="BG63" i="12"/>
  <c r="BI63" i="12" s="1"/>
  <c r="BD63" i="12"/>
  <c r="BE63" i="12" s="1"/>
  <c r="BA63" i="12"/>
  <c r="AX63" i="12"/>
  <c r="AY63" i="12" s="1"/>
  <c r="AU63" i="12"/>
  <c r="AW63" i="12" s="1"/>
  <c r="AR63" i="12"/>
  <c r="AS63" i="12" s="1"/>
  <c r="AO63" i="12"/>
  <c r="AQ63" i="12" s="1"/>
  <c r="AL63" i="12"/>
  <c r="AM63" i="12" s="1"/>
  <c r="AI63" i="12"/>
  <c r="AK63" i="12" s="1"/>
  <c r="AF63" i="12"/>
  <c r="AG63" i="12" s="1"/>
  <c r="AC63" i="12"/>
  <c r="AE63" i="12" s="1"/>
  <c r="Z63" i="12"/>
  <c r="AA63" i="12" s="1"/>
  <c r="W63" i="12"/>
  <c r="Y63" i="12" s="1"/>
  <c r="EG62" i="12"/>
  <c r="EH62" i="12" s="1"/>
  <c r="ED62" i="12"/>
  <c r="EA62" i="12"/>
  <c r="EB62" i="12" s="1"/>
  <c r="DX62" i="12"/>
  <c r="DZ62" i="12" s="1"/>
  <c r="DU62" i="12"/>
  <c r="DV62" i="12" s="1"/>
  <c r="DR62" i="12"/>
  <c r="DT62" i="12" s="1"/>
  <c r="DO62" i="12"/>
  <c r="DP62" i="12" s="1"/>
  <c r="DL62" i="12"/>
  <c r="DN62" i="12" s="1"/>
  <c r="DI62" i="12"/>
  <c r="DJ62" i="12" s="1"/>
  <c r="DF62" i="12"/>
  <c r="DH62" i="12" s="1"/>
  <c r="DC62" i="12"/>
  <c r="DD62" i="12" s="1"/>
  <c r="CZ62" i="12"/>
  <c r="DB62" i="12" s="1"/>
  <c r="CW62" i="12"/>
  <c r="CX62" i="12" s="1"/>
  <c r="CT62" i="12"/>
  <c r="CV62" i="12" s="1"/>
  <c r="CQ62" i="12"/>
  <c r="CR62" i="12" s="1"/>
  <c r="CN62" i="12"/>
  <c r="CP62" i="12" s="1"/>
  <c r="CK62" i="12"/>
  <c r="CL62" i="12" s="1"/>
  <c r="CH62" i="12"/>
  <c r="CE62" i="12"/>
  <c r="CF62" i="12" s="1"/>
  <c r="CB62" i="12"/>
  <c r="CD62" i="12" s="1"/>
  <c r="BY62" i="12"/>
  <c r="BZ62" i="12" s="1"/>
  <c r="BV62" i="12"/>
  <c r="BS62" i="12"/>
  <c r="BT62" i="12" s="1"/>
  <c r="BP62" i="12"/>
  <c r="BR62" i="12" s="1"/>
  <c r="BM62" i="12"/>
  <c r="BN62" i="12" s="1"/>
  <c r="BJ62" i="12"/>
  <c r="BL62" i="12" s="1"/>
  <c r="BG62" i="12"/>
  <c r="BH62" i="12" s="1"/>
  <c r="BD62" i="12"/>
  <c r="BF62" i="12" s="1"/>
  <c r="BA62" i="12"/>
  <c r="BB62" i="12" s="1"/>
  <c r="AX62" i="12"/>
  <c r="AZ62" i="12" s="1"/>
  <c r="AU62" i="12"/>
  <c r="AV62" i="12" s="1"/>
  <c r="AR62" i="12"/>
  <c r="AT62" i="12" s="1"/>
  <c r="AO62" i="12"/>
  <c r="AP62" i="12" s="1"/>
  <c r="AL62" i="12"/>
  <c r="AI62" i="12"/>
  <c r="AJ62" i="12" s="1"/>
  <c r="AF62" i="12"/>
  <c r="AH62" i="12" s="1"/>
  <c r="AC62" i="12"/>
  <c r="AD62" i="12" s="1"/>
  <c r="Z62" i="12"/>
  <c r="AB62" i="12" s="1"/>
  <c r="W62" i="12"/>
  <c r="X62" i="12" s="1"/>
  <c r="EG61" i="12"/>
  <c r="EI61" i="12" s="1"/>
  <c r="ED61" i="12"/>
  <c r="EE61" i="12" s="1"/>
  <c r="EA61" i="12"/>
  <c r="EC61" i="12" s="1"/>
  <c r="DX61" i="12"/>
  <c r="DY61" i="12" s="1"/>
  <c r="DU61" i="12"/>
  <c r="DW61" i="12" s="1"/>
  <c r="DR61" i="12"/>
  <c r="DS61" i="12" s="1"/>
  <c r="DO61" i="12"/>
  <c r="DQ61" i="12" s="1"/>
  <c r="DL61" i="12"/>
  <c r="DM61" i="12" s="1"/>
  <c r="DI61" i="12"/>
  <c r="DK61" i="12" s="1"/>
  <c r="DF61" i="12"/>
  <c r="DG61" i="12" s="1"/>
  <c r="DC61" i="12"/>
  <c r="CZ61" i="12"/>
  <c r="DA61" i="12" s="1"/>
  <c r="CW61" i="12"/>
  <c r="CY61" i="12" s="1"/>
  <c r="CT61" i="12"/>
  <c r="CU61" i="12" s="1"/>
  <c r="CQ61" i="12"/>
  <c r="CN61" i="12"/>
  <c r="CO61" i="12" s="1"/>
  <c r="CK61" i="12"/>
  <c r="CM61" i="12" s="1"/>
  <c r="CH61" i="12"/>
  <c r="CI61" i="12" s="1"/>
  <c r="CE61" i="12"/>
  <c r="CG61" i="12" s="1"/>
  <c r="CB61" i="12"/>
  <c r="CC61" i="12" s="1"/>
  <c r="BY61" i="12"/>
  <c r="CA61" i="12" s="1"/>
  <c r="BV61" i="12"/>
  <c r="BW61" i="12" s="1"/>
  <c r="BS61" i="12"/>
  <c r="BU61" i="12" s="1"/>
  <c r="BP61" i="12"/>
  <c r="BQ61" i="12" s="1"/>
  <c r="BM61" i="12"/>
  <c r="BO61" i="12" s="1"/>
  <c r="BJ61" i="12"/>
  <c r="BK61" i="12" s="1"/>
  <c r="BG61" i="12"/>
  <c r="BD61" i="12"/>
  <c r="BE61" i="12" s="1"/>
  <c r="BA61" i="12"/>
  <c r="BC61" i="12" s="1"/>
  <c r="AX61" i="12"/>
  <c r="AY61" i="12" s="1"/>
  <c r="AU61" i="12"/>
  <c r="AW61" i="12" s="1"/>
  <c r="AR61" i="12"/>
  <c r="AS61" i="12" s="1"/>
  <c r="AO61" i="12"/>
  <c r="AQ61" i="12" s="1"/>
  <c r="AL61" i="12"/>
  <c r="AM61" i="12" s="1"/>
  <c r="AI61" i="12"/>
  <c r="AK61" i="12" s="1"/>
  <c r="AF61" i="12"/>
  <c r="AG61" i="12" s="1"/>
  <c r="AC61" i="12"/>
  <c r="AE61" i="12" s="1"/>
  <c r="Z61" i="12"/>
  <c r="AB61" i="12" s="1"/>
  <c r="W61" i="12"/>
  <c r="Y61" i="12" s="1"/>
  <c r="EG60" i="12"/>
  <c r="EI60" i="12" s="1"/>
  <c r="ED60" i="12"/>
  <c r="EF60" i="12" s="1"/>
  <c r="EA60" i="12"/>
  <c r="EC60" i="12" s="1"/>
  <c r="DX60" i="12"/>
  <c r="DZ60" i="12" s="1"/>
  <c r="DU60" i="12"/>
  <c r="DW60" i="12" s="1"/>
  <c r="DR60" i="12"/>
  <c r="DT60" i="12" s="1"/>
  <c r="DO60" i="12"/>
  <c r="DL60" i="12"/>
  <c r="DN60" i="12" s="1"/>
  <c r="DI60" i="12"/>
  <c r="DK60" i="12" s="1"/>
  <c r="DF60" i="12"/>
  <c r="DH60" i="12" s="1"/>
  <c r="DC60" i="12"/>
  <c r="CZ60" i="12"/>
  <c r="DB60" i="12" s="1"/>
  <c r="CW60" i="12"/>
  <c r="CY60" i="12" s="1"/>
  <c r="CT60" i="12"/>
  <c r="CV60" i="12" s="1"/>
  <c r="CQ60" i="12"/>
  <c r="CS60" i="12" s="1"/>
  <c r="CN60" i="12"/>
  <c r="CP60" i="12" s="1"/>
  <c r="CK60" i="12"/>
  <c r="CM60" i="12" s="1"/>
  <c r="CH60" i="12"/>
  <c r="CJ60" i="12" s="1"/>
  <c r="CE60" i="12"/>
  <c r="CG60" i="12" s="1"/>
  <c r="CB60" i="12"/>
  <c r="CD60" i="12" s="1"/>
  <c r="BY60" i="12"/>
  <c r="CA60" i="12" s="1"/>
  <c r="BV60" i="12"/>
  <c r="BX60" i="12" s="1"/>
  <c r="BS60" i="12"/>
  <c r="BP60" i="12"/>
  <c r="BR60" i="12" s="1"/>
  <c r="BM60" i="12"/>
  <c r="BO60" i="12" s="1"/>
  <c r="BJ60" i="12"/>
  <c r="BL60" i="12" s="1"/>
  <c r="BG60" i="12"/>
  <c r="BI60" i="12" s="1"/>
  <c r="BD60" i="12"/>
  <c r="BF60" i="12" s="1"/>
  <c r="BA60" i="12"/>
  <c r="BC60" i="12" s="1"/>
  <c r="AX60" i="12"/>
  <c r="AZ60" i="12" s="1"/>
  <c r="AU60" i="12"/>
  <c r="AW60" i="12" s="1"/>
  <c r="AR60" i="12"/>
  <c r="AT60" i="12" s="1"/>
  <c r="AO60" i="12"/>
  <c r="AQ60" i="12" s="1"/>
  <c r="AL60" i="12"/>
  <c r="AN60" i="12" s="1"/>
  <c r="AI60" i="12"/>
  <c r="AK60" i="12" s="1"/>
  <c r="AF60" i="12"/>
  <c r="AH60" i="12" s="1"/>
  <c r="AC60" i="12"/>
  <c r="AE60" i="12" s="1"/>
  <c r="Z60" i="12"/>
  <c r="AB60" i="12" s="1"/>
  <c r="W60" i="12"/>
  <c r="EG59" i="12"/>
  <c r="EI59" i="12" s="1"/>
  <c r="ED59" i="12"/>
  <c r="EF59" i="12" s="1"/>
  <c r="EA59" i="12"/>
  <c r="EC59" i="12" s="1"/>
  <c r="DX59" i="12"/>
  <c r="DU59" i="12"/>
  <c r="DW59" i="12" s="1"/>
  <c r="DR59" i="12"/>
  <c r="DT59" i="12" s="1"/>
  <c r="DO59" i="12"/>
  <c r="DQ59" i="12" s="1"/>
  <c r="DL59" i="12"/>
  <c r="DN59" i="12" s="1"/>
  <c r="DI59" i="12"/>
  <c r="DK59" i="12" s="1"/>
  <c r="DF59" i="12"/>
  <c r="DH59" i="12" s="1"/>
  <c r="DC59" i="12"/>
  <c r="DE59" i="12" s="1"/>
  <c r="CZ59" i="12"/>
  <c r="DB59" i="12" s="1"/>
  <c r="CW59" i="12"/>
  <c r="CY59" i="12" s="1"/>
  <c r="CT59" i="12"/>
  <c r="CV59" i="12" s="1"/>
  <c r="CQ59" i="12"/>
  <c r="CS59" i="12" s="1"/>
  <c r="CN59" i="12"/>
  <c r="CK59" i="12"/>
  <c r="CM59" i="12" s="1"/>
  <c r="CH59" i="12"/>
  <c r="CJ59" i="12" s="1"/>
  <c r="CE59" i="12"/>
  <c r="CG59" i="12" s="1"/>
  <c r="CB59" i="12"/>
  <c r="CD59" i="12" s="1"/>
  <c r="BY59" i="12"/>
  <c r="CA59" i="12" s="1"/>
  <c r="BV59" i="12"/>
  <c r="BX59" i="12" s="1"/>
  <c r="BS59" i="12"/>
  <c r="BU59" i="12" s="1"/>
  <c r="BP59" i="12"/>
  <c r="BR59" i="12" s="1"/>
  <c r="BM59" i="12"/>
  <c r="BO59" i="12" s="1"/>
  <c r="BJ59" i="12"/>
  <c r="BL59" i="12" s="1"/>
  <c r="BG59" i="12"/>
  <c r="BI59" i="12" s="1"/>
  <c r="BD59" i="12"/>
  <c r="BF59" i="12" s="1"/>
  <c r="BA59" i="12"/>
  <c r="BC59" i="12" s="1"/>
  <c r="AX59" i="12"/>
  <c r="AZ59" i="12" s="1"/>
  <c r="AU59" i="12"/>
  <c r="AW59" i="12" s="1"/>
  <c r="AR59" i="12"/>
  <c r="AO59" i="12"/>
  <c r="AQ59" i="12" s="1"/>
  <c r="AL59" i="12"/>
  <c r="AN59" i="12" s="1"/>
  <c r="AI59" i="12"/>
  <c r="AK59" i="12" s="1"/>
  <c r="AF59" i="12"/>
  <c r="AC59" i="12"/>
  <c r="AE59" i="12" s="1"/>
  <c r="Z59" i="12"/>
  <c r="AB59" i="12" s="1"/>
  <c r="W59" i="12"/>
  <c r="Y59" i="12" s="1"/>
  <c r="EG58" i="12"/>
  <c r="EI58" i="12" s="1"/>
  <c r="ED58" i="12"/>
  <c r="EF58" i="12" s="1"/>
  <c r="EA58" i="12"/>
  <c r="EC58" i="12" s="1"/>
  <c r="DX58" i="12"/>
  <c r="DZ58" i="12" s="1"/>
  <c r="DU58" i="12"/>
  <c r="DW58" i="12" s="1"/>
  <c r="DR58" i="12"/>
  <c r="DT58" i="12" s="1"/>
  <c r="DO58" i="12"/>
  <c r="DQ58" i="12" s="1"/>
  <c r="DL58" i="12"/>
  <c r="DN58" i="12" s="1"/>
  <c r="DI58" i="12"/>
  <c r="DF58" i="12"/>
  <c r="DH58" i="12" s="1"/>
  <c r="DC58" i="12"/>
  <c r="DE58" i="12" s="1"/>
  <c r="CZ58" i="12"/>
  <c r="DB58" i="12" s="1"/>
  <c r="CW58" i="12"/>
  <c r="CY58" i="12" s="1"/>
  <c r="CT58" i="12"/>
  <c r="CV58" i="12" s="1"/>
  <c r="CQ58" i="12"/>
  <c r="CS58" i="12" s="1"/>
  <c r="CN58" i="12"/>
  <c r="CP58" i="12" s="1"/>
  <c r="CK58" i="12"/>
  <c r="CM58" i="12" s="1"/>
  <c r="CH58" i="12"/>
  <c r="CJ58" i="12" s="1"/>
  <c r="CE58" i="12"/>
  <c r="CG58" i="12" s="1"/>
  <c r="CB58" i="12"/>
  <c r="CD58" i="12" s="1"/>
  <c r="BY58" i="12"/>
  <c r="CA58" i="12" s="1"/>
  <c r="BV58" i="12"/>
  <c r="BX58" i="12" s="1"/>
  <c r="BS58" i="12"/>
  <c r="BU58" i="12" s="1"/>
  <c r="BP58" i="12"/>
  <c r="BR58" i="12" s="1"/>
  <c r="BM58" i="12"/>
  <c r="BJ58" i="12"/>
  <c r="BL58" i="12" s="1"/>
  <c r="BG58" i="12"/>
  <c r="BI58" i="12" s="1"/>
  <c r="BD58" i="12"/>
  <c r="BF58" i="12" s="1"/>
  <c r="BA58" i="12"/>
  <c r="AX58" i="12"/>
  <c r="AZ58" i="12" s="1"/>
  <c r="AU58" i="12"/>
  <c r="AW58" i="12" s="1"/>
  <c r="AR58" i="12"/>
  <c r="AT58" i="12" s="1"/>
  <c r="AO58" i="12"/>
  <c r="AQ58" i="12" s="1"/>
  <c r="AL58" i="12"/>
  <c r="AN58" i="12" s="1"/>
  <c r="AI58" i="12"/>
  <c r="AK58" i="12" s="1"/>
  <c r="AF58" i="12"/>
  <c r="AH58" i="12" s="1"/>
  <c r="AC58" i="12"/>
  <c r="AE58" i="12" s="1"/>
  <c r="Z58" i="12"/>
  <c r="AB58" i="12" s="1"/>
  <c r="W58" i="12"/>
  <c r="Y58" i="12" s="1"/>
  <c r="EG57" i="12"/>
  <c r="EI57" i="12" s="1"/>
  <c r="ED57" i="12"/>
  <c r="EA57" i="12"/>
  <c r="EC57" i="12" s="1"/>
  <c r="DX57" i="12"/>
  <c r="DZ57" i="12" s="1"/>
  <c r="DU57" i="12"/>
  <c r="DW57" i="12" s="1"/>
  <c r="DR57" i="12"/>
  <c r="DT57" i="12" s="1"/>
  <c r="DO57" i="12"/>
  <c r="DQ57" i="12" s="1"/>
  <c r="DL57" i="12"/>
  <c r="DN57" i="12" s="1"/>
  <c r="DI57" i="12"/>
  <c r="DK57" i="12" s="1"/>
  <c r="DF57" i="12"/>
  <c r="DH57" i="12" s="1"/>
  <c r="DC57" i="12"/>
  <c r="DE57" i="12" s="1"/>
  <c r="CZ57" i="12"/>
  <c r="DB57" i="12" s="1"/>
  <c r="CW57" i="12"/>
  <c r="CY57" i="12" s="1"/>
  <c r="CT57" i="12"/>
  <c r="CV57" i="12" s="1"/>
  <c r="CQ57" i="12"/>
  <c r="CS57" i="12" s="1"/>
  <c r="CN57" i="12"/>
  <c r="CP57" i="12" s="1"/>
  <c r="CK57" i="12"/>
  <c r="CM57" i="12" s="1"/>
  <c r="CH57" i="12"/>
  <c r="CE57" i="12"/>
  <c r="CG57" i="12" s="1"/>
  <c r="CB57" i="12"/>
  <c r="CD57" i="12" s="1"/>
  <c r="BY57" i="12"/>
  <c r="CA57" i="12" s="1"/>
  <c r="BV57" i="12"/>
  <c r="BS57" i="12"/>
  <c r="BU57" i="12" s="1"/>
  <c r="BP57" i="12"/>
  <c r="BR57" i="12" s="1"/>
  <c r="BM57" i="12"/>
  <c r="BO57" i="12" s="1"/>
  <c r="BJ57" i="12"/>
  <c r="BL57" i="12" s="1"/>
  <c r="BG57" i="12"/>
  <c r="BI57" i="12" s="1"/>
  <c r="BD57" i="12"/>
  <c r="BF57" i="12" s="1"/>
  <c r="BA57" i="12"/>
  <c r="BC57" i="12" s="1"/>
  <c r="AX57" i="12"/>
  <c r="AZ57" i="12" s="1"/>
  <c r="AU57" i="12"/>
  <c r="AW57" i="12" s="1"/>
  <c r="AR57" i="12"/>
  <c r="AT57" i="12" s="1"/>
  <c r="AO57" i="12"/>
  <c r="AQ57" i="12" s="1"/>
  <c r="AL57" i="12"/>
  <c r="AI57" i="12"/>
  <c r="AK57" i="12" s="1"/>
  <c r="AF57" i="12"/>
  <c r="AH57" i="12" s="1"/>
  <c r="AC57" i="12"/>
  <c r="AE57" i="12" s="1"/>
  <c r="Z57" i="12"/>
  <c r="AB57" i="12" s="1"/>
  <c r="W57" i="12"/>
  <c r="Y57" i="12" s="1"/>
  <c r="EG56" i="12"/>
  <c r="EI56" i="12" s="1"/>
  <c r="ED56" i="12"/>
  <c r="EF56" i="12" s="1"/>
  <c r="EA56" i="12"/>
  <c r="EC56" i="12" s="1"/>
  <c r="DX56" i="12"/>
  <c r="DZ56" i="12" s="1"/>
  <c r="DU56" i="12"/>
  <c r="DW56" i="12" s="1"/>
  <c r="DR56" i="12"/>
  <c r="DT56" i="12" s="1"/>
  <c r="DO56" i="12"/>
  <c r="DQ56" i="12" s="1"/>
  <c r="DL56" i="12"/>
  <c r="DN56" i="12" s="1"/>
  <c r="DI56" i="12"/>
  <c r="DK56" i="12" s="1"/>
  <c r="DF56" i="12"/>
  <c r="DH56" i="12" s="1"/>
  <c r="DC56" i="12"/>
  <c r="CZ56" i="12"/>
  <c r="DB56" i="12" s="1"/>
  <c r="CW56" i="12"/>
  <c r="CY56" i="12" s="1"/>
  <c r="CT56" i="12"/>
  <c r="CV56" i="12" s="1"/>
  <c r="CQ56" i="12"/>
  <c r="CN56" i="12"/>
  <c r="CP56" i="12" s="1"/>
  <c r="CK56" i="12"/>
  <c r="CM56" i="12" s="1"/>
  <c r="CH56" i="12"/>
  <c r="CJ56" i="12" s="1"/>
  <c r="CE56" i="12"/>
  <c r="CG56" i="12" s="1"/>
  <c r="CB56" i="12"/>
  <c r="CD56" i="12" s="1"/>
  <c r="BY56" i="12"/>
  <c r="CA56" i="12" s="1"/>
  <c r="BV56" i="12"/>
  <c r="BX56" i="12" s="1"/>
  <c r="BS56" i="12"/>
  <c r="BU56" i="12" s="1"/>
  <c r="BP56" i="12"/>
  <c r="BR56" i="12" s="1"/>
  <c r="BM56" i="12"/>
  <c r="BO56" i="12" s="1"/>
  <c r="BJ56" i="12"/>
  <c r="BL56" i="12" s="1"/>
  <c r="BG56" i="12"/>
  <c r="BD56" i="12"/>
  <c r="BF56" i="12" s="1"/>
  <c r="BA56" i="12"/>
  <c r="BC56" i="12" s="1"/>
  <c r="AX56" i="12"/>
  <c r="AZ56" i="12" s="1"/>
  <c r="AU56" i="12"/>
  <c r="AW56" i="12" s="1"/>
  <c r="AR56" i="12"/>
  <c r="AT56" i="12" s="1"/>
  <c r="AO56" i="12"/>
  <c r="AQ56" i="12" s="1"/>
  <c r="AL56" i="12"/>
  <c r="AN56" i="12" s="1"/>
  <c r="AI56" i="12"/>
  <c r="AK56" i="12" s="1"/>
  <c r="AF56" i="12"/>
  <c r="AH56" i="12" s="1"/>
  <c r="AC56" i="12"/>
  <c r="AE56" i="12" s="1"/>
  <c r="Z56" i="12"/>
  <c r="AB56" i="12" s="1"/>
  <c r="W56" i="12"/>
  <c r="Y56" i="12" s="1"/>
  <c r="EG55" i="12"/>
  <c r="EI55" i="12" s="1"/>
  <c r="ED55" i="12"/>
  <c r="EF55" i="12" s="1"/>
  <c r="EA55" i="12"/>
  <c r="EC55" i="12" s="1"/>
  <c r="DX55" i="12"/>
  <c r="DU55" i="12"/>
  <c r="DW55" i="12" s="1"/>
  <c r="DR55" i="12"/>
  <c r="DT55" i="12" s="1"/>
  <c r="DO55" i="12"/>
  <c r="DQ55" i="12" s="1"/>
  <c r="DL55" i="12"/>
  <c r="DI55" i="12"/>
  <c r="DK55" i="12" s="1"/>
  <c r="DF55" i="12"/>
  <c r="DH55" i="12" s="1"/>
  <c r="DC55" i="12"/>
  <c r="DE55" i="12" s="1"/>
  <c r="CZ55" i="12"/>
  <c r="DB55" i="12" s="1"/>
  <c r="CW55" i="12"/>
  <c r="CY55" i="12" s="1"/>
  <c r="CT55" i="12"/>
  <c r="CV55" i="12" s="1"/>
  <c r="CQ55" i="12"/>
  <c r="CS55" i="12" s="1"/>
  <c r="CN55" i="12"/>
  <c r="CP55" i="12" s="1"/>
  <c r="CK55" i="12"/>
  <c r="CM55" i="12" s="1"/>
  <c r="CH55" i="12"/>
  <c r="CJ55" i="12" s="1"/>
  <c r="CE55" i="12"/>
  <c r="CG55" i="12" s="1"/>
  <c r="CB55" i="12"/>
  <c r="BY55" i="12"/>
  <c r="CA55" i="12" s="1"/>
  <c r="BV55" i="12"/>
  <c r="BX55" i="12" s="1"/>
  <c r="BS55" i="12"/>
  <c r="BU55" i="12" s="1"/>
  <c r="BP55" i="12"/>
  <c r="BR55" i="12" s="1"/>
  <c r="BM55" i="12"/>
  <c r="BO55" i="12" s="1"/>
  <c r="BJ55" i="12"/>
  <c r="BL55" i="12" s="1"/>
  <c r="BG55" i="12"/>
  <c r="BI55" i="12" s="1"/>
  <c r="BD55" i="12"/>
  <c r="BF55" i="12" s="1"/>
  <c r="BA55" i="12"/>
  <c r="BC55" i="12" s="1"/>
  <c r="AX55" i="12"/>
  <c r="AZ55" i="12" s="1"/>
  <c r="AU55" i="12"/>
  <c r="AW55" i="12" s="1"/>
  <c r="AR55" i="12"/>
  <c r="AT55" i="12" s="1"/>
  <c r="AO55" i="12"/>
  <c r="AQ55" i="12" s="1"/>
  <c r="AL55" i="12"/>
  <c r="AN55" i="12" s="1"/>
  <c r="AI55" i="12"/>
  <c r="AK55" i="12" s="1"/>
  <c r="AF55" i="12"/>
  <c r="AC55" i="12"/>
  <c r="AE55" i="12" s="1"/>
  <c r="Z55" i="12"/>
  <c r="AB55" i="12" s="1"/>
  <c r="W55" i="12"/>
  <c r="Y55" i="12" s="1"/>
  <c r="EG54" i="12"/>
  <c r="ED54" i="12"/>
  <c r="EF54" i="12" s="1"/>
  <c r="EA54" i="12"/>
  <c r="EC54" i="12" s="1"/>
  <c r="DX54" i="12"/>
  <c r="DZ54" i="12" s="1"/>
  <c r="DU54" i="12"/>
  <c r="DW54" i="12" s="1"/>
  <c r="DR54" i="12"/>
  <c r="DT54" i="12" s="1"/>
  <c r="DO54" i="12"/>
  <c r="DQ54" i="12" s="1"/>
  <c r="DL54" i="12"/>
  <c r="DN54" i="12" s="1"/>
  <c r="DI54" i="12"/>
  <c r="DK54" i="12" s="1"/>
  <c r="DF54" i="12"/>
  <c r="DH54" i="12" s="1"/>
  <c r="DC54" i="12"/>
  <c r="DE54" i="12" s="1"/>
  <c r="CZ54" i="12"/>
  <c r="DB54" i="12" s="1"/>
  <c r="CW54" i="12"/>
  <c r="CT54" i="12"/>
  <c r="CV54" i="12" s="1"/>
  <c r="CQ54" i="12"/>
  <c r="CS54" i="12" s="1"/>
  <c r="CN54" i="12"/>
  <c r="CP54" i="12" s="1"/>
  <c r="CK54" i="12"/>
  <c r="CM54" i="12" s="1"/>
  <c r="CH54" i="12"/>
  <c r="CJ54" i="12" s="1"/>
  <c r="CE54" i="12"/>
  <c r="CG54" i="12" s="1"/>
  <c r="CB54" i="12"/>
  <c r="CD54" i="12" s="1"/>
  <c r="BY54" i="12"/>
  <c r="CA54" i="12" s="1"/>
  <c r="BV54" i="12"/>
  <c r="BX54" i="12" s="1"/>
  <c r="BS54" i="12"/>
  <c r="BP54" i="12"/>
  <c r="BR54" i="12" s="1"/>
  <c r="BM54" i="12"/>
  <c r="BO54" i="12" s="1"/>
  <c r="BJ54" i="12"/>
  <c r="BL54" i="12" s="1"/>
  <c r="BG54" i="12"/>
  <c r="BD54" i="12"/>
  <c r="BF54" i="12" s="1"/>
  <c r="BA54" i="12"/>
  <c r="AX54" i="12"/>
  <c r="AZ54" i="12" s="1"/>
  <c r="AU54" i="12"/>
  <c r="AR54" i="12"/>
  <c r="AT54" i="12" s="1"/>
  <c r="AO54" i="12"/>
  <c r="AL54" i="12"/>
  <c r="AN54" i="12" s="1"/>
  <c r="AI54" i="12"/>
  <c r="AF54" i="12"/>
  <c r="AC54" i="12"/>
  <c r="Z54" i="12"/>
  <c r="W54" i="12"/>
  <c r="EG53" i="12"/>
  <c r="ED53" i="12"/>
  <c r="EA53" i="12"/>
  <c r="DX53" i="12"/>
  <c r="DU53" i="12"/>
  <c r="DR53" i="12"/>
  <c r="DO53" i="12"/>
  <c r="DL53" i="12"/>
  <c r="DI53" i="12"/>
  <c r="DF53" i="12"/>
  <c r="DC53" i="12"/>
  <c r="CZ53" i="12"/>
  <c r="CW53" i="12"/>
  <c r="CT53" i="12"/>
  <c r="CQ53" i="12"/>
  <c r="CN53" i="12"/>
  <c r="CK53" i="12"/>
  <c r="CH53" i="12"/>
  <c r="CE53" i="12"/>
  <c r="CB53" i="12"/>
  <c r="BY53" i="12"/>
  <c r="BV53" i="12"/>
  <c r="BS53" i="12"/>
  <c r="BP53" i="12"/>
  <c r="BM53" i="12"/>
  <c r="BJ53" i="12"/>
  <c r="BG53" i="12"/>
  <c r="BD53" i="12"/>
  <c r="BA53" i="12"/>
  <c r="AX53" i="12"/>
  <c r="AU53" i="12"/>
  <c r="AR53" i="12"/>
  <c r="AO53" i="12"/>
  <c r="AL53" i="12"/>
  <c r="AI53" i="12"/>
  <c r="AF53" i="12"/>
  <c r="AC53" i="12"/>
  <c r="Z53" i="12"/>
  <c r="W53" i="12"/>
  <c r="EG52" i="12"/>
  <c r="ED52" i="12"/>
  <c r="EA52" i="12"/>
  <c r="DX52" i="12"/>
  <c r="DU52" i="12"/>
  <c r="DR52" i="12"/>
  <c r="DO52" i="12"/>
  <c r="DL52" i="12"/>
  <c r="DI52" i="12"/>
  <c r="DF52" i="12"/>
  <c r="DC52" i="12"/>
  <c r="CZ52" i="12"/>
  <c r="CW52" i="12"/>
  <c r="CT52" i="12"/>
  <c r="CQ52" i="12"/>
  <c r="CN52" i="12"/>
  <c r="CK52" i="12"/>
  <c r="CH52" i="12"/>
  <c r="CE52" i="12"/>
  <c r="CB52" i="12"/>
  <c r="BY52" i="12"/>
  <c r="BV52" i="12"/>
  <c r="BS52" i="12"/>
  <c r="BP52" i="12"/>
  <c r="BM52" i="12"/>
  <c r="BJ52" i="12"/>
  <c r="BG52" i="12"/>
  <c r="BD52" i="12"/>
  <c r="BA52" i="12"/>
  <c r="AX52" i="12"/>
  <c r="AU52" i="12"/>
  <c r="AR52" i="12"/>
  <c r="AO52" i="12"/>
  <c r="AL52" i="12"/>
  <c r="AI52" i="12"/>
  <c r="AF52" i="12"/>
  <c r="AC52" i="12"/>
  <c r="Z52" i="12"/>
  <c r="W52" i="12"/>
  <c r="EG51" i="12"/>
  <c r="ED51" i="12"/>
  <c r="EF51" i="12" s="1"/>
  <c r="EA51" i="12"/>
  <c r="EB51" i="12" s="1"/>
  <c r="DX51" i="12"/>
  <c r="DZ51" i="12" s="1"/>
  <c r="DU51" i="12"/>
  <c r="DV51" i="12" s="1"/>
  <c r="DR51" i="12"/>
  <c r="DT51" i="12" s="1"/>
  <c r="DO51" i="12"/>
  <c r="DP51" i="12" s="1"/>
  <c r="DL51" i="12"/>
  <c r="DN51" i="12" s="1"/>
  <c r="DI51" i="12"/>
  <c r="DJ51" i="12" s="1"/>
  <c r="DF51" i="12"/>
  <c r="DH51" i="12" s="1"/>
  <c r="DC51" i="12"/>
  <c r="DD51" i="12" s="1"/>
  <c r="CZ51" i="12"/>
  <c r="DB51" i="12" s="1"/>
  <c r="CW51" i="12"/>
  <c r="CX51" i="12" s="1"/>
  <c r="CT51" i="12"/>
  <c r="CV51" i="12" s="1"/>
  <c r="CQ51" i="12"/>
  <c r="CR51" i="12" s="1"/>
  <c r="CN51" i="12"/>
  <c r="CP51" i="12" s="1"/>
  <c r="CK51" i="12"/>
  <c r="CL51" i="12" s="1"/>
  <c r="CH51" i="12"/>
  <c r="CJ51" i="12" s="1"/>
  <c r="CE51" i="12"/>
  <c r="CF51" i="12" s="1"/>
  <c r="CB51" i="12"/>
  <c r="CD51" i="12" s="1"/>
  <c r="BY51" i="12"/>
  <c r="BZ51" i="12" s="1"/>
  <c r="BV51" i="12"/>
  <c r="BX51" i="12" s="1"/>
  <c r="BS51" i="12"/>
  <c r="BT51" i="12" s="1"/>
  <c r="BP51" i="12"/>
  <c r="BR51" i="12" s="1"/>
  <c r="BM51" i="12"/>
  <c r="BN51" i="12" s="1"/>
  <c r="BJ51" i="12"/>
  <c r="BL51" i="12" s="1"/>
  <c r="BG51" i="12"/>
  <c r="BH51" i="12" s="1"/>
  <c r="BD51" i="12"/>
  <c r="BF51" i="12" s="1"/>
  <c r="BA51" i="12"/>
  <c r="BB51" i="12" s="1"/>
  <c r="AX51" i="12"/>
  <c r="AZ51" i="12" s="1"/>
  <c r="AU51" i="12"/>
  <c r="AV51" i="12" s="1"/>
  <c r="AR51" i="12"/>
  <c r="AT51" i="12" s="1"/>
  <c r="AO51" i="12"/>
  <c r="AP51" i="12" s="1"/>
  <c r="AL51" i="12"/>
  <c r="AN51" i="12" s="1"/>
  <c r="AI51" i="12"/>
  <c r="AJ51" i="12" s="1"/>
  <c r="AF51" i="12"/>
  <c r="AH51" i="12" s="1"/>
  <c r="AC51" i="12"/>
  <c r="AD51" i="12" s="1"/>
  <c r="Z51" i="12"/>
  <c r="AB51" i="12" s="1"/>
  <c r="W51" i="12"/>
  <c r="X51" i="12" s="1"/>
  <c r="EG50" i="12"/>
  <c r="EI50" i="12" s="1"/>
  <c r="ED50" i="12"/>
  <c r="EE50" i="12" s="1"/>
  <c r="EA50" i="12"/>
  <c r="EC50" i="12" s="1"/>
  <c r="DX50" i="12"/>
  <c r="DY50" i="12" s="1"/>
  <c r="DU50" i="12"/>
  <c r="DW50" i="12" s="1"/>
  <c r="DR50" i="12"/>
  <c r="DS50" i="12" s="1"/>
  <c r="DO50" i="12"/>
  <c r="DQ50" i="12" s="1"/>
  <c r="DL50" i="12"/>
  <c r="DM50" i="12" s="1"/>
  <c r="DI50" i="12"/>
  <c r="DK50" i="12" s="1"/>
  <c r="DF50" i="12"/>
  <c r="DG50" i="12" s="1"/>
  <c r="DC50" i="12"/>
  <c r="DE50" i="12" s="1"/>
  <c r="CZ50" i="12"/>
  <c r="DA50" i="12" s="1"/>
  <c r="CW50" i="12"/>
  <c r="CY50" i="12" s="1"/>
  <c r="CT50" i="12"/>
  <c r="CU50" i="12" s="1"/>
  <c r="CQ50" i="12"/>
  <c r="CS50" i="12" s="1"/>
  <c r="CN50" i="12"/>
  <c r="CO50" i="12" s="1"/>
  <c r="CK50" i="12"/>
  <c r="CM50" i="12" s="1"/>
  <c r="CH50" i="12"/>
  <c r="CI50" i="12" s="1"/>
  <c r="CE50" i="12"/>
  <c r="CG50" i="12" s="1"/>
  <c r="CB50" i="12"/>
  <c r="CC50" i="12" s="1"/>
  <c r="BY50" i="12"/>
  <c r="CA50" i="12" s="1"/>
  <c r="BV50" i="12"/>
  <c r="BW50" i="12" s="1"/>
  <c r="BS50" i="12"/>
  <c r="BU50" i="12" s="1"/>
  <c r="BP50" i="12"/>
  <c r="BQ50" i="12" s="1"/>
  <c r="BM50" i="12"/>
  <c r="BO50" i="12" s="1"/>
  <c r="BJ50" i="12"/>
  <c r="BK50" i="12" s="1"/>
  <c r="BG50" i="12"/>
  <c r="BI50" i="12" s="1"/>
  <c r="BD50" i="12"/>
  <c r="BE50" i="12" s="1"/>
  <c r="BA50" i="12"/>
  <c r="BC50" i="12" s="1"/>
  <c r="AX50" i="12"/>
  <c r="AY50" i="12" s="1"/>
  <c r="AU50" i="12"/>
  <c r="AW50" i="12" s="1"/>
  <c r="AR50" i="12"/>
  <c r="AS50" i="12" s="1"/>
  <c r="AO50" i="12"/>
  <c r="AQ50" i="12" s="1"/>
  <c r="AL50" i="12"/>
  <c r="AM50" i="12" s="1"/>
  <c r="AI50" i="12"/>
  <c r="AK50" i="12" s="1"/>
  <c r="AF50" i="12"/>
  <c r="AG50" i="12" s="1"/>
  <c r="AC50" i="12"/>
  <c r="AE50" i="12" s="1"/>
  <c r="Z50" i="12"/>
  <c r="AA50" i="12" s="1"/>
  <c r="W50" i="12"/>
  <c r="Y50" i="12" s="1"/>
  <c r="EG49" i="12"/>
  <c r="EH49" i="12" s="1"/>
  <c r="ED49" i="12"/>
  <c r="EF49" i="12" s="1"/>
  <c r="EA49" i="12"/>
  <c r="EB49" i="12" s="1"/>
  <c r="DX49" i="12"/>
  <c r="DZ49" i="12" s="1"/>
  <c r="DU49" i="12"/>
  <c r="DV49" i="12" s="1"/>
  <c r="DR49" i="12"/>
  <c r="DT49" i="12" s="1"/>
  <c r="DO49" i="12"/>
  <c r="DP49" i="12" s="1"/>
  <c r="DL49" i="12"/>
  <c r="DN49" i="12" s="1"/>
  <c r="DI49" i="12"/>
  <c r="DJ49" i="12" s="1"/>
  <c r="DF49" i="12"/>
  <c r="DH49" i="12" s="1"/>
  <c r="DC49" i="12"/>
  <c r="DD49" i="12" s="1"/>
  <c r="CZ49" i="12"/>
  <c r="DB49" i="12" s="1"/>
  <c r="CW49" i="12"/>
  <c r="CX49" i="12" s="1"/>
  <c r="CT49" i="12"/>
  <c r="CV49" i="12" s="1"/>
  <c r="CQ49" i="12"/>
  <c r="CR49" i="12" s="1"/>
  <c r="CN49" i="12"/>
  <c r="CP49" i="12" s="1"/>
  <c r="CK49" i="12"/>
  <c r="CL49" i="12" s="1"/>
  <c r="CH49" i="12"/>
  <c r="CJ49" i="12" s="1"/>
  <c r="CE49" i="12"/>
  <c r="CF49" i="12" s="1"/>
  <c r="CB49" i="12"/>
  <c r="CD49" i="12" s="1"/>
  <c r="BY49" i="12"/>
  <c r="BZ49" i="12" s="1"/>
  <c r="BV49" i="12"/>
  <c r="BX49" i="12" s="1"/>
  <c r="BS49" i="12"/>
  <c r="BT49" i="12" s="1"/>
  <c r="BP49" i="12"/>
  <c r="BR49" i="12" s="1"/>
  <c r="BM49" i="12"/>
  <c r="BN49" i="12" s="1"/>
  <c r="BJ49" i="12"/>
  <c r="BL49" i="12" s="1"/>
  <c r="BG49" i="12"/>
  <c r="BH49" i="12" s="1"/>
  <c r="BD49" i="12"/>
  <c r="BF49" i="12" s="1"/>
  <c r="BA49" i="12"/>
  <c r="BB49" i="12" s="1"/>
  <c r="AX49" i="12"/>
  <c r="AZ49" i="12" s="1"/>
  <c r="AU49" i="12"/>
  <c r="AV49" i="12" s="1"/>
  <c r="AR49" i="12"/>
  <c r="AT49" i="12" s="1"/>
  <c r="AO49" i="12"/>
  <c r="AL49" i="12"/>
  <c r="AN49" i="12" s="1"/>
  <c r="AI49" i="12"/>
  <c r="AK49" i="12" s="1"/>
  <c r="AF49" i="12"/>
  <c r="AH49" i="12" s="1"/>
  <c r="AC49" i="12"/>
  <c r="AE49" i="12" s="1"/>
  <c r="Z49" i="12"/>
  <c r="AB49" i="12" s="1"/>
  <c r="W49" i="12"/>
  <c r="Y49" i="12" s="1"/>
  <c r="EG48" i="12"/>
  <c r="EI48" i="12" s="1"/>
  <c r="ED48" i="12"/>
  <c r="EF48" i="12" s="1"/>
  <c r="EA48" i="12"/>
  <c r="EC48" i="12" s="1"/>
  <c r="DX48" i="12"/>
  <c r="DZ48" i="12" s="1"/>
  <c r="DU48" i="12"/>
  <c r="DW48" i="12" s="1"/>
  <c r="DR48" i="12"/>
  <c r="DO48" i="12"/>
  <c r="DQ48" i="12" s="1"/>
  <c r="DL48" i="12"/>
  <c r="DN48" i="12" s="1"/>
  <c r="DI48" i="12"/>
  <c r="DK48" i="12" s="1"/>
  <c r="DF48" i="12"/>
  <c r="DH48" i="12" s="1"/>
  <c r="DC48" i="12"/>
  <c r="DE48" i="12" s="1"/>
  <c r="CZ48" i="12"/>
  <c r="DB48" i="12" s="1"/>
  <c r="CW48" i="12"/>
  <c r="CY48" i="12" s="1"/>
  <c r="CT48" i="12"/>
  <c r="CV48" i="12" s="1"/>
  <c r="CQ48" i="12"/>
  <c r="CS48" i="12" s="1"/>
  <c r="CN48" i="12"/>
  <c r="CP48" i="12" s="1"/>
  <c r="CK48" i="12"/>
  <c r="CM48" i="12" s="1"/>
  <c r="CH48" i="12"/>
  <c r="CJ48" i="12" s="1"/>
  <c r="CE48" i="12"/>
  <c r="CG48" i="12" s="1"/>
  <c r="CB48" i="12"/>
  <c r="CD48" i="12" s="1"/>
  <c r="BY48" i="12"/>
  <c r="CA48" i="12" s="1"/>
  <c r="BV48" i="12"/>
  <c r="BS48" i="12"/>
  <c r="BU48" i="12" s="1"/>
  <c r="BP48" i="12"/>
  <c r="BR48" i="12" s="1"/>
  <c r="BM48" i="12"/>
  <c r="BO48" i="12" s="1"/>
  <c r="BJ48" i="12"/>
  <c r="BG48" i="12"/>
  <c r="BI48" i="12" s="1"/>
  <c r="BD48" i="12"/>
  <c r="BF48" i="12" s="1"/>
  <c r="BA48" i="12"/>
  <c r="BC48" i="12" s="1"/>
  <c r="AX48" i="12"/>
  <c r="AZ48" i="12" s="1"/>
  <c r="AU48" i="12"/>
  <c r="AW48" i="12" s="1"/>
  <c r="AR48" i="12"/>
  <c r="AT48" i="12" s="1"/>
  <c r="AO48" i="12"/>
  <c r="AQ48" i="12" s="1"/>
  <c r="AL48" i="12"/>
  <c r="AN48" i="12" s="1"/>
  <c r="AI48" i="12"/>
  <c r="AK48" i="12" s="1"/>
  <c r="AF48" i="12"/>
  <c r="AH48" i="12" s="1"/>
  <c r="AC48" i="12"/>
  <c r="AE48" i="12" s="1"/>
  <c r="Z48" i="12"/>
  <c r="W48" i="12"/>
  <c r="Y48" i="12" s="1"/>
  <c r="EG47" i="12"/>
  <c r="EI47" i="12" s="1"/>
  <c r="ED47" i="12"/>
  <c r="EF47" i="12" s="1"/>
  <c r="EA47" i="12"/>
  <c r="EC47" i="12" s="1"/>
  <c r="DX47" i="12"/>
  <c r="DZ47" i="12" s="1"/>
  <c r="DU47" i="12"/>
  <c r="DW47" i="12" s="1"/>
  <c r="DR47" i="12"/>
  <c r="DT47" i="12" s="1"/>
  <c r="DO47" i="12"/>
  <c r="DQ47" i="12" s="1"/>
  <c r="DL47" i="12"/>
  <c r="DN47" i="12" s="1"/>
  <c r="DI47" i="12"/>
  <c r="DK47" i="12" s="1"/>
  <c r="DF47" i="12"/>
  <c r="DH47" i="12" s="1"/>
  <c r="DC47" i="12"/>
  <c r="DE47" i="12" s="1"/>
  <c r="CZ47" i="12"/>
  <c r="DB47" i="12" s="1"/>
  <c r="CW47" i="12"/>
  <c r="CY47" i="12" s="1"/>
  <c r="CT47" i="12"/>
  <c r="CV47" i="12" s="1"/>
  <c r="CQ47" i="12"/>
  <c r="CN47" i="12"/>
  <c r="CP47" i="12" s="1"/>
  <c r="CK47" i="12"/>
  <c r="CM47" i="12" s="1"/>
  <c r="CH47" i="12"/>
  <c r="CJ47" i="12" s="1"/>
  <c r="CE47" i="12"/>
  <c r="CB47" i="12"/>
  <c r="CD47" i="12" s="1"/>
  <c r="BY47" i="12"/>
  <c r="CA47" i="12" s="1"/>
  <c r="BV47" i="12"/>
  <c r="BX47" i="12" s="1"/>
  <c r="BS47" i="12"/>
  <c r="BU47" i="12" s="1"/>
  <c r="BP47" i="12"/>
  <c r="BR47" i="12" s="1"/>
  <c r="BM47" i="12"/>
  <c r="BO47" i="12" s="1"/>
  <c r="BJ47" i="12"/>
  <c r="BL47" i="12" s="1"/>
  <c r="BG47" i="12"/>
  <c r="BI47" i="12" s="1"/>
  <c r="BD47" i="12"/>
  <c r="BF47" i="12" s="1"/>
  <c r="BA47" i="12"/>
  <c r="BC47" i="12" s="1"/>
  <c r="AX47" i="12"/>
  <c r="AZ47" i="12" s="1"/>
  <c r="AU47" i="12"/>
  <c r="AR47" i="12"/>
  <c r="AT47" i="12" s="1"/>
  <c r="AO47" i="12"/>
  <c r="AQ47" i="12" s="1"/>
  <c r="AL47" i="12"/>
  <c r="AN47" i="12" s="1"/>
  <c r="AI47" i="12"/>
  <c r="AK47" i="12" s="1"/>
  <c r="AF47" i="12"/>
  <c r="AH47" i="12" s="1"/>
  <c r="AC47" i="12"/>
  <c r="AE47" i="12" s="1"/>
  <c r="Z47" i="12"/>
  <c r="AB47" i="12" s="1"/>
  <c r="W47" i="12"/>
  <c r="Y47" i="12" s="1"/>
  <c r="EG46" i="12"/>
  <c r="EI46" i="12" s="1"/>
  <c r="ED46" i="12"/>
  <c r="EF46" i="12" s="1"/>
  <c r="EA46" i="12"/>
  <c r="EC46" i="12" s="1"/>
  <c r="DX46" i="12"/>
  <c r="DZ46" i="12" s="1"/>
  <c r="DU46" i="12"/>
  <c r="DW46" i="12" s="1"/>
  <c r="DR46" i="12"/>
  <c r="DT46" i="12" s="1"/>
  <c r="DO46" i="12"/>
  <c r="DQ46" i="12" s="1"/>
  <c r="DL46" i="12"/>
  <c r="DI46" i="12"/>
  <c r="DK46" i="12" s="1"/>
  <c r="DF46" i="12"/>
  <c r="DH46" i="12" s="1"/>
  <c r="DC46" i="12"/>
  <c r="DE46" i="12" s="1"/>
  <c r="CZ46" i="12"/>
  <c r="CW46" i="12"/>
  <c r="CY46" i="12" s="1"/>
  <c r="CT46" i="12"/>
  <c r="CV46" i="12" s="1"/>
  <c r="CQ46" i="12"/>
  <c r="CS46" i="12" s="1"/>
  <c r="CN46" i="12"/>
  <c r="CP46" i="12" s="1"/>
  <c r="CK46" i="12"/>
  <c r="CM46" i="12" s="1"/>
  <c r="CH46" i="12"/>
  <c r="CJ46" i="12" s="1"/>
  <c r="CE46" i="12"/>
  <c r="CG46" i="12" s="1"/>
  <c r="CB46" i="12"/>
  <c r="CD46" i="12" s="1"/>
  <c r="BY46" i="12"/>
  <c r="CA46" i="12" s="1"/>
  <c r="BV46" i="12"/>
  <c r="BX46" i="12" s="1"/>
  <c r="BS46" i="12"/>
  <c r="BU46" i="12" s="1"/>
  <c r="BP46" i="12"/>
  <c r="BM46" i="12"/>
  <c r="BO46" i="12" s="1"/>
  <c r="BJ46" i="12"/>
  <c r="BL46" i="12" s="1"/>
  <c r="BG46" i="12"/>
  <c r="BI46" i="12" s="1"/>
  <c r="BD46" i="12"/>
  <c r="BF46" i="12" s="1"/>
  <c r="BA46" i="12"/>
  <c r="BC46" i="12" s="1"/>
  <c r="AX46" i="12"/>
  <c r="AZ46" i="12" s="1"/>
  <c r="AU46" i="12"/>
  <c r="AW46" i="12" s="1"/>
  <c r="AR46" i="12"/>
  <c r="AT46" i="12" s="1"/>
  <c r="AO46" i="12"/>
  <c r="AQ46" i="12" s="1"/>
  <c r="AL46" i="12"/>
  <c r="AN46" i="12" s="1"/>
  <c r="AI46" i="12"/>
  <c r="AK46" i="12" s="1"/>
  <c r="AF46" i="12"/>
  <c r="AH46" i="12" s="1"/>
  <c r="AC46" i="12"/>
  <c r="AE46" i="12" s="1"/>
  <c r="Z46" i="12"/>
  <c r="AB46" i="12" s="1"/>
  <c r="W46" i="12"/>
  <c r="Y46" i="12" s="1"/>
  <c r="EG45" i="12"/>
  <c r="ED45" i="12"/>
  <c r="EF45" i="12" s="1"/>
  <c r="EA45" i="12"/>
  <c r="EC45" i="12" s="1"/>
  <c r="DX45" i="12"/>
  <c r="DZ45" i="12" s="1"/>
  <c r="DU45" i="12"/>
  <c r="DR45" i="12"/>
  <c r="DT45" i="12" s="1"/>
  <c r="DO45" i="12"/>
  <c r="DQ45" i="12" s="1"/>
  <c r="DL45" i="12"/>
  <c r="DN45" i="12" s="1"/>
  <c r="DI45" i="12"/>
  <c r="DK45" i="12" s="1"/>
  <c r="DF45" i="12"/>
  <c r="DH45" i="12" s="1"/>
  <c r="DC45" i="12"/>
  <c r="DE45" i="12" s="1"/>
  <c r="CZ45" i="12"/>
  <c r="DB45" i="12" s="1"/>
  <c r="CW45" i="12"/>
  <c r="CY45" i="12" s="1"/>
  <c r="CT45" i="12"/>
  <c r="CV45" i="12" s="1"/>
  <c r="CQ45" i="12"/>
  <c r="CS45" i="12" s="1"/>
  <c r="CN45" i="12"/>
  <c r="CP45" i="12" s="1"/>
  <c r="CK45" i="12"/>
  <c r="CH45" i="12"/>
  <c r="CJ45" i="12" s="1"/>
  <c r="CE45" i="12"/>
  <c r="CG45" i="12" s="1"/>
  <c r="CB45" i="12"/>
  <c r="CD45" i="12" s="1"/>
  <c r="BY45" i="12"/>
  <c r="CA45" i="12" s="1"/>
  <c r="BV45" i="12"/>
  <c r="BX45" i="12" s="1"/>
  <c r="BS45" i="12"/>
  <c r="BU45" i="12" s="1"/>
  <c r="BP45" i="12"/>
  <c r="BR45" i="12" s="1"/>
  <c r="BM45" i="12"/>
  <c r="BO45" i="12" s="1"/>
  <c r="BJ45" i="12"/>
  <c r="BL45" i="12" s="1"/>
  <c r="BG45" i="12"/>
  <c r="BI45" i="12" s="1"/>
  <c r="BD45" i="12"/>
  <c r="BF45" i="12" s="1"/>
  <c r="BA45" i="12"/>
  <c r="BC45" i="12" s="1"/>
  <c r="AX45" i="12"/>
  <c r="AZ45" i="12" s="1"/>
  <c r="AU45" i="12"/>
  <c r="AW45" i="12" s="1"/>
  <c r="AR45" i="12"/>
  <c r="AT45" i="12" s="1"/>
  <c r="AO45" i="12"/>
  <c r="AL45" i="12"/>
  <c r="AN45" i="12" s="1"/>
  <c r="AI45" i="12"/>
  <c r="AK45" i="12" s="1"/>
  <c r="AF45" i="12"/>
  <c r="AH45" i="12" s="1"/>
  <c r="AC45" i="12"/>
  <c r="Z45" i="12"/>
  <c r="AB45" i="12" s="1"/>
  <c r="W45" i="12"/>
  <c r="Y45" i="12" s="1"/>
  <c r="EG44" i="12"/>
  <c r="EI44" i="12" s="1"/>
  <c r="ED44" i="12"/>
  <c r="EF44" i="12" s="1"/>
  <c r="EA44" i="12"/>
  <c r="EC44" i="12" s="1"/>
  <c r="DX44" i="12"/>
  <c r="DZ44" i="12" s="1"/>
  <c r="DU44" i="12"/>
  <c r="DW44" i="12" s="1"/>
  <c r="DR44" i="12"/>
  <c r="DT44" i="12" s="1"/>
  <c r="DO44" i="12"/>
  <c r="DQ44" i="12" s="1"/>
  <c r="DL44" i="12"/>
  <c r="DN44" i="12" s="1"/>
  <c r="DI44" i="12"/>
  <c r="DK44" i="12" s="1"/>
  <c r="DF44" i="12"/>
  <c r="DC44" i="12"/>
  <c r="DE44" i="12" s="1"/>
  <c r="CZ44" i="12"/>
  <c r="DB44" i="12" s="1"/>
  <c r="CW44" i="12"/>
  <c r="CY44" i="12" s="1"/>
  <c r="CT44" i="12"/>
  <c r="CV44" i="12" s="1"/>
  <c r="CQ44" i="12"/>
  <c r="CS44" i="12" s="1"/>
  <c r="CN44" i="12"/>
  <c r="CP44" i="12" s="1"/>
  <c r="CK44" i="12"/>
  <c r="CM44" i="12" s="1"/>
  <c r="CH44" i="12"/>
  <c r="CJ44" i="12" s="1"/>
  <c r="CE44" i="12"/>
  <c r="CG44" i="12" s="1"/>
  <c r="CB44" i="12"/>
  <c r="CD44" i="12" s="1"/>
  <c r="BY44" i="12"/>
  <c r="CA44" i="12" s="1"/>
  <c r="BV44" i="12"/>
  <c r="BX44" i="12" s="1"/>
  <c r="BS44" i="12"/>
  <c r="BU44" i="12" s="1"/>
  <c r="BP44" i="12"/>
  <c r="BR44" i="12" s="1"/>
  <c r="BM44" i="12"/>
  <c r="BO44" i="12" s="1"/>
  <c r="BJ44" i="12"/>
  <c r="BG44" i="12"/>
  <c r="BI44" i="12" s="1"/>
  <c r="BD44" i="12"/>
  <c r="BF44" i="12" s="1"/>
  <c r="BA44" i="12"/>
  <c r="BC44" i="12" s="1"/>
  <c r="AX44" i="12"/>
  <c r="AU44" i="12"/>
  <c r="AW44" i="12" s="1"/>
  <c r="AR44" i="12"/>
  <c r="AT44" i="12" s="1"/>
  <c r="AO44" i="12"/>
  <c r="AQ44" i="12" s="1"/>
  <c r="AL44" i="12"/>
  <c r="AN44" i="12" s="1"/>
  <c r="AI44" i="12"/>
  <c r="AK44" i="12" s="1"/>
  <c r="AF44" i="12"/>
  <c r="AH44" i="12" s="1"/>
  <c r="AC44" i="12"/>
  <c r="AE44" i="12" s="1"/>
  <c r="Z44" i="12"/>
  <c r="AB44" i="12" s="1"/>
  <c r="W44" i="12"/>
  <c r="Y44" i="12" s="1"/>
  <c r="EG43" i="12"/>
  <c r="EI43" i="12" s="1"/>
  <c r="ED43" i="12"/>
  <c r="EF43" i="12" s="1"/>
  <c r="EA43" i="12"/>
  <c r="DX43" i="12"/>
  <c r="DZ43" i="12" s="1"/>
  <c r="DU43" i="12"/>
  <c r="DW43" i="12" s="1"/>
  <c r="DR43" i="12"/>
  <c r="DT43" i="12" s="1"/>
  <c r="DO43" i="12"/>
  <c r="DQ43" i="12" s="1"/>
  <c r="DL43" i="12"/>
  <c r="DN43" i="12" s="1"/>
  <c r="DI43" i="12"/>
  <c r="DK43" i="12" s="1"/>
  <c r="DF43" i="12"/>
  <c r="DH43" i="12" s="1"/>
  <c r="DC43" i="12"/>
  <c r="DE43" i="12" s="1"/>
  <c r="CZ43" i="12"/>
  <c r="DB43" i="12" s="1"/>
  <c r="CW43" i="12"/>
  <c r="CY43" i="12" s="1"/>
  <c r="CT43" i="12"/>
  <c r="CV43" i="12" s="1"/>
  <c r="CQ43" i="12"/>
  <c r="CS43" i="12" s="1"/>
  <c r="CN43" i="12"/>
  <c r="CP43" i="12" s="1"/>
  <c r="CK43" i="12"/>
  <c r="CM43" i="12" s="1"/>
  <c r="CH43" i="12"/>
  <c r="CJ43" i="12" s="1"/>
  <c r="CE43" i="12"/>
  <c r="CB43" i="12"/>
  <c r="CD43" i="12" s="1"/>
  <c r="BY43" i="12"/>
  <c r="CA43" i="12" s="1"/>
  <c r="BV43" i="12"/>
  <c r="BX43" i="12" s="1"/>
  <c r="BS43" i="12"/>
  <c r="BP43" i="12"/>
  <c r="BR43" i="12" s="1"/>
  <c r="BM43" i="12"/>
  <c r="BO43" i="12" s="1"/>
  <c r="BJ43" i="12"/>
  <c r="BL43" i="12" s="1"/>
  <c r="BG43" i="12"/>
  <c r="BI43" i="12" s="1"/>
  <c r="BD43" i="12"/>
  <c r="BF43" i="12" s="1"/>
  <c r="BA43" i="12"/>
  <c r="BC43" i="12" s="1"/>
  <c r="AX43" i="12"/>
  <c r="AZ43" i="12" s="1"/>
  <c r="AU43" i="12"/>
  <c r="AW43" i="12" s="1"/>
  <c r="AR43" i="12"/>
  <c r="AT43" i="12" s="1"/>
  <c r="AO43" i="12"/>
  <c r="AQ43" i="12" s="1"/>
  <c r="AL43" i="12"/>
  <c r="AN43" i="12" s="1"/>
  <c r="AI43" i="12"/>
  <c r="AF43" i="12"/>
  <c r="AH43" i="12" s="1"/>
  <c r="AC43" i="12"/>
  <c r="AE43" i="12" s="1"/>
  <c r="Z43" i="12"/>
  <c r="AB43" i="12" s="1"/>
  <c r="W43" i="12"/>
  <c r="Y43" i="12" s="1"/>
  <c r="EG42" i="12"/>
  <c r="EI42" i="12" s="1"/>
  <c r="ED42" i="12"/>
  <c r="EF42" i="12" s="1"/>
  <c r="EA42" i="12"/>
  <c r="EC42" i="12" s="1"/>
  <c r="DX42" i="12"/>
  <c r="DZ42" i="12" s="1"/>
  <c r="DU42" i="12"/>
  <c r="DW42" i="12" s="1"/>
  <c r="DR42" i="12"/>
  <c r="DT42" i="12" s="1"/>
  <c r="DO42" i="12"/>
  <c r="DQ42" i="12" s="1"/>
  <c r="DL42" i="12"/>
  <c r="DN42" i="12" s="1"/>
  <c r="DI42" i="12"/>
  <c r="DK42" i="12" s="1"/>
  <c r="DF42" i="12"/>
  <c r="DH42" i="12" s="1"/>
  <c r="DC42" i="12"/>
  <c r="DE42" i="12" s="1"/>
  <c r="CZ42" i="12"/>
  <c r="CW42" i="12"/>
  <c r="CY42" i="12" s="1"/>
  <c r="CT42" i="12"/>
  <c r="CV42" i="12" s="1"/>
  <c r="CQ42" i="12"/>
  <c r="CS42" i="12" s="1"/>
  <c r="CN42" i="12"/>
  <c r="CK42" i="12"/>
  <c r="CM42" i="12" s="1"/>
  <c r="CH42" i="12"/>
  <c r="CJ42" i="12" s="1"/>
  <c r="CE42" i="12"/>
  <c r="CG42" i="12" s="1"/>
  <c r="CB42" i="12"/>
  <c r="CD42" i="12" s="1"/>
  <c r="BY42" i="12"/>
  <c r="CA42" i="12" s="1"/>
  <c r="BV42" i="12"/>
  <c r="BX42" i="12" s="1"/>
  <c r="BS42" i="12"/>
  <c r="BU42" i="12" s="1"/>
  <c r="BP42" i="12"/>
  <c r="BR42" i="12" s="1"/>
  <c r="BM42" i="12"/>
  <c r="BO42" i="12" s="1"/>
  <c r="BJ42" i="12"/>
  <c r="BL42" i="12" s="1"/>
  <c r="BG42" i="12"/>
  <c r="BI42" i="12" s="1"/>
  <c r="BD42" i="12"/>
  <c r="BA42" i="12"/>
  <c r="BC42" i="12" s="1"/>
  <c r="AX42" i="12"/>
  <c r="AZ42" i="12" s="1"/>
  <c r="AU42" i="12"/>
  <c r="AW42" i="12" s="1"/>
  <c r="AR42" i="12"/>
  <c r="AT42" i="12" s="1"/>
  <c r="AO42" i="12"/>
  <c r="AQ42" i="12" s="1"/>
  <c r="AL42" i="12"/>
  <c r="AN42" i="12" s="1"/>
  <c r="AI42" i="12"/>
  <c r="AK42" i="12" s="1"/>
  <c r="AF42" i="12"/>
  <c r="AH42" i="12" s="1"/>
  <c r="AC42" i="12"/>
  <c r="AE42" i="12" s="1"/>
  <c r="Z42" i="12"/>
  <c r="AB42" i="12" s="1"/>
  <c r="W42" i="12"/>
  <c r="Y42" i="12" s="1"/>
  <c r="EG41" i="12"/>
  <c r="EI41" i="12" s="1"/>
  <c r="ED41" i="12"/>
  <c r="EF41" i="12" s="1"/>
  <c r="EA41" i="12"/>
  <c r="EC41" i="12" s="1"/>
  <c r="DX41" i="12"/>
  <c r="DZ41" i="12" s="1"/>
  <c r="DU41" i="12"/>
  <c r="DR41" i="12"/>
  <c r="DT41" i="12" s="1"/>
  <c r="DO41" i="12"/>
  <c r="DQ41" i="12" s="1"/>
  <c r="DL41" i="12"/>
  <c r="DN41" i="12" s="1"/>
  <c r="DI41" i="12"/>
  <c r="DF41" i="12"/>
  <c r="DH41" i="12" s="1"/>
  <c r="DC41" i="12"/>
  <c r="DE41" i="12" s="1"/>
  <c r="CZ41" i="12"/>
  <c r="DB41" i="12" s="1"/>
  <c r="CW41" i="12"/>
  <c r="CY41" i="12" s="1"/>
  <c r="CT41" i="12"/>
  <c r="CV41" i="12" s="1"/>
  <c r="CQ41" i="12"/>
  <c r="CS41" i="12" s="1"/>
  <c r="CN41" i="12"/>
  <c r="CP41" i="12" s="1"/>
  <c r="CK41" i="12"/>
  <c r="CM41" i="12" s="1"/>
  <c r="CH41" i="12"/>
  <c r="CJ41" i="12" s="1"/>
  <c r="CE41" i="12"/>
  <c r="CG41" i="12" s="1"/>
  <c r="CB41" i="12"/>
  <c r="CD41" i="12" s="1"/>
  <c r="BY41" i="12"/>
  <c r="BV41" i="12"/>
  <c r="BX41" i="12" s="1"/>
  <c r="BS41" i="12"/>
  <c r="BU41" i="12" s="1"/>
  <c r="BP41" i="12"/>
  <c r="BR41" i="12" s="1"/>
  <c r="BM41" i="12"/>
  <c r="BO41" i="12" s="1"/>
  <c r="BJ41" i="12"/>
  <c r="BL41" i="12" s="1"/>
  <c r="BG41" i="12"/>
  <c r="BI41" i="12" s="1"/>
  <c r="BD41" i="12"/>
  <c r="BF41" i="12" s="1"/>
  <c r="BA41" i="12"/>
  <c r="BC41" i="12" s="1"/>
  <c r="AX41" i="12"/>
  <c r="AZ41" i="12" s="1"/>
  <c r="AU41" i="12"/>
  <c r="AW41" i="12" s="1"/>
  <c r="AR41" i="12"/>
  <c r="AT41" i="12" s="1"/>
  <c r="AO41" i="12"/>
  <c r="AQ41" i="12" s="1"/>
  <c r="AL41" i="12"/>
  <c r="AN41" i="12" s="1"/>
  <c r="AI41" i="12"/>
  <c r="AK41" i="12" s="1"/>
  <c r="AF41" i="12"/>
  <c r="AH41" i="12" s="1"/>
  <c r="AC41" i="12"/>
  <c r="Z41" i="12"/>
  <c r="AB41" i="12" s="1"/>
  <c r="W41" i="12"/>
  <c r="Y41" i="12" s="1"/>
  <c r="EG40" i="12"/>
  <c r="EI40" i="12" s="1"/>
  <c r="ED40" i="12"/>
  <c r="EA40" i="12"/>
  <c r="EC40" i="12" s="1"/>
  <c r="DX40" i="12"/>
  <c r="DZ40" i="12" s="1"/>
  <c r="DU40" i="12"/>
  <c r="DW40" i="12" s="1"/>
  <c r="DR40" i="12"/>
  <c r="DT40" i="12" s="1"/>
  <c r="DO40" i="12"/>
  <c r="DQ40" i="12" s="1"/>
  <c r="DL40" i="12"/>
  <c r="DN40" i="12" s="1"/>
  <c r="DI40" i="12"/>
  <c r="DK40" i="12" s="1"/>
  <c r="DF40" i="12"/>
  <c r="DH40" i="12" s="1"/>
  <c r="DC40" i="12"/>
  <c r="DE40" i="12" s="1"/>
  <c r="CZ40" i="12"/>
  <c r="DB40" i="12" s="1"/>
  <c r="CW40" i="12"/>
  <c r="CY40" i="12" s="1"/>
  <c r="CT40" i="12"/>
  <c r="CQ40" i="12"/>
  <c r="CS40" i="12" s="1"/>
  <c r="CN40" i="12"/>
  <c r="CP40" i="12" s="1"/>
  <c r="CK40" i="12"/>
  <c r="CM40" i="12" s="1"/>
  <c r="CH40" i="12"/>
  <c r="CJ40" i="12" s="1"/>
  <c r="CE40" i="12"/>
  <c r="CG40" i="12" s="1"/>
  <c r="CB40" i="12"/>
  <c r="CD40" i="12" s="1"/>
  <c r="BY40" i="12"/>
  <c r="CA40" i="12" s="1"/>
  <c r="BV40" i="12"/>
  <c r="BX40" i="12" s="1"/>
  <c r="BS40" i="12"/>
  <c r="BU40" i="12" s="1"/>
  <c r="BP40" i="12"/>
  <c r="BR40" i="12" s="1"/>
  <c r="BM40" i="12"/>
  <c r="BO40" i="12" s="1"/>
  <c r="BJ40" i="12"/>
  <c r="BL40" i="12" s="1"/>
  <c r="BG40" i="12"/>
  <c r="BI40" i="12" s="1"/>
  <c r="BD40" i="12"/>
  <c r="BF40" i="12" s="1"/>
  <c r="BA40" i="12"/>
  <c r="BC40" i="12" s="1"/>
  <c r="AX40" i="12"/>
  <c r="AU40" i="12"/>
  <c r="AW40" i="12" s="1"/>
  <c r="AR40" i="12"/>
  <c r="AT40" i="12" s="1"/>
  <c r="AO40" i="12"/>
  <c r="AQ40" i="12" s="1"/>
  <c r="AL40" i="12"/>
  <c r="AI40" i="12"/>
  <c r="AK40" i="12" s="1"/>
  <c r="AF40" i="12"/>
  <c r="AC40" i="12"/>
  <c r="AE40" i="12" s="1"/>
  <c r="Z40" i="12"/>
  <c r="AB40" i="12" s="1"/>
  <c r="W40" i="12"/>
  <c r="Y40" i="12" s="1"/>
  <c r="EG39" i="12"/>
  <c r="ED39" i="12"/>
  <c r="EF39" i="12" s="1"/>
  <c r="EA39" i="12"/>
  <c r="EC39" i="12" s="1"/>
  <c r="DX39" i="12"/>
  <c r="DZ39" i="12" s="1"/>
  <c r="DU39" i="12"/>
  <c r="DR39" i="12"/>
  <c r="DT39" i="12" s="1"/>
  <c r="DO39" i="12"/>
  <c r="DL39" i="12"/>
  <c r="DN39" i="12" s="1"/>
  <c r="DI39" i="12"/>
  <c r="DF39" i="12"/>
  <c r="DH39" i="12" s="1"/>
  <c r="DC39" i="12"/>
  <c r="DE39" i="12" s="1"/>
  <c r="CZ39" i="12"/>
  <c r="DB39" i="12" s="1"/>
  <c r="CW39" i="12"/>
  <c r="CT39" i="12"/>
  <c r="CV39" i="12" s="1"/>
  <c r="CQ39" i="12"/>
  <c r="CS39" i="12" s="1"/>
  <c r="CN39" i="12"/>
  <c r="CP39" i="12" s="1"/>
  <c r="CK39" i="12"/>
  <c r="CH39" i="12"/>
  <c r="CJ39" i="12" s="1"/>
  <c r="CE39" i="12"/>
  <c r="CG39" i="12" s="1"/>
  <c r="CB39" i="12"/>
  <c r="CD39" i="12" s="1"/>
  <c r="BY39" i="12"/>
  <c r="BV39" i="12"/>
  <c r="BX39" i="12" s="1"/>
  <c r="BS39" i="12"/>
  <c r="BP39" i="12"/>
  <c r="BR39" i="12" s="1"/>
  <c r="BM39" i="12"/>
  <c r="BJ39" i="12"/>
  <c r="BL39" i="12" s="1"/>
  <c r="BG39" i="12"/>
  <c r="BD39" i="12"/>
  <c r="BF39" i="12" s="1"/>
  <c r="BA39" i="12"/>
  <c r="AX39" i="12"/>
  <c r="AZ39" i="12" s="1"/>
  <c r="AU39" i="12"/>
  <c r="AW39" i="12" s="1"/>
  <c r="AR39" i="12"/>
  <c r="AT39" i="12" s="1"/>
  <c r="AO39" i="12"/>
  <c r="AL39" i="12"/>
  <c r="AN39" i="12" s="1"/>
  <c r="AI39" i="12"/>
  <c r="AK39" i="12" s="1"/>
  <c r="AF39" i="12"/>
  <c r="AH39" i="12" s="1"/>
  <c r="AC39" i="12"/>
  <c r="Z39" i="12"/>
  <c r="AB39" i="12" s="1"/>
  <c r="W39" i="12"/>
  <c r="EG38" i="12"/>
  <c r="EI38" i="12" s="1"/>
  <c r="ED38" i="12"/>
  <c r="EA38" i="12"/>
  <c r="EC38" i="12" s="1"/>
  <c r="DX38" i="12"/>
  <c r="DZ38" i="12" s="1"/>
  <c r="DU38" i="12"/>
  <c r="DW38" i="12" s="1"/>
  <c r="DR38" i="12"/>
  <c r="DO38" i="12"/>
  <c r="DQ38" i="12" s="1"/>
  <c r="DL38" i="12"/>
  <c r="DN38" i="12" s="1"/>
  <c r="DI38" i="12"/>
  <c r="DK38" i="12" s="1"/>
  <c r="DF38" i="12"/>
  <c r="DC38" i="12"/>
  <c r="DE38" i="12" s="1"/>
  <c r="CZ38" i="12"/>
  <c r="DB38" i="12" s="1"/>
  <c r="CW38" i="12"/>
  <c r="CY38" i="12" s="1"/>
  <c r="CT38" i="12"/>
  <c r="CQ38" i="12"/>
  <c r="CS38" i="12" s="1"/>
  <c r="CN38" i="12"/>
  <c r="CK38" i="12"/>
  <c r="CM38" i="12" s="1"/>
  <c r="CH38" i="12"/>
  <c r="CE38" i="12"/>
  <c r="CG38" i="12" s="1"/>
  <c r="CB38" i="12"/>
  <c r="BY38" i="12"/>
  <c r="CA38" i="12" s="1"/>
  <c r="BV38" i="12"/>
  <c r="BS38" i="12"/>
  <c r="BU38" i="12" s="1"/>
  <c r="BP38" i="12"/>
  <c r="BR38" i="12" s="1"/>
  <c r="BM38" i="12"/>
  <c r="BO38" i="12" s="1"/>
  <c r="BJ38" i="12"/>
  <c r="BG38" i="12"/>
  <c r="BI38" i="12" s="1"/>
  <c r="BD38" i="12"/>
  <c r="BF38" i="12" s="1"/>
  <c r="BA38" i="12"/>
  <c r="BC38" i="12" s="1"/>
  <c r="AX38" i="12"/>
  <c r="AU38" i="12"/>
  <c r="AW38" i="12" s="1"/>
  <c r="AR38" i="12"/>
  <c r="AO38" i="12"/>
  <c r="AQ38" i="12" s="1"/>
  <c r="AL38" i="12"/>
  <c r="AI38" i="12"/>
  <c r="AK38" i="12" s="1"/>
  <c r="AF38" i="12"/>
  <c r="AH38" i="12" s="1"/>
  <c r="AC38" i="12"/>
  <c r="AE38" i="12" s="1"/>
  <c r="Z38" i="12"/>
  <c r="W38" i="12"/>
  <c r="Y38" i="12" s="1"/>
  <c r="EG37" i="12"/>
  <c r="EI37" i="12" s="1"/>
  <c r="ED37" i="12"/>
  <c r="EF37" i="12" s="1"/>
  <c r="EA37" i="12"/>
  <c r="DX37" i="12"/>
  <c r="DZ37" i="12" s="1"/>
  <c r="DU37" i="12"/>
  <c r="DW37" i="12" s="1"/>
  <c r="DR37" i="12"/>
  <c r="DT37" i="12" s="1"/>
  <c r="DO37" i="12"/>
  <c r="DL37" i="12"/>
  <c r="DN37" i="12" s="1"/>
  <c r="DI37" i="12"/>
  <c r="DF37" i="12"/>
  <c r="DH37" i="12" s="1"/>
  <c r="DC37" i="12"/>
  <c r="CZ37" i="12"/>
  <c r="DB37" i="12" s="1"/>
  <c r="CW37" i="12"/>
  <c r="CT37" i="12"/>
  <c r="CV37" i="12" s="1"/>
  <c r="CQ37" i="12"/>
  <c r="CN37" i="12"/>
  <c r="CP37" i="12" s="1"/>
  <c r="CK37" i="12"/>
  <c r="CM37" i="12" s="1"/>
  <c r="CH37" i="12"/>
  <c r="CJ37" i="12" s="1"/>
  <c r="CE37" i="12"/>
  <c r="CB37" i="12"/>
  <c r="CD37" i="12" s="1"/>
  <c r="BY37" i="12"/>
  <c r="CA37" i="12" s="1"/>
  <c r="BV37" i="12"/>
  <c r="BX37" i="12" s="1"/>
  <c r="BS37" i="12"/>
  <c r="BP37" i="12"/>
  <c r="BR37" i="12" s="1"/>
  <c r="BM37" i="12"/>
  <c r="BJ37" i="12"/>
  <c r="BL37" i="12" s="1"/>
  <c r="BG37" i="12"/>
  <c r="BD37" i="12"/>
  <c r="BF37" i="12" s="1"/>
  <c r="BA37" i="12"/>
  <c r="BC37" i="12" s="1"/>
  <c r="AX37" i="12"/>
  <c r="AZ37" i="12" s="1"/>
  <c r="AU37" i="12"/>
  <c r="AR37" i="12"/>
  <c r="AT37" i="12" s="1"/>
  <c r="AO37" i="12"/>
  <c r="AQ37" i="12" s="1"/>
  <c r="AL37" i="12"/>
  <c r="AN37" i="12" s="1"/>
  <c r="AI37" i="12"/>
  <c r="AF37" i="12"/>
  <c r="AH37" i="12" s="1"/>
  <c r="AC37" i="12"/>
  <c r="AE37" i="12" s="1"/>
  <c r="Z37" i="12"/>
  <c r="AB37" i="12" s="1"/>
  <c r="W37" i="12"/>
  <c r="EG36" i="12"/>
  <c r="EI36" i="12" s="1"/>
  <c r="ED36" i="12"/>
  <c r="EA36" i="12"/>
  <c r="EC36" i="12" s="1"/>
  <c r="DX36" i="12"/>
  <c r="DU36" i="12"/>
  <c r="DW36" i="12" s="1"/>
  <c r="DR36" i="12"/>
  <c r="DO36" i="12"/>
  <c r="DQ36" i="12" s="1"/>
  <c r="DL36" i="12"/>
  <c r="DI36" i="12"/>
  <c r="DK36" i="12" s="1"/>
  <c r="DF36" i="12"/>
  <c r="DH36" i="12" s="1"/>
  <c r="DC36" i="12"/>
  <c r="DE36" i="12" s="1"/>
  <c r="CZ36" i="12"/>
  <c r="CW36" i="12"/>
  <c r="CY36" i="12" s="1"/>
  <c r="CT36" i="12"/>
  <c r="CV36" i="12" s="1"/>
  <c r="CQ36" i="12"/>
  <c r="CS36" i="12" s="1"/>
  <c r="CN36" i="12"/>
  <c r="CK36" i="12"/>
  <c r="CM36" i="12" s="1"/>
  <c r="CH36" i="12"/>
  <c r="CE36" i="12"/>
  <c r="CG36" i="12" s="1"/>
  <c r="CB36" i="12"/>
  <c r="BY36" i="12"/>
  <c r="CA36" i="12" s="1"/>
  <c r="BV36" i="12"/>
  <c r="BX36" i="12" s="1"/>
  <c r="BS36" i="12"/>
  <c r="BU36" i="12" s="1"/>
  <c r="BP36" i="12"/>
  <c r="BM36" i="12"/>
  <c r="BO36" i="12" s="1"/>
  <c r="BJ36" i="12"/>
  <c r="BL36" i="12" s="1"/>
  <c r="BG36" i="12"/>
  <c r="BI36" i="12" s="1"/>
  <c r="BD36" i="12"/>
  <c r="BA36" i="12"/>
  <c r="BC36" i="12" s="1"/>
  <c r="AX36" i="12"/>
  <c r="AZ36" i="12" s="1"/>
  <c r="AU36" i="12"/>
  <c r="AW36" i="12" s="1"/>
  <c r="AR36" i="12"/>
  <c r="AO36" i="12"/>
  <c r="AQ36" i="12" s="1"/>
  <c r="AL36" i="12"/>
  <c r="AI36" i="12"/>
  <c r="AF36" i="12"/>
  <c r="AC36" i="12"/>
  <c r="Z36" i="12"/>
  <c r="W36" i="12"/>
  <c r="EG35" i="12"/>
  <c r="ED35" i="12"/>
  <c r="EA35" i="12"/>
  <c r="DX35" i="12"/>
  <c r="DU35" i="12"/>
  <c r="DR35" i="12"/>
  <c r="DO35" i="12"/>
  <c r="DL35" i="12"/>
  <c r="DI35" i="12"/>
  <c r="DF35" i="12"/>
  <c r="DC35" i="12"/>
  <c r="CZ35" i="12"/>
  <c r="CW35" i="12"/>
  <c r="CT35" i="12"/>
  <c r="CQ35" i="12"/>
  <c r="CN35" i="12"/>
  <c r="CK35" i="12"/>
  <c r="CH35" i="12"/>
  <c r="CI35" i="12" s="1"/>
  <c r="CE35" i="12"/>
  <c r="CG35" i="12" s="1"/>
  <c r="CB35" i="12"/>
  <c r="CC35" i="12" s="1"/>
  <c r="BY35" i="12"/>
  <c r="CA35" i="12" s="1"/>
  <c r="BV35" i="12"/>
  <c r="BW35" i="12" s="1"/>
  <c r="BS35" i="12"/>
  <c r="BU35" i="12" s="1"/>
  <c r="BP35" i="12"/>
  <c r="BQ35" i="12" s="1"/>
  <c r="BM35" i="12"/>
  <c r="BO35" i="12" s="1"/>
  <c r="BJ35" i="12"/>
  <c r="BK35" i="12" s="1"/>
  <c r="BG35" i="12"/>
  <c r="BI35" i="12" s="1"/>
  <c r="BD35" i="12"/>
  <c r="BE35" i="12" s="1"/>
  <c r="BA35" i="12"/>
  <c r="BC35" i="12" s="1"/>
  <c r="AX35" i="12"/>
  <c r="AY35" i="12" s="1"/>
  <c r="AU35" i="12"/>
  <c r="AW35" i="12" s="1"/>
  <c r="AR35" i="12"/>
  <c r="AS35" i="12" s="1"/>
  <c r="AO35" i="12"/>
  <c r="AQ35" i="12" s="1"/>
  <c r="AL35" i="12"/>
  <c r="AM35" i="12" s="1"/>
  <c r="AI35" i="12"/>
  <c r="AK35" i="12" s="1"/>
  <c r="AF35" i="12"/>
  <c r="AG35" i="12" s="1"/>
  <c r="AC35" i="12"/>
  <c r="AE35" i="12" s="1"/>
  <c r="Z35" i="12"/>
  <c r="AA35" i="12" s="1"/>
  <c r="W35" i="12"/>
  <c r="Y35" i="12" s="1"/>
  <c r="EG34" i="12"/>
  <c r="EH34" i="12" s="1"/>
  <c r="ED34" i="12"/>
  <c r="EF34" i="12" s="1"/>
  <c r="EA34" i="12"/>
  <c r="EB34" i="12" s="1"/>
  <c r="DX34" i="12"/>
  <c r="DZ34" i="12" s="1"/>
  <c r="DU34" i="12"/>
  <c r="DV34" i="12" s="1"/>
  <c r="DR34" i="12"/>
  <c r="DT34" i="12" s="1"/>
  <c r="DO34" i="12"/>
  <c r="DP34" i="12" s="1"/>
  <c r="DL34" i="12"/>
  <c r="DN34" i="12" s="1"/>
  <c r="DI34" i="12"/>
  <c r="DJ34" i="12" s="1"/>
  <c r="DF34" i="12"/>
  <c r="DH34" i="12" s="1"/>
  <c r="DC34" i="12"/>
  <c r="DD34" i="12" s="1"/>
  <c r="CZ34" i="12"/>
  <c r="DB34" i="12" s="1"/>
  <c r="CW34" i="12"/>
  <c r="CX34" i="12" s="1"/>
  <c r="CT34" i="12"/>
  <c r="CV34" i="12" s="1"/>
  <c r="CQ34" i="12"/>
  <c r="CR34" i="12" s="1"/>
  <c r="CN34" i="12"/>
  <c r="CP34" i="12" s="1"/>
  <c r="CK34" i="12"/>
  <c r="CL34" i="12" s="1"/>
  <c r="CH34" i="12"/>
  <c r="CJ34" i="12" s="1"/>
  <c r="CE34" i="12"/>
  <c r="CF34" i="12" s="1"/>
  <c r="CB34" i="12"/>
  <c r="CD34" i="12" s="1"/>
  <c r="BY34" i="12"/>
  <c r="BZ34" i="12" s="1"/>
  <c r="BV34" i="12"/>
  <c r="BX34" i="12" s="1"/>
  <c r="BS34" i="12"/>
  <c r="BT34" i="12" s="1"/>
  <c r="BP34" i="12"/>
  <c r="BR34" i="12" s="1"/>
  <c r="BM34" i="12"/>
  <c r="BN34" i="12" s="1"/>
  <c r="BJ34" i="12"/>
  <c r="BL34" i="12" s="1"/>
  <c r="BG34" i="12"/>
  <c r="BH34" i="12" s="1"/>
  <c r="BD34" i="12"/>
  <c r="BF34" i="12" s="1"/>
  <c r="BA34" i="12"/>
  <c r="BB34" i="12" s="1"/>
  <c r="AX34" i="12"/>
  <c r="AZ34" i="12" s="1"/>
  <c r="AU34" i="12"/>
  <c r="AV34" i="12" s="1"/>
  <c r="AR34" i="12"/>
  <c r="AT34" i="12" s="1"/>
  <c r="AO34" i="12"/>
  <c r="AP34" i="12" s="1"/>
  <c r="AL34" i="12"/>
  <c r="AN34" i="12" s="1"/>
  <c r="AI34" i="12"/>
  <c r="AJ34" i="12" s="1"/>
  <c r="AF34" i="12"/>
  <c r="AH34" i="12" s="1"/>
  <c r="AC34" i="12"/>
  <c r="AD34" i="12" s="1"/>
  <c r="Z34" i="12"/>
  <c r="AB34" i="12" s="1"/>
  <c r="W34" i="12"/>
  <c r="X34" i="12" s="1"/>
  <c r="EG33" i="12"/>
  <c r="EI33" i="12" s="1"/>
  <c r="ED33" i="12"/>
  <c r="EE33" i="12" s="1"/>
  <c r="EA33" i="12"/>
  <c r="EC33" i="12" s="1"/>
  <c r="DX33" i="12"/>
  <c r="DY33" i="12" s="1"/>
  <c r="DU33" i="12"/>
  <c r="DW33" i="12" s="1"/>
  <c r="DR33" i="12"/>
  <c r="DS33" i="12" s="1"/>
  <c r="DO33" i="12"/>
  <c r="DQ33" i="12" s="1"/>
  <c r="DL33" i="12"/>
  <c r="DM33" i="12" s="1"/>
  <c r="DI33" i="12"/>
  <c r="DK33" i="12" s="1"/>
  <c r="DF33" i="12"/>
  <c r="DG33" i="12" s="1"/>
  <c r="DC33" i="12"/>
  <c r="DE33" i="12" s="1"/>
  <c r="CZ33" i="12"/>
  <c r="DA33" i="12" s="1"/>
  <c r="CW33" i="12"/>
  <c r="CY33" i="12" s="1"/>
  <c r="CT33" i="12"/>
  <c r="CU33" i="12" s="1"/>
  <c r="CQ33" i="12"/>
  <c r="CS33" i="12" s="1"/>
  <c r="CN33" i="12"/>
  <c r="CO33" i="12" s="1"/>
  <c r="CK33" i="12"/>
  <c r="CM33" i="12" s="1"/>
  <c r="CH33" i="12"/>
  <c r="CI33" i="12" s="1"/>
  <c r="CE33" i="12"/>
  <c r="CG33" i="12" s="1"/>
  <c r="CB33" i="12"/>
  <c r="CC33" i="12" s="1"/>
  <c r="BY33" i="12"/>
  <c r="CA33" i="12" s="1"/>
  <c r="BV33" i="12"/>
  <c r="BW33" i="12" s="1"/>
  <c r="BS33" i="12"/>
  <c r="BU33" i="12" s="1"/>
  <c r="BP33" i="12"/>
  <c r="BQ33" i="12" s="1"/>
  <c r="BM33" i="12"/>
  <c r="BO33" i="12" s="1"/>
  <c r="BJ33" i="12"/>
  <c r="BK33" i="12" s="1"/>
  <c r="BG33" i="12"/>
  <c r="BI33" i="12" s="1"/>
  <c r="BD33" i="12"/>
  <c r="BE33" i="12" s="1"/>
  <c r="BA33" i="12"/>
  <c r="BC33" i="12" s="1"/>
  <c r="AX33" i="12"/>
  <c r="AY33" i="12" s="1"/>
  <c r="AU33" i="12"/>
  <c r="AW33" i="12" s="1"/>
  <c r="AR33" i="12"/>
  <c r="AS33" i="12" s="1"/>
  <c r="AO33" i="12"/>
  <c r="AQ33" i="12" s="1"/>
  <c r="AL33" i="12"/>
  <c r="AM33" i="12" s="1"/>
  <c r="AI33" i="12"/>
  <c r="AK33" i="12" s="1"/>
  <c r="AF33" i="12"/>
  <c r="AG33" i="12" s="1"/>
  <c r="AC33" i="12"/>
  <c r="AE33" i="12" s="1"/>
  <c r="Z33" i="12"/>
  <c r="AA33" i="12" s="1"/>
  <c r="W33" i="12"/>
  <c r="Y33" i="12" s="1"/>
  <c r="EG32" i="12"/>
  <c r="EH32" i="12" s="1"/>
  <c r="ED32" i="12"/>
  <c r="EF32" i="12" s="1"/>
  <c r="EA32" i="12"/>
  <c r="EB32" i="12" s="1"/>
  <c r="DX32" i="12"/>
  <c r="DZ32" i="12" s="1"/>
  <c r="DU32" i="12"/>
  <c r="DV32" i="12" s="1"/>
  <c r="DR32" i="12"/>
  <c r="DT32" i="12" s="1"/>
  <c r="DO32" i="12"/>
  <c r="DP32" i="12" s="1"/>
  <c r="DL32" i="12"/>
  <c r="DN32" i="12" s="1"/>
  <c r="DI32" i="12"/>
  <c r="DJ32" i="12" s="1"/>
  <c r="DF32" i="12"/>
  <c r="DH32" i="12" s="1"/>
  <c r="DC32" i="12"/>
  <c r="DD32" i="12" s="1"/>
  <c r="CZ32" i="12"/>
  <c r="DB32" i="12" s="1"/>
  <c r="CW32" i="12"/>
  <c r="CX32" i="12" s="1"/>
  <c r="CT32" i="12"/>
  <c r="CV32" i="12" s="1"/>
  <c r="CQ32" i="12"/>
  <c r="CR32" i="12" s="1"/>
  <c r="CN32" i="12"/>
  <c r="CP32" i="12" s="1"/>
  <c r="CK32" i="12"/>
  <c r="CL32" i="12" s="1"/>
  <c r="CH32" i="12"/>
  <c r="CJ32" i="12" s="1"/>
  <c r="CE32" i="12"/>
  <c r="CF32" i="12" s="1"/>
  <c r="CB32" i="12"/>
  <c r="CD32" i="12" s="1"/>
  <c r="BY32" i="12"/>
  <c r="BZ32" i="12" s="1"/>
  <c r="BV32" i="12"/>
  <c r="BX32" i="12" s="1"/>
  <c r="BS32" i="12"/>
  <c r="BT32" i="12" s="1"/>
  <c r="BP32" i="12"/>
  <c r="BR32" i="12" s="1"/>
  <c r="BM32" i="12"/>
  <c r="BN32" i="12" s="1"/>
  <c r="BJ32" i="12"/>
  <c r="BL32" i="12" s="1"/>
  <c r="BG32" i="12"/>
  <c r="BH32" i="12" s="1"/>
  <c r="BD32" i="12"/>
  <c r="BF32" i="12" s="1"/>
  <c r="BA32" i="12"/>
  <c r="BB32" i="12" s="1"/>
  <c r="AX32" i="12"/>
  <c r="AZ32" i="12" s="1"/>
  <c r="AU32" i="12"/>
  <c r="AV32" i="12" s="1"/>
  <c r="AR32" i="12"/>
  <c r="AT32" i="12" s="1"/>
  <c r="AO32" i="12"/>
  <c r="AP32" i="12" s="1"/>
  <c r="AL32" i="12"/>
  <c r="AN32" i="12" s="1"/>
  <c r="AI32" i="12"/>
  <c r="AJ32" i="12" s="1"/>
  <c r="AF32" i="12"/>
  <c r="AH32" i="12" s="1"/>
  <c r="AC32" i="12"/>
  <c r="AD32" i="12" s="1"/>
  <c r="Z32" i="12"/>
  <c r="AB32" i="12" s="1"/>
  <c r="W32" i="12"/>
  <c r="X32" i="12" s="1"/>
  <c r="EG31" i="12"/>
  <c r="EI31" i="12" s="1"/>
  <c r="ED31" i="12"/>
  <c r="EE31" i="12" s="1"/>
  <c r="EA31" i="12"/>
  <c r="EC31" i="12" s="1"/>
  <c r="DX31" i="12"/>
  <c r="DY31" i="12" s="1"/>
  <c r="DU31" i="12"/>
  <c r="DW31" i="12" s="1"/>
  <c r="DR31" i="12"/>
  <c r="DS31" i="12" s="1"/>
  <c r="DO31" i="12"/>
  <c r="DQ31" i="12" s="1"/>
  <c r="DL31" i="12"/>
  <c r="DM31" i="12" s="1"/>
  <c r="DI31" i="12"/>
  <c r="DK31" i="12" s="1"/>
  <c r="DF31" i="12"/>
  <c r="DG31" i="12" s="1"/>
  <c r="DC31" i="12"/>
  <c r="DE31" i="12" s="1"/>
  <c r="CZ31" i="12"/>
  <c r="DA31" i="12" s="1"/>
  <c r="CW31" i="12"/>
  <c r="CY31" i="12" s="1"/>
  <c r="CT31" i="12"/>
  <c r="CU31" i="12" s="1"/>
  <c r="CQ31" i="12"/>
  <c r="CS31" i="12" s="1"/>
  <c r="CN31" i="12"/>
  <c r="CO31" i="12" s="1"/>
  <c r="CK31" i="12"/>
  <c r="CM31" i="12" s="1"/>
  <c r="CH31" i="12"/>
  <c r="CI31" i="12" s="1"/>
  <c r="CE31" i="12"/>
  <c r="CG31" i="12" s="1"/>
  <c r="CB31" i="12"/>
  <c r="CC31" i="12" s="1"/>
  <c r="BY31" i="12"/>
  <c r="CA31" i="12" s="1"/>
  <c r="BV31" i="12"/>
  <c r="BW31" i="12" s="1"/>
  <c r="BS31" i="12"/>
  <c r="BU31" i="12" s="1"/>
  <c r="BP31" i="12"/>
  <c r="BQ31" i="12" s="1"/>
  <c r="BM31" i="12"/>
  <c r="BO31" i="12" s="1"/>
  <c r="BJ31" i="12"/>
  <c r="BK31" i="12" s="1"/>
  <c r="BG31" i="12"/>
  <c r="BI31" i="12" s="1"/>
  <c r="BD31" i="12"/>
  <c r="BE31" i="12" s="1"/>
  <c r="BA31" i="12"/>
  <c r="BC31" i="12" s="1"/>
  <c r="AX31" i="12"/>
  <c r="AY31" i="12" s="1"/>
  <c r="AU31" i="12"/>
  <c r="AW31" i="12" s="1"/>
  <c r="AR31" i="12"/>
  <c r="AT31" i="12" s="1"/>
  <c r="AO31" i="12"/>
  <c r="AQ31" i="12" s="1"/>
  <c r="AL31" i="12"/>
  <c r="AN31" i="12" s="1"/>
  <c r="AI31" i="12"/>
  <c r="AK31" i="12" s="1"/>
  <c r="AF31" i="12"/>
  <c r="AH31" i="12" s="1"/>
  <c r="AC31" i="12"/>
  <c r="Z31" i="12"/>
  <c r="AB31" i="12" s="1"/>
  <c r="W31" i="12"/>
  <c r="Y31" i="12" s="1"/>
  <c r="EG30" i="12"/>
  <c r="EI30" i="12" s="1"/>
  <c r="ED30" i="12"/>
  <c r="EF30" i="12" s="1"/>
  <c r="EA30" i="12"/>
  <c r="EC30" i="12" s="1"/>
  <c r="DX30" i="12"/>
  <c r="DZ30" i="12" s="1"/>
  <c r="DU30" i="12"/>
  <c r="DW30" i="12" s="1"/>
  <c r="DR30" i="12"/>
  <c r="DT30" i="12" s="1"/>
  <c r="DO30" i="12"/>
  <c r="DQ30" i="12" s="1"/>
  <c r="DL30" i="12"/>
  <c r="DN30" i="12" s="1"/>
  <c r="DI30" i="12"/>
  <c r="DK30" i="12" s="1"/>
  <c r="DF30" i="12"/>
  <c r="DH30" i="12" s="1"/>
  <c r="DC30" i="12"/>
  <c r="DE30" i="12" s="1"/>
  <c r="CZ30" i="12"/>
  <c r="DB30" i="12" s="1"/>
  <c r="CW30" i="12"/>
  <c r="CY30" i="12" s="1"/>
  <c r="CT30" i="12"/>
  <c r="CQ30" i="12"/>
  <c r="CS30" i="12" s="1"/>
  <c r="CN30" i="12"/>
  <c r="CP30" i="12" s="1"/>
  <c r="CK30" i="12"/>
  <c r="CM30" i="12" s="1"/>
  <c r="CH30" i="12"/>
  <c r="CE30" i="12"/>
  <c r="CG30" i="12" s="1"/>
  <c r="CB30" i="12"/>
  <c r="CD30" i="12" s="1"/>
  <c r="BY30" i="12"/>
  <c r="CA30" i="12" s="1"/>
  <c r="BV30" i="12"/>
  <c r="BX30" i="12" s="1"/>
  <c r="BS30" i="12"/>
  <c r="BU30" i="12" s="1"/>
  <c r="BP30" i="12"/>
  <c r="BR30" i="12" s="1"/>
  <c r="BM30" i="12"/>
  <c r="BO30" i="12" s="1"/>
  <c r="BJ30" i="12"/>
  <c r="BL30" i="12" s="1"/>
  <c r="BG30" i="12"/>
  <c r="BI30" i="12" s="1"/>
  <c r="BD30" i="12"/>
  <c r="BF30" i="12" s="1"/>
  <c r="BA30" i="12"/>
  <c r="BC30" i="12" s="1"/>
  <c r="AX30" i="12"/>
  <c r="AU30" i="12"/>
  <c r="AW30" i="12" s="1"/>
  <c r="AR30" i="12"/>
  <c r="AT30" i="12" s="1"/>
  <c r="AO30" i="12"/>
  <c r="AQ30" i="12" s="1"/>
  <c r="AL30" i="12"/>
  <c r="AN30" i="12" s="1"/>
  <c r="AI30" i="12"/>
  <c r="AK30" i="12" s="1"/>
  <c r="AF30" i="12"/>
  <c r="AH30" i="12" s="1"/>
  <c r="AC30" i="12"/>
  <c r="AE30" i="12" s="1"/>
  <c r="Z30" i="12"/>
  <c r="AB30" i="12" s="1"/>
  <c r="W30" i="12"/>
  <c r="Y30" i="12" s="1"/>
  <c r="EG29" i="12"/>
  <c r="EI29" i="12" s="1"/>
  <c r="ED29" i="12"/>
  <c r="EF29" i="12" s="1"/>
  <c r="EA29" i="12"/>
  <c r="EC29" i="12" s="1"/>
  <c r="DX29" i="12"/>
  <c r="DZ29" i="12" s="1"/>
  <c r="DU29" i="12"/>
  <c r="DW29" i="12" s="1"/>
  <c r="DR29" i="12"/>
  <c r="DT29" i="12" s="1"/>
  <c r="DO29" i="12"/>
  <c r="DL29" i="12"/>
  <c r="DN29" i="12" s="1"/>
  <c r="DI29" i="12"/>
  <c r="DK29" i="12" s="1"/>
  <c r="DF29" i="12"/>
  <c r="DH29" i="12" s="1"/>
  <c r="DC29" i="12"/>
  <c r="CZ29" i="12"/>
  <c r="DB29" i="12" s="1"/>
  <c r="CW29" i="12"/>
  <c r="CY29" i="12" s="1"/>
  <c r="CT29" i="12"/>
  <c r="CV29" i="12" s="1"/>
  <c r="CQ29" i="12"/>
  <c r="CS29" i="12" s="1"/>
  <c r="CN29" i="12"/>
  <c r="CP29" i="12" s="1"/>
  <c r="CK29" i="12"/>
  <c r="CM29" i="12" s="1"/>
  <c r="CH29" i="12"/>
  <c r="CJ29" i="12" s="1"/>
  <c r="CE29" i="12"/>
  <c r="CG29" i="12" s="1"/>
  <c r="CB29" i="12"/>
  <c r="CD29" i="12" s="1"/>
  <c r="BY29" i="12"/>
  <c r="CA29" i="12" s="1"/>
  <c r="BV29" i="12"/>
  <c r="BX29" i="12" s="1"/>
  <c r="BS29" i="12"/>
  <c r="BP29" i="12"/>
  <c r="BR29" i="12" s="1"/>
  <c r="BM29" i="12"/>
  <c r="BO29" i="12" s="1"/>
  <c r="BJ29" i="12"/>
  <c r="BL29" i="12" s="1"/>
  <c r="BG29" i="12"/>
  <c r="BI29" i="12" s="1"/>
  <c r="BD29" i="12"/>
  <c r="BF29" i="12" s="1"/>
  <c r="BA29" i="12"/>
  <c r="BC29" i="12" s="1"/>
  <c r="AX29" i="12"/>
  <c r="AZ29" i="12" s="1"/>
  <c r="AU29" i="12"/>
  <c r="AW29" i="12" s="1"/>
  <c r="AR29" i="12"/>
  <c r="AT29" i="12" s="1"/>
  <c r="AO29" i="12"/>
  <c r="AQ29" i="12" s="1"/>
  <c r="AL29" i="12"/>
  <c r="AN29" i="12" s="1"/>
  <c r="AI29" i="12"/>
  <c r="AK29" i="12" s="1"/>
  <c r="AF29" i="12"/>
  <c r="AH29" i="12" s="1"/>
  <c r="AC29" i="12"/>
  <c r="AE29" i="12" s="1"/>
  <c r="Z29" i="12"/>
  <c r="AB29" i="12" s="1"/>
  <c r="W29" i="12"/>
  <c r="EG28" i="12"/>
  <c r="EI28" i="12" s="1"/>
  <c r="ED28" i="12"/>
  <c r="EF28" i="12" s="1"/>
  <c r="EA28" i="12"/>
  <c r="EC28" i="12" s="1"/>
  <c r="DX28" i="12"/>
  <c r="DU28" i="12"/>
  <c r="DW28" i="12" s="1"/>
  <c r="DR28" i="12"/>
  <c r="DT28" i="12" s="1"/>
  <c r="DO28" i="12"/>
  <c r="DQ28" i="12" s="1"/>
  <c r="DL28" i="12"/>
  <c r="DN28" i="12" s="1"/>
  <c r="DI28" i="12"/>
  <c r="DK28" i="12" s="1"/>
  <c r="DF28" i="12"/>
  <c r="DH28" i="12" s="1"/>
  <c r="DC28" i="12"/>
  <c r="DE28" i="12" s="1"/>
  <c r="CZ28" i="12"/>
  <c r="DB28" i="12" s="1"/>
  <c r="CW28" i="12"/>
  <c r="CY28" i="12" s="1"/>
  <c r="CT28" i="12"/>
  <c r="CV28" i="12" s="1"/>
  <c r="CQ28" i="12"/>
  <c r="CS28" i="12" s="1"/>
  <c r="CN28" i="12"/>
  <c r="CK28" i="12"/>
  <c r="CM28" i="12" s="1"/>
  <c r="CH28" i="12"/>
  <c r="CJ28" i="12" s="1"/>
  <c r="CE28" i="12"/>
  <c r="CG28" i="12" s="1"/>
  <c r="CB28" i="12"/>
  <c r="CD28" i="12" s="1"/>
  <c r="BY28" i="12"/>
  <c r="CA28" i="12" s="1"/>
  <c r="BV28" i="12"/>
  <c r="BX28" i="12" s="1"/>
  <c r="BS28" i="12"/>
  <c r="BU28" i="12" s="1"/>
  <c r="BP28" i="12"/>
  <c r="BR28" i="12" s="1"/>
  <c r="BM28" i="12"/>
  <c r="BO28" i="12" s="1"/>
  <c r="BJ28" i="12"/>
  <c r="BL28" i="12" s="1"/>
  <c r="BG28" i="12"/>
  <c r="BI28" i="12" s="1"/>
  <c r="BD28" i="12"/>
  <c r="BF28" i="12" s="1"/>
  <c r="BA28" i="12"/>
  <c r="BC28" i="12" s="1"/>
  <c r="AX28" i="12"/>
  <c r="AZ28" i="12" s="1"/>
  <c r="AU28" i="12"/>
  <c r="AW28" i="12" s="1"/>
  <c r="AR28" i="12"/>
  <c r="AO28" i="12"/>
  <c r="AQ28" i="12" s="1"/>
  <c r="AL28" i="12"/>
  <c r="AN28" i="12" s="1"/>
  <c r="AI28" i="12"/>
  <c r="AK28" i="12" s="1"/>
  <c r="AF28" i="12"/>
  <c r="AC28" i="12"/>
  <c r="AE28" i="12" s="1"/>
  <c r="Z28" i="12"/>
  <c r="AB28" i="12" s="1"/>
  <c r="W28" i="12"/>
  <c r="Y28" i="12" s="1"/>
  <c r="EG27" i="12"/>
  <c r="EI27" i="12" s="1"/>
  <c r="ED27" i="12"/>
  <c r="EF27" i="12" s="1"/>
  <c r="EA27" i="12"/>
  <c r="EC27" i="12" s="1"/>
  <c r="DX27" i="12"/>
  <c r="DZ27" i="12" s="1"/>
  <c r="DU27" i="12"/>
  <c r="DW27" i="12" s="1"/>
  <c r="DR27" i="12"/>
  <c r="DT27" i="12" s="1"/>
  <c r="DO27" i="12"/>
  <c r="DQ27" i="12" s="1"/>
  <c r="DL27" i="12"/>
  <c r="DN27" i="12" s="1"/>
  <c r="DI27" i="12"/>
  <c r="DF27" i="12"/>
  <c r="DH27" i="12" s="1"/>
  <c r="DC27" i="12"/>
  <c r="DE27" i="12" s="1"/>
  <c r="CZ27" i="12"/>
  <c r="DB27" i="12" s="1"/>
  <c r="CW27" i="12"/>
  <c r="CY27" i="12" s="1"/>
  <c r="CT27" i="12"/>
  <c r="CV27" i="12" s="1"/>
  <c r="CQ27" i="12"/>
  <c r="CS27" i="12" s="1"/>
  <c r="CN27" i="12"/>
  <c r="CP27" i="12" s="1"/>
  <c r="CK27" i="12"/>
  <c r="CM27" i="12" s="1"/>
  <c r="CH27" i="12"/>
  <c r="CJ27" i="12" s="1"/>
  <c r="CE27" i="12"/>
  <c r="CG27" i="12" s="1"/>
  <c r="CB27" i="12"/>
  <c r="CD27" i="12" s="1"/>
  <c r="BY27" i="12"/>
  <c r="CA27" i="12" s="1"/>
  <c r="BV27" i="12"/>
  <c r="BX27" i="12" s="1"/>
  <c r="BS27" i="12"/>
  <c r="BU27" i="12" s="1"/>
  <c r="BP27" i="12"/>
  <c r="BR27" i="12" s="1"/>
  <c r="BM27" i="12"/>
  <c r="BJ27" i="12"/>
  <c r="BL27" i="12" s="1"/>
  <c r="BG27" i="12"/>
  <c r="BI27" i="12" s="1"/>
  <c r="BD27" i="12"/>
  <c r="BF27" i="12" s="1"/>
  <c r="BA27" i="12"/>
  <c r="AX27" i="12"/>
  <c r="AZ27" i="12" s="1"/>
  <c r="AU27" i="12"/>
  <c r="AW27" i="12" s="1"/>
  <c r="AR27" i="12"/>
  <c r="AT27" i="12" s="1"/>
  <c r="AO27" i="12"/>
  <c r="AQ27" i="12" s="1"/>
  <c r="AL27" i="12"/>
  <c r="AN27" i="12" s="1"/>
  <c r="AI27" i="12"/>
  <c r="AK27" i="12" s="1"/>
  <c r="AF27" i="12"/>
  <c r="AH27" i="12" s="1"/>
  <c r="AC27" i="12"/>
  <c r="AE27" i="12" s="1"/>
  <c r="Z27" i="12"/>
  <c r="AB27" i="12" s="1"/>
  <c r="W27" i="12"/>
  <c r="EG26" i="12"/>
  <c r="EI26" i="12" s="1"/>
  <c r="ED26" i="12"/>
  <c r="EF26" i="12" s="1"/>
  <c r="EA26" i="12"/>
  <c r="EC26" i="12" s="1"/>
  <c r="DX26" i="12"/>
  <c r="DZ26" i="12" s="1"/>
  <c r="DU26" i="12"/>
  <c r="DW26" i="12" s="1"/>
  <c r="DR26" i="12"/>
  <c r="DT26" i="12" s="1"/>
  <c r="DO26" i="12"/>
  <c r="DQ26" i="12" s="1"/>
  <c r="DL26" i="12"/>
  <c r="DN26" i="12" s="1"/>
  <c r="DI26" i="12"/>
  <c r="DK26" i="12" s="1"/>
  <c r="DF26" i="12"/>
  <c r="DH26" i="12" s="1"/>
  <c r="DC26" i="12"/>
  <c r="DE26" i="12" s="1"/>
  <c r="CZ26" i="12"/>
  <c r="CW26" i="12"/>
  <c r="CY26" i="12" s="1"/>
  <c r="CT26" i="12"/>
  <c r="CV26" i="12" s="1"/>
  <c r="CQ26" i="12"/>
  <c r="CS26" i="12" s="1"/>
  <c r="CN26" i="12"/>
  <c r="CP26" i="12" s="1"/>
  <c r="CK26" i="12"/>
  <c r="CM26" i="12" s="1"/>
  <c r="CH26" i="12"/>
  <c r="CJ26" i="12" s="1"/>
  <c r="CE26" i="12"/>
  <c r="CG26" i="12" s="1"/>
  <c r="CB26" i="12"/>
  <c r="CD26" i="12" s="1"/>
  <c r="BY26" i="12"/>
  <c r="CA26" i="12" s="1"/>
  <c r="BV26" i="12"/>
  <c r="BX26" i="12" s="1"/>
  <c r="BS26" i="12"/>
  <c r="BU26" i="12" s="1"/>
  <c r="BP26" i="12"/>
  <c r="BR26" i="12" s="1"/>
  <c r="BM26" i="12"/>
  <c r="BO26" i="12" s="1"/>
  <c r="BJ26" i="12"/>
  <c r="BL26" i="12" s="1"/>
  <c r="BG26" i="12"/>
  <c r="BI26" i="12" s="1"/>
  <c r="BD26" i="12"/>
  <c r="BA26" i="12"/>
  <c r="BC26" i="12" s="1"/>
  <c r="AX26" i="12"/>
  <c r="AZ26" i="12" s="1"/>
  <c r="AU26" i="12"/>
  <c r="AW26" i="12" s="1"/>
  <c r="AR26" i="12"/>
  <c r="AO26" i="12"/>
  <c r="AQ26" i="12" s="1"/>
  <c r="AL26" i="12"/>
  <c r="AN26" i="12" s="1"/>
  <c r="AI26" i="12"/>
  <c r="AK26" i="12" s="1"/>
  <c r="AF26" i="12"/>
  <c r="AH26" i="12" s="1"/>
  <c r="AC26" i="12"/>
  <c r="AE26" i="12" s="1"/>
  <c r="Z26" i="12"/>
  <c r="AB26" i="12" s="1"/>
  <c r="W26" i="12"/>
  <c r="Y26" i="12" s="1"/>
  <c r="EG25" i="12"/>
  <c r="EI25" i="12" s="1"/>
  <c r="ED25" i="12"/>
  <c r="EF25" i="12" s="1"/>
  <c r="EA25" i="12"/>
  <c r="EC25" i="12" s="1"/>
  <c r="DX25" i="12"/>
  <c r="DZ25" i="12" s="1"/>
  <c r="DU25" i="12"/>
  <c r="DR25" i="12"/>
  <c r="DT25" i="12" s="1"/>
  <c r="DO25" i="12"/>
  <c r="DQ25" i="12" s="1"/>
  <c r="DL25" i="12"/>
  <c r="DN25" i="12" s="1"/>
  <c r="DI25" i="12"/>
  <c r="DK25" i="12" s="1"/>
  <c r="DF25" i="12"/>
  <c r="DH25" i="12" s="1"/>
  <c r="DC25" i="12"/>
  <c r="DE25" i="12" s="1"/>
  <c r="CZ25" i="12"/>
  <c r="DB25" i="12" s="1"/>
  <c r="CW25" i="12"/>
  <c r="CY25" i="12" s="1"/>
  <c r="CT25" i="12"/>
  <c r="CV25" i="12" s="1"/>
  <c r="CQ25" i="12"/>
  <c r="CS25" i="12" s="1"/>
  <c r="CN25" i="12"/>
  <c r="CP25" i="12" s="1"/>
  <c r="CK25" i="12"/>
  <c r="CM25" i="12" s="1"/>
  <c r="CH25" i="12"/>
  <c r="CJ25" i="12" s="1"/>
  <c r="CE25" i="12"/>
  <c r="CG25" i="12" s="1"/>
  <c r="CB25" i="12"/>
  <c r="CD25" i="12" s="1"/>
  <c r="BY25" i="12"/>
  <c r="BV25" i="12"/>
  <c r="BX25" i="12" s="1"/>
  <c r="BS25" i="12"/>
  <c r="BU25" i="12" s="1"/>
  <c r="BP25" i="12"/>
  <c r="BR25" i="12" s="1"/>
  <c r="BM25" i="12"/>
  <c r="BJ25" i="12"/>
  <c r="BL25" i="12" s="1"/>
  <c r="BG25" i="12"/>
  <c r="BI25" i="12" s="1"/>
  <c r="BD25" i="12"/>
  <c r="BF25" i="12" s="1"/>
  <c r="BA25" i="12"/>
  <c r="BC25" i="12" s="1"/>
  <c r="AX25" i="12"/>
  <c r="AZ25" i="12" s="1"/>
  <c r="AU25" i="12"/>
  <c r="AW25" i="12" s="1"/>
  <c r="AR25" i="12"/>
  <c r="AT25" i="12" s="1"/>
  <c r="AO25" i="12"/>
  <c r="AQ25" i="12" s="1"/>
  <c r="AL25" i="12"/>
  <c r="AN25" i="12" s="1"/>
  <c r="AI25" i="12"/>
  <c r="AK25" i="12" s="1"/>
  <c r="AF25" i="12"/>
  <c r="AH25" i="12" s="1"/>
  <c r="AC25" i="12"/>
  <c r="AE25" i="12" s="1"/>
  <c r="Z25" i="12"/>
  <c r="AB25" i="12" s="1"/>
  <c r="W25" i="12"/>
  <c r="Y25" i="12" s="1"/>
  <c r="EG24" i="12"/>
  <c r="EI24" i="12" s="1"/>
  <c r="ED24" i="12"/>
  <c r="EF24" i="12" s="1"/>
  <c r="EA24" i="12"/>
  <c r="EC24" i="12" s="1"/>
  <c r="DX24" i="12"/>
  <c r="DZ24" i="12" s="1"/>
  <c r="DU24" i="12"/>
  <c r="DW24" i="12" s="1"/>
  <c r="DR24" i="12"/>
  <c r="DT24" i="12" s="1"/>
  <c r="DO24" i="12"/>
  <c r="DQ24" i="12" s="1"/>
  <c r="DL24" i="12"/>
  <c r="DI24" i="12"/>
  <c r="DK24" i="12" s="1"/>
  <c r="DF24" i="12"/>
  <c r="DH24" i="12" s="1"/>
  <c r="DC24" i="12"/>
  <c r="DE24" i="12" s="1"/>
  <c r="CZ24" i="12"/>
  <c r="DB24" i="12" s="1"/>
  <c r="CW24" i="12"/>
  <c r="CY24" i="12" s="1"/>
  <c r="CT24" i="12"/>
  <c r="CV24" i="12" s="1"/>
  <c r="CQ24" i="12"/>
  <c r="CS24" i="12" s="1"/>
  <c r="CN24" i="12"/>
  <c r="CP24" i="12" s="1"/>
  <c r="CK24" i="12"/>
  <c r="CM24" i="12" s="1"/>
  <c r="CH24" i="12"/>
  <c r="CJ24" i="12" s="1"/>
  <c r="CE24" i="12"/>
  <c r="CG24" i="12" s="1"/>
  <c r="CB24" i="12"/>
  <c r="CD24" i="12" s="1"/>
  <c r="BY24" i="12"/>
  <c r="CA24" i="12" s="1"/>
  <c r="BV24" i="12"/>
  <c r="BX24" i="12" s="1"/>
  <c r="BS24" i="12"/>
  <c r="BU24" i="12" s="1"/>
  <c r="BP24" i="12"/>
  <c r="BM24" i="12"/>
  <c r="BO24" i="12" s="1"/>
  <c r="BJ24" i="12"/>
  <c r="BL24" i="12" s="1"/>
  <c r="BG24" i="12"/>
  <c r="BI24" i="12" s="1"/>
  <c r="BD24" i="12"/>
  <c r="BF24" i="12" s="1"/>
  <c r="BA24" i="12"/>
  <c r="BC24" i="12" s="1"/>
  <c r="AX24" i="12"/>
  <c r="AZ24" i="12" s="1"/>
  <c r="AU24" i="12"/>
  <c r="AW24" i="12" s="1"/>
  <c r="AR24" i="12"/>
  <c r="AT24" i="12" s="1"/>
  <c r="AO24" i="12"/>
  <c r="AQ24" i="12" s="1"/>
  <c r="AL24" i="12"/>
  <c r="AN24" i="12" s="1"/>
  <c r="AI24" i="12"/>
  <c r="AK24" i="12" s="1"/>
  <c r="AF24" i="12"/>
  <c r="AH24" i="12" s="1"/>
  <c r="AC24" i="12"/>
  <c r="AE24" i="12" s="1"/>
  <c r="Z24" i="12"/>
  <c r="AB24" i="12" s="1"/>
  <c r="W24" i="12"/>
  <c r="Y24" i="12" s="1"/>
  <c r="EG23" i="12"/>
  <c r="ED23" i="12"/>
  <c r="EF23" i="12" s="1"/>
  <c r="EA23" i="12"/>
  <c r="EC23" i="12" s="1"/>
  <c r="DX23" i="12"/>
  <c r="DZ23" i="12" s="1"/>
  <c r="DU23" i="12"/>
  <c r="DW23" i="12" s="1"/>
  <c r="DR23" i="12"/>
  <c r="DT23" i="12" s="1"/>
  <c r="DO23" i="12"/>
  <c r="DQ23" i="12" s="1"/>
  <c r="DL23" i="12"/>
  <c r="DN23" i="12" s="1"/>
  <c r="DI23" i="12"/>
  <c r="DK23" i="12" s="1"/>
  <c r="DF23" i="12"/>
  <c r="DH23" i="12" s="1"/>
  <c r="DC23" i="12"/>
  <c r="DE23" i="12" s="1"/>
  <c r="CZ23" i="12"/>
  <c r="DB23" i="12" s="1"/>
  <c r="CW23" i="12"/>
  <c r="CY23" i="12" s="1"/>
  <c r="CT23" i="12"/>
  <c r="CV23" i="12" s="1"/>
  <c r="CQ23" i="12"/>
  <c r="CS23" i="12" s="1"/>
  <c r="CN23" i="12"/>
  <c r="CP23" i="12" s="1"/>
  <c r="CK23" i="12"/>
  <c r="CH23" i="12"/>
  <c r="CJ23" i="12" s="1"/>
  <c r="CE23" i="12"/>
  <c r="CG23" i="12" s="1"/>
  <c r="CB23" i="12"/>
  <c r="CD23" i="12" s="1"/>
  <c r="BY23" i="12"/>
  <c r="CA23" i="12" s="1"/>
  <c r="BV23" i="12"/>
  <c r="BX23" i="12" s="1"/>
  <c r="BS23" i="12"/>
  <c r="BU23" i="12" s="1"/>
  <c r="BP23" i="12"/>
  <c r="BR23" i="12" s="1"/>
  <c r="BM23" i="12"/>
  <c r="BO23" i="12" s="1"/>
  <c r="BJ23" i="12"/>
  <c r="BL23" i="12" s="1"/>
  <c r="BG23" i="12"/>
  <c r="BI23" i="12" s="1"/>
  <c r="BD23" i="12"/>
  <c r="BF23" i="12" s="1"/>
  <c r="BA23" i="12"/>
  <c r="AX23" i="12"/>
  <c r="AZ23" i="12" s="1"/>
  <c r="AU23" i="12"/>
  <c r="AW23" i="12" s="1"/>
  <c r="AR23" i="12"/>
  <c r="AT23" i="12" s="1"/>
  <c r="AO23" i="12"/>
  <c r="AQ23" i="12" s="1"/>
  <c r="AL23" i="12"/>
  <c r="AN23" i="12" s="1"/>
  <c r="AI23" i="12"/>
  <c r="AK23" i="12" s="1"/>
  <c r="AF23" i="12"/>
  <c r="AH23" i="12" s="1"/>
  <c r="AC23" i="12"/>
  <c r="AE23" i="12" s="1"/>
  <c r="Z23" i="12"/>
  <c r="AB23" i="12" s="1"/>
  <c r="W23" i="12"/>
  <c r="Y23" i="12" s="1"/>
  <c r="EG22" i="12"/>
  <c r="EI22" i="12" s="1"/>
  <c r="ED22" i="12"/>
  <c r="EF22" i="12" s="1"/>
  <c r="EA22" i="12"/>
  <c r="EC22" i="12" s="1"/>
  <c r="DX22" i="12"/>
  <c r="DZ22" i="12" s="1"/>
  <c r="DU22" i="12"/>
  <c r="DW22" i="12" s="1"/>
  <c r="DR22" i="12"/>
  <c r="DO22" i="12"/>
  <c r="DQ22" i="12" s="1"/>
  <c r="DL22" i="12"/>
  <c r="DN22" i="12" s="1"/>
  <c r="DI22" i="12"/>
  <c r="DK22" i="12" s="1"/>
  <c r="DF22" i="12"/>
  <c r="DH22" i="12" s="1"/>
  <c r="DC22" i="12"/>
  <c r="DE22" i="12" s="1"/>
  <c r="CZ22" i="12"/>
  <c r="DB22" i="12" s="1"/>
  <c r="CW22" i="12"/>
  <c r="CY22" i="12" s="1"/>
  <c r="CT22" i="12"/>
  <c r="CV22" i="12" s="1"/>
  <c r="CQ22" i="12"/>
  <c r="CS22" i="12" s="1"/>
  <c r="CN22" i="12"/>
  <c r="CP22" i="12" s="1"/>
  <c r="CK22" i="12"/>
  <c r="CM22" i="12" s="1"/>
  <c r="CH22" i="12"/>
  <c r="CJ22" i="12" s="1"/>
  <c r="CE22" i="12"/>
  <c r="CG22" i="12" s="1"/>
  <c r="CB22" i="12"/>
  <c r="CD22" i="12" s="1"/>
  <c r="BY22" i="12"/>
  <c r="CA22" i="12" s="1"/>
  <c r="BV22" i="12"/>
  <c r="BS22" i="12"/>
  <c r="BU22" i="12" s="1"/>
  <c r="BP22" i="12"/>
  <c r="BR22" i="12" s="1"/>
  <c r="BM22" i="12"/>
  <c r="BO22" i="12" s="1"/>
  <c r="BJ22" i="12"/>
  <c r="BL22" i="12" s="1"/>
  <c r="BG22" i="12"/>
  <c r="BI22" i="12" s="1"/>
  <c r="BD22" i="12"/>
  <c r="BF22" i="12" s="1"/>
  <c r="BA22" i="12"/>
  <c r="BC22" i="12" s="1"/>
  <c r="AX22" i="12"/>
  <c r="AZ22" i="12" s="1"/>
  <c r="AU22" i="12"/>
  <c r="AW22" i="12" s="1"/>
  <c r="AR22" i="12"/>
  <c r="AT22" i="12" s="1"/>
  <c r="AO22" i="12"/>
  <c r="AQ22" i="12" s="1"/>
  <c r="AL22" i="12"/>
  <c r="AN22" i="12" s="1"/>
  <c r="AI22" i="12"/>
  <c r="AK22" i="12" s="1"/>
  <c r="AF22" i="12"/>
  <c r="AH22" i="12" s="1"/>
  <c r="AC22" i="12"/>
  <c r="AE22" i="12" s="1"/>
  <c r="Z22" i="12"/>
  <c r="W22" i="12"/>
  <c r="Y22" i="12" s="1"/>
  <c r="EG21" i="12"/>
  <c r="EI21" i="12" s="1"/>
  <c r="ED21" i="12"/>
  <c r="EF21" i="12" s="1"/>
  <c r="EA21" i="12"/>
  <c r="EC21" i="12" s="1"/>
  <c r="DX21" i="12"/>
  <c r="DZ21" i="12" s="1"/>
  <c r="DU21" i="12"/>
  <c r="DW21" i="12" s="1"/>
  <c r="DR21" i="12"/>
  <c r="DT21" i="12" s="1"/>
  <c r="DO21" i="12"/>
  <c r="DQ21" i="12" s="1"/>
  <c r="DL21" i="12"/>
  <c r="DN21" i="12" s="1"/>
  <c r="DI21" i="12"/>
  <c r="DK21" i="12" s="1"/>
  <c r="DF21" i="12"/>
  <c r="DH21" i="12" s="1"/>
  <c r="DC21" i="12"/>
  <c r="DE21" i="12" s="1"/>
  <c r="CZ21" i="12"/>
  <c r="DB21" i="12" s="1"/>
  <c r="CW21" i="12"/>
  <c r="CY21" i="12" s="1"/>
  <c r="CT21" i="12"/>
  <c r="CV21" i="12" s="1"/>
  <c r="CQ21" i="12"/>
  <c r="CN21" i="12"/>
  <c r="CP21" i="12" s="1"/>
  <c r="CK21" i="12"/>
  <c r="CM21" i="12" s="1"/>
  <c r="CH21" i="12"/>
  <c r="CJ21" i="12" s="1"/>
  <c r="CE21" i="12"/>
  <c r="CG21" i="12" s="1"/>
  <c r="CB21" i="12"/>
  <c r="CD21" i="12" s="1"/>
  <c r="BY21" i="12"/>
  <c r="CA21" i="12" s="1"/>
  <c r="BV21" i="12"/>
  <c r="BX21" i="12" s="1"/>
  <c r="BS21" i="12"/>
  <c r="BU21" i="12" s="1"/>
  <c r="BP21" i="12"/>
  <c r="BR21" i="12" s="1"/>
  <c r="BM21" i="12"/>
  <c r="BO21" i="12" s="1"/>
  <c r="BJ21" i="12"/>
  <c r="BL21" i="12" s="1"/>
  <c r="BG21" i="12"/>
  <c r="BI21" i="12" s="1"/>
  <c r="BD21" i="12"/>
  <c r="BF21" i="12" s="1"/>
  <c r="BA21" i="12"/>
  <c r="BC21" i="12" s="1"/>
  <c r="AX21" i="12"/>
  <c r="AZ21" i="12" s="1"/>
  <c r="AU21" i="12"/>
  <c r="AR21" i="12"/>
  <c r="AT21" i="12" s="1"/>
  <c r="AO21" i="12"/>
  <c r="AQ21" i="12" s="1"/>
  <c r="AL21" i="12"/>
  <c r="AN21" i="12" s="1"/>
  <c r="AI21" i="12"/>
  <c r="AK21" i="12" s="1"/>
  <c r="AF21" i="12"/>
  <c r="AH21" i="12" s="1"/>
  <c r="AC21" i="12"/>
  <c r="AE21" i="12" s="1"/>
  <c r="Z21" i="12"/>
  <c r="AB21" i="12" s="1"/>
  <c r="W21" i="12"/>
  <c r="Y21" i="12" s="1"/>
  <c r="EG20" i="12"/>
  <c r="EI20" i="12" s="1"/>
  <c r="ED20" i="12"/>
  <c r="EA20" i="12"/>
  <c r="EC20" i="12" s="1"/>
  <c r="DX20" i="12"/>
  <c r="DZ20" i="12" s="1"/>
  <c r="DU20" i="12"/>
  <c r="DW20" i="12" s="1"/>
  <c r="DR20" i="12"/>
  <c r="DT20" i="12" s="1"/>
  <c r="DO20" i="12"/>
  <c r="DQ20" i="12" s="1"/>
  <c r="DL20" i="12"/>
  <c r="DN20" i="12" s="1"/>
  <c r="DI20" i="12"/>
  <c r="DK20" i="12" s="1"/>
  <c r="DF20" i="12"/>
  <c r="DH20" i="12" s="1"/>
  <c r="DC20" i="12"/>
  <c r="DE20" i="12" s="1"/>
  <c r="CZ20" i="12"/>
  <c r="DB20" i="12" s="1"/>
  <c r="CW20" i="12"/>
  <c r="CY20" i="12" s="1"/>
  <c r="CT20" i="12"/>
  <c r="CV20" i="12" s="1"/>
  <c r="CQ20" i="12"/>
  <c r="CS20" i="12" s="1"/>
  <c r="CN20" i="12"/>
  <c r="CP20" i="12" s="1"/>
  <c r="CK20" i="12"/>
  <c r="CM20" i="12" s="1"/>
  <c r="CH20" i="12"/>
  <c r="CE20" i="12"/>
  <c r="CG20" i="12" s="1"/>
  <c r="CB20" i="12"/>
  <c r="CD20" i="12" s="1"/>
  <c r="BY20" i="12"/>
  <c r="CA20" i="12" s="1"/>
  <c r="BV20" i="12"/>
  <c r="BX20" i="12" s="1"/>
  <c r="BS20" i="12"/>
  <c r="BU20" i="12" s="1"/>
  <c r="BP20" i="12"/>
  <c r="BR20" i="12" s="1"/>
  <c r="BM20" i="12"/>
  <c r="BO20" i="12" s="1"/>
  <c r="BJ20" i="12"/>
  <c r="BL20" i="12" s="1"/>
  <c r="BG20" i="12"/>
  <c r="BI20" i="12" s="1"/>
  <c r="BD20" i="12"/>
  <c r="BF20" i="12" s="1"/>
  <c r="BA20" i="12"/>
  <c r="BC20" i="12" s="1"/>
  <c r="AX20" i="12"/>
  <c r="AZ20" i="12" s="1"/>
  <c r="AU20" i="12"/>
  <c r="AW20" i="12" s="1"/>
  <c r="AR20" i="12"/>
  <c r="AT20" i="12" s="1"/>
  <c r="AO20" i="12"/>
  <c r="AQ20" i="12" s="1"/>
  <c r="AL20" i="12"/>
  <c r="AI20" i="12"/>
  <c r="AK20" i="12" s="1"/>
  <c r="AF20" i="12"/>
  <c r="AH20" i="12" s="1"/>
  <c r="AC20" i="12"/>
  <c r="AE20" i="12" s="1"/>
  <c r="Z20" i="12"/>
  <c r="AB20" i="12" s="1"/>
  <c r="W20" i="12"/>
  <c r="Y20" i="12" s="1"/>
  <c r="EG19" i="12"/>
  <c r="EI19" i="12" s="1"/>
  <c r="ED19" i="12"/>
  <c r="EF19" i="12" s="1"/>
  <c r="EA19" i="12"/>
  <c r="EC19" i="12" s="1"/>
  <c r="DX19" i="12"/>
  <c r="DZ19" i="12" s="1"/>
  <c r="DU19" i="12"/>
  <c r="DW19" i="12" s="1"/>
  <c r="DR19" i="12"/>
  <c r="DT19" i="12" s="1"/>
  <c r="DO19" i="12"/>
  <c r="DQ19" i="12" s="1"/>
  <c r="DL19" i="12"/>
  <c r="DN19" i="12" s="1"/>
  <c r="DI19" i="12"/>
  <c r="DK19" i="12" s="1"/>
  <c r="DF19" i="12"/>
  <c r="DH19" i="12" s="1"/>
  <c r="DC19" i="12"/>
  <c r="CZ19" i="12"/>
  <c r="DB19" i="12" s="1"/>
  <c r="CW19" i="12"/>
  <c r="CY19" i="12" s="1"/>
  <c r="CT19" i="12"/>
  <c r="CV19" i="12" s="1"/>
  <c r="CQ19" i="12"/>
  <c r="CS19" i="12" s="1"/>
  <c r="CN19" i="12"/>
  <c r="CP19" i="12" s="1"/>
  <c r="CK19" i="12"/>
  <c r="CM19" i="12" s="1"/>
  <c r="CH19" i="12"/>
  <c r="CJ19" i="12" s="1"/>
  <c r="CE19" i="12"/>
  <c r="CG19" i="12" s="1"/>
  <c r="CB19" i="12"/>
  <c r="CD19" i="12" s="1"/>
  <c r="BY19" i="12"/>
  <c r="CA19" i="12" s="1"/>
  <c r="BV19" i="12"/>
  <c r="BX19" i="12" s="1"/>
  <c r="BS19" i="12"/>
  <c r="BU19" i="12" s="1"/>
  <c r="BP19" i="12"/>
  <c r="BR19" i="12" s="1"/>
  <c r="BM19" i="12"/>
  <c r="BO19" i="12" s="1"/>
  <c r="BJ19" i="12"/>
  <c r="BL19" i="12" s="1"/>
  <c r="BG19" i="12"/>
  <c r="BD19" i="12"/>
  <c r="BF19" i="12" s="1"/>
  <c r="BA19" i="12"/>
  <c r="BC19" i="12" s="1"/>
  <c r="AX19" i="12"/>
  <c r="AZ19" i="12" s="1"/>
  <c r="AU19" i="12"/>
  <c r="AW19" i="12" s="1"/>
  <c r="AR19" i="12"/>
  <c r="AT19" i="12" s="1"/>
  <c r="AO19" i="12"/>
  <c r="AQ19" i="12" s="1"/>
  <c r="AL19" i="12"/>
  <c r="AN19" i="12" s="1"/>
  <c r="AI19" i="12"/>
  <c r="AK19" i="12" s="1"/>
  <c r="AF19" i="12"/>
  <c r="AH19" i="12" s="1"/>
  <c r="AC19" i="12"/>
  <c r="AE19" i="12" s="1"/>
  <c r="Z19" i="12"/>
  <c r="AB19" i="12" s="1"/>
  <c r="W19" i="12"/>
  <c r="Y19" i="12" s="1"/>
  <c r="EG18" i="12"/>
  <c r="EI18" i="12" s="1"/>
  <c r="ED18" i="12"/>
  <c r="EF18" i="12" s="1"/>
  <c r="EA18" i="12"/>
  <c r="EC18" i="12" s="1"/>
  <c r="DX18" i="12"/>
  <c r="DU18" i="12"/>
  <c r="DW18" i="12" s="1"/>
  <c r="DR18" i="12"/>
  <c r="DT18" i="12" s="1"/>
  <c r="DO18" i="12"/>
  <c r="DQ18" i="12" s="1"/>
  <c r="DL18" i="12"/>
  <c r="DN18" i="12" s="1"/>
  <c r="DI18" i="12"/>
  <c r="DK18" i="12" s="1"/>
  <c r="DF18" i="12"/>
  <c r="DH18" i="12" s="1"/>
  <c r="DC18" i="12"/>
  <c r="DE18" i="12" s="1"/>
  <c r="CZ18" i="12"/>
  <c r="DB18" i="12" s="1"/>
  <c r="CW18" i="12"/>
  <c r="CY18" i="12" s="1"/>
  <c r="CT18" i="12"/>
  <c r="CV18" i="12" s="1"/>
  <c r="CQ18" i="12"/>
  <c r="CS18" i="12" s="1"/>
  <c r="CN18" i="12"/>
  <c r="CP18" i="12" s="1"/>
  <c r="CK18" i="12"/>
  <c r="CM18" i="12" s="1"/>
  <c r="CH18" i="12"/>
  <c r="CJ18" i="12" s="1"/>
  <c r="CE18" i="12"/>
  <c r="CG18" i="12" s="1"/>
  <c r="CB18" i="12"/>
  <c r="BY18" i="12"/>
  <c r="CA18" i="12" s="1"/>
  <c r="BV18" i="12"/>
  <c r="BX18" i="12" s="1"/>
  <c r="BS18" i="12"/>
  <c r="BU18" i="12" s="1"/>
  <c r="BP18" i="12"/>
  <c r="BR18" i="12" s="1"/>
  <c r="BM18" i="12"/>
  <c r="BO18" i="12" s="1"/>
  <c r="BJ18" i="12"/>
  <c r="BL18" i="12" s="1"/>
  <c r="BG18" i="12"/>
  <c r="BI18" i="12" s="1"/>
  <c r="BD18" i="12"/>
  <c r="BF18" i="12" s="1"/>
  <c r="BA18" i="12"/>
  <c r="BC18" i="12" s="1"/>
  <c r="AX18" i="12"/>
  <c r="AZ18" i="12" s="1"/>
  <c r="AU18" i="12"/>
  <c r="AW18" i="12" s="1"/>
  <c r="AR18" i="12"/>
  <c r="AT18" i="12" s="1"/>
  <c r="AO18" i="12"/>
  <c r="AQ18" i="12" s="1"/>
  <c r="AL18" i="12"/>
  <c r="AN18" i="12" s="1"/>
  <c r="AI18" i="12"/>
  <c r="AK18" i="12" s="1"/>
  <c r="AF18" i="12"/>
  <c r="AC18" i="12"/>
  <c r="AE18" i="12" s="1"/>
  <c r="Z18" i="12"/>
  <c r="AB18" i="12" s="1"/>
  <c r="W18" i="12"/>
  <c r="Y18" i="12" s="1"/>
  <c r="EG17" i="12"/>
  <c r="EI17" i="12" s="1"/>
  <c r="ED17" i="12"/>
  <c r="EF17" i="12" s="1"/>
  <c r="EA17" i="12"/>
  <c r="EC17" i="12" s="1"/>
  <c r="DX17" i="12"/>
  <c r="DZ17" i="12" s="1"/>
  <c r="DU17" i="12"/>
  <c r="DW17" i="12" s="1"/>
  <c r="DR17" i="12"/>
  <c r="DT17" i="12" s="1"/>
  <c r="DO17" i="12"/>
  <c r="DQ17" i="12" s="1"/>
  <c r="DL17" i="12"/>
  <c r="DN17" i="12" s="1"/>
  <c r="DI17" i="12"/>
  <c r="DK17" i="12" s="1"/>
  <c r="DF17" i="12"/>
  <c r="DH17" i="12" s="1"/>
  <c r="DC17" i="12"/>
  <c r="DE17" i="12" s="1"/>
  <c r="CZ17" i="12"/>
  <c r="DB17" i="12" s="1"/>
  <c r="CW17" i="12"/>
  <c r="CT17" i="12"/>
  <c r="CV17" i="12" s="1"/>
  <c r="CQ17" i="12"/>
  <c r="CS17" i="12" s="1"/>
  <c r="CN17" i="12"/>
  <c r="CP17" i="12" s="1"/>
  <c r="CK17" i="12"/>
  <c r="CM17" i="12" s="1"/>
  <c r="CH17" i="12"/>
  <c r="CJ17" i="12" s="1"/>
  <c r="CE17" i="12"/>
  <c r="CG17" i="12" s="1"/>
  <c r="CB17" i="12"/>
  <c r="CD17" i="12" s="1"/>
  <c r="BY17" i="12"/>
  <c r="CA17" i="12" s="1"/>
  <c r="BV17" i="12"/>
  <c r="BX17" i="12" s="1"/>
  <c r="BS17" i="12"/>
  <c r="BU17" i="12" s="1"/>
  <c r="BP17" i="12"/>
  <c r="BR17" i="12" s="1"/>
  <c r="BM17" i="12"/>
  <c r="BO17" i="12" s="1"/>
  <c r="BJ17" i="12"/>
  <c r="BL17" i="12" s="1"/>
  <c r="BG17" i="12"/>
  <c r="BI17" i="12" s="1"/>
  <c r="BD17" i="12"/>
  <c r="BF17" i="12" s="1"/>
  <c r="BA17" i="12"/>
  <c r="AX17" i="12"/>
  <c r="AZ17" i="12" s="1"/>
  <c r="AU17" i="12"/>
  <c r="AW17" i="12" s="1"/>
  <c r="AR17" i="12"/>
  <c r="AT17" i="12" s="1"/>
  <c r="AO17" i="12"/>
  <c r="AQ17" i="12" s="1"/>
  <c r="AL17" i="12"/>
  <c r="AN17" i="12" s="1"/>
  <c r="AI17" i="12"/>
  <c r="AK17" i="12" s="1"/>
  <c r="AF17" i="12"/>
  <c r="AH17" i="12" s="1"/>
  <c r="AC17" i="12"/>
  <c r="AE17" i="12" s="1"/>
  <c r="Z17" i="12"/>
  <c r="AB17" i="12" s="1"/>
  <c r="W17" i="12"/>
  <c r="EG16" i="12"/>
  <c r="EI16" i="12" s="1"/>
  <c r="ED16" i="12"/>
  <c r="EF16" i="12" s="1"/>
  <c r="EA16" i="12"/>
  <c r="EC16" i="12" s="1"/>
  <c r="DX16" i="12"/>
  <c r="DZ16" i="12" s="1"/>
  <c r="DU16" i="12"/>
  <c r="DW16" i="12" s="1"/>
  <c r="DR16" i="12"/>
  <c r="DT16" i="12" s="1"/>
  <c r="DO16" i="12"/>
  <c r="DQ16" i="12" s="1"/>
  <c r="DL16" i="12"/>
  <c r="DN16" i="12" s="1"/>
  <c r="DI16" i="12"/>
  <c r="DK16" i="12" s="1"/>
  <c r="DF16" i="12"/>
  <c r="DH16" i="12" s="1"/>
  <c r="DC16" i="12"/>
  <c r="DE16" i="12" s="1"/>
  <c r="CZ16" i="12"/>
  <c r="DB16" i="12" s="1"/>
  <c r="CW16" i="12"/>
  <c r="CY16" i="12" s="1"/>
  <c r="CT16" i="12"/>
  <c r="CV16" i="12" s="1"/>
  <c r="CQ16" i="12"/>
  <c r="CS16" i="12" s="1"/>
  <c r="CN16" i="12"/>
  <c r="CK16" i="12"/>
  <c r="CM16" i="12" s="1"/>
  <c r="CH16" i="12"/>
  <c r="CJ16" i="12" s="1"/>
  <c r="CE16" i="12"/>
  <c r="CG16" i="12" s="1"/>
  <c r="CB16" i="12"/>
  <c r="CD16" i="12" s="1"/>
  <c r="BY16" i="12"/>
  <c r="CA16" i="12" s="1"/>
  <c r="BV16" i="12"/>
  <c r="BX16" i="12" s="1"/>
  <c r="BS16" i="12"/>
  <c r="BU16" i="12" s="1"/>
  <c r="BP16" i="12"/>
  <c r="BR16" i="12" s="1"/>
  <c r="BM16" i="12"/>
  <c r="BO16" i="12" s="1"/>
  <c r="BJ16" i="12"/>
  <c r="BL16" i="12" s="1"/>
  <c r="BG16" i="12"/>
  <c r="BI16" i="12" s="1"/>
  <c r="BD16" i="12"/>
  <c r="BF16" i="12" s="1"/>
  <c r="BA16" i="12"/>
  <c r="BC16" i="12" s="1"/>
  <c r="AX16" i="12"/>
  <c r="AZ16" i="12" s="1"/>
  <c r="AU16" i="12"/>
  <c r="AW16" i="12" s="1"/>
  <c r="AR16" i="12"/>
  <c r="AO16" i="12"/>
  <c r="AQ16" i="12" s="1"/>
  <c r="AL16" i="12"/>
  <c r="AN16" i="12" s="1"/>
  <c r="AI16" i="12"/>
  <c r="AK16" i="12" s="1"/>
  <c r="AF16" i="12"/>
  <c r="AH16" i="12" s="1"/>
  <c r="AC16" i="12"/>
  <c r="AE16" i="12" s="1"/>
  <c r="Z16" i="12"/>
  <c r="AB16" i="12" s="1"/>
  <c r="W16" i="12"/>
  <c r="Y16" i="12" s="1"/>
  <c r="EG15" i="12"/>
  <c r="EI15" i="12" s="1"/>
  <c r="ED15" i="12"/>
  <c r="EF15" i="12" s="1"/>
  <c r="EA15" i="12"/>
  <c r="EC15" i="12" s="1"/>
  <c r="DX15" i="12"/>
  <c r="DZ15" i="12" s="1"/>
  <c r="DU15" i="12"/>
  <c r="DW15" i="12" s="1"/>
  <c r="DR15" i="12"/>
  <c r="DT15" i="12" s="1"/>
  <c r="DO15" i="12"/>
  <c r="DQ15" i="12" s="1"/>
  <c r="DL15" i="12"/>
  <c r="DN15" i="12" s="1"/>
  <c r="DI15" i="12"/>
  <c r="DF15" i="12"/>
  <c r="DH15" i="12" s="1"/>
  <c r="DC15" i="12"/>
  <c r="DE15" i="12" s="1"/>
  <c r="CZ15" i="12"/>
  <c r="DB15" i="12" s="1"/>
  <c r="CW15" i="12"/>
  <c r="CY15" i="12" s="1"/>
  <c r="CT15" i="12"/>
  <c r="CV15" i="12" s="1"/>
  <c r="CQ15" i="12"/>
  <c r="CS15" i="12" s="1"/>
  <c r="CN15" i="12"/>
  <c r="CP15" i="12" s="1"/>
  <c r="CK15" i="12"/>
  <c r="CM15" i="12" s="1"/>
  <c r="CH15" i="12"/>
  <c r="CJ15" i="12" s="1"/>
  <c r="CE15" i="12"/>
  <c r="CG15" i="12" s="1"/>
  <c r="CB15" i="12"/>
  <c r="CD15" i="12" s="1"/>
  <c r="BY15" i="12"/>
  <c r="CA15" i="12" s="1"/>
  <c r="BV15" i="12"/>
  <c r="BX15" i="12" s="1"/>
  <c r="BS15" i="12"/>
  <c r="BU15" i="12" s="1"/>
  <c r="BP15" i="12"/>
  <c r="BR15" i="12" s="1"/>
  <c r="BM15" i="12"/>
  <c r="BJ15" i="12"/>
  <c r="BL15" i="12" s="1"/>
  <c r="BG15" i="12"/>
  <c r="BI15" i="12" s="1"/>
  <c r="BD15" i="12"/>
  <c r="BF15" i="12" s="1"/>
  <c r="BA15" i="12"/>
  <c r="BC15" i="12" s="1"/>
  <c r="AX15" i="12"/>
  <c r="AZ15" i="12" s="1"/>
  <c r="AU15" i="12"/>
  <c r="AW15" i="12" s="1"/>
  <c r="AR15" i="12"/>
  <c r="AT15" i="12" s="1"/>
  <c r="AO15" i="12"/>
  <c r="AQ15" i="12" s="1"/>
  <c r="AL15" i="12"/>
  <c r="AN15" i="12" s="1"/>
  <c r="AI15" i="12"/>
  <c r="AK15" i="12" s="1"/>
  <c r="AF15" i="12"/>
  <c r="AH15" i="12" s="1"/>
  <c r="AC15" i="12"/>
  <c r="AE15" i="12" s="1"/>
  <c r="Z15" i="12"/>
  <c r="AB15" i="12" s="1"/>
  <c r="W15" i="12"/>
  <c r="Y15" i="12" s="1"/>
  <c r="EG14" i="12"/>
  <c r="EI14" i="12" s="1"/>
  <c r="ED14" i="12"/>
  <c r="EF14" i="12" s="1"/>
  <c r="EA14" i="12"/>
  <c r="EC14" i="12" s="1"/>
  <c r="DX14" i="12"/>
  <c r="DZ14" i="12" s="1"/>
  <c r="DU14" i="12"/>
  <c r="DW14" i="12" s="1"/>
  <c r="DR14" i="12"/>
  <c r="DT14" i="12" s="1"/>
  <c r="DO14" i="12"/>
  <c r="DQ14" i="12" s="1"/>
  <c r="DL14" i="12"/>
  <c r="DN14" i="12" s="1"/>
  <c r="DI14" i="12"/>
  <c r="DK14" i="12" s="1"/>
  <c r="DF14" i="12"/>
  <c r="DH14" i="12" s="1"/>
  <c r="DC14" i="12"/>
  <c r="DE14" i="12" s="1"/>
  <c r="CZ14" i="12"/>
  <c r="CW14" i="12"/>
  <c r="CY14" i="12" s="1"/>
  <c r="CT14" i="12"/>
  <c r="CV14" i="12" s="1"/>
  <c r="CQ14" i="12"/>
  <c r="CS14" i="12" s="1"/>
  <c r="CN14" i="12"/>
  <c r="CP14" i="12" s="1"/>
  <c r="CK14" i="12"/>
  <c r="CM14" i="12" s="1"/>
  <c r="CH14" i="12"/>
  <c r="CJ14" i="12" s="1"/>
  <c r="CE14" i="12"/>
  <c r="CG14" i="12" s="1"/>
  <c r="CB14" i="12"/>
  <c r="CD14" i="12" s="1"/>
  <c r="BY14" i="12"/>
  <c r="CA14" i="12" s="1"/>
  <c r="BV14" i="12"/>
  <c r="BX14" i="12" s="1"/>
  <c r="BS14" i="12"/>
  <c r="BU14" i="12" s="1"/>
  <c r="BP14" i="12"/>
  <c r="BR14" i="12" s="1"/>
  <c r="BM14" i="12"/>
  <c r="BO14" i="12" s="1"/>
  <c r="BJ14" i="12"/>
  <c r="BL14" i="12" s="1"/>
  <c r="BG14" i="12"/>
  <c r="BI14" i="12" s="1"/>
  <c r="BD14" i="12"/>
  <c r="BA14" i="12"/>
  <c r="BC14" i="12" s="1"/>
  <c r="AX14" i="12"/>
  <c r="AZ14" i="12" s="1"/>
  <c r="AU14" i="12"/>
  <c r="AW14" i="12" s="1"/>
  <c r="AR14" i="12"/>
  <c r="AT14" i="12" s="1"/>
  <c r="AO14" i="12"/>
  <c r="AQ14" i="12" s="1"/>
  <c r="AL14" i="12"/>
  <c r="AN14" i="12" s="1"/>
  <c r="AI14" i="12"/>
  <c r="AK14" i="12" s="1"/>
  <c r="AF14" i="12"/>
  <c r="AH14" i="12" s="1"/>
  <c r="AC14" i="12"/>
  <c r="AE14" i="12" s="1"/>
  <c r="Z14" i="12"/>
  <c r="AB14" i="12" s="1"/>
  <c r="W14" i="12"/>
  <c r="Y14" i="12" s="1"/>
  <c r="EG13" i="12"/>
  <c r="EI13" i="12" s="1"/>
  <c r="ED13" i="12"/>
  <c r="EF13" i="12" s="1"/>
  <c r="EA13" i="12"/>
  <c r="EC13" i="12" s="1"/>
  <c r="DX13" i="12"/>
  <c r="DZ13" i="12" s="1"/>
  <c r="DU13" i="12"/>
  <c r="DR13" i="12"/>
  <c r="DT13" i="12" s="1"/>
  <c r="DO13" i="12"/>
  <c r="DQ13" i="12" s="1"/>
  <c r="DL13" i="12"/>
  <c r="DN13" i="12" s="1"/>
  <c r="DI13" i="12"/>
  <c r="DK13" i="12" s="1"/>
  <c r="DF13" i="12"/>
  <c r="DH13" i="12" s="1"/>
  <c r="DC13" i="12"/>
  <c r="DE13" i="12" s="1"/>
  <c r="CZ13" i="12"/>
  <c r="DB13" i="12" s="1"/>
  <c r="CW13" i="12"/>
  <c r="CY13" i="12" s="1"/>
  <c r="CT13" i="12"/>
  <c r="CV13" i="12" s="1"/>
  <c r="CQ13" i="12"/>
  <c r="CS13" i="12" s="1"/>
  <c r="CN13" i="12"/>
  <c r="CP13" i="12" s="1"/>
  <c r="CK13" i="12"/>
  <c r="CM13" i="12" s="1"/>
  <c r="CH13" i="12"/>
  <c r="CJ13" i="12" s="1"/>
  <c r="CE13" i="12"/>
  <c r="CG13" i="12" s="1"/>
  <c r="CB13" i="12"/>
  <c r="CD13" i="12" s="1"/>
  <c r="BY13" i="12"/>
  <c r="BV13" i="12"/>
  <c r="BX13" i="12" s="1"/>
  <c r="BS13" i="12"/>
  <c r="BU13" i="12" s="1"/>
  <c r="BP13" i="12"/>
  <c r="BR13" i="12" s="1"/>
  <c r="BM13" i="12"/>
  <c r="BO13" i="12" s="1"/>
  <c r="BJ13" i="12"/>
  <c r="BL13" i="12" s="1"/>
  <c r="BG13" i="12"/>
  <c r="BI13" i="12" s="1"/>
  <c r="BD13" i="12"/>
  <c r="BF13" i="12" s="1"/>
  <c r="BA13" i="12"/>
  <c r="BC13" i="12" s="1"/>
  <c r="AX13" i="12"/>
  <c r="AZ13" i="12" s="1"/>
  <c r="AU13" i="12"/>
  <c r="AW13" i="12" s="1"/>
  <c r="AR13" i="12"/>
  <c r="AT13" i="12" s="1"/>
  <c r="AO13" i="12"/>
  <c r="AQ13" i="12" s="1"/>
  <c r="AL13" i="12"/>
  <c r="AN13" i="12" s="1"/>
  <c r="AI13" i="12"/>
  <c r="AK13" i="12" s="1"/>
  <c r="AF13" i="12"/>
  <c r="AH13" i="12" s="1"/>
  <c r="AC13" i="12"/>
  <c r="AE13" i="12" s="1"/>
  <c r="Z13" i="12"/>
  <c r="AB13" i="12" s="1"/>
  <c r="W13" i="12"/>
  <c r="Y13" i="12" s="1"/>
  <c r="EG12" i="12"/>
  <c r="EI12" i="12" s="1"/>
  <c r="ED12" i="12"/>
  <c r="EA12" i="12"/>
  <c r="EC12" i="12" s="1"/>
  <c r="DX12" i="12"/>
  <c r="DZ12" i="12" s="1"/>
  <c r="DU12" i="12"/>
  <c r="DW12" i="12" s="1"/>
  <c r="DR12" i="12"/>
  <c r="DT12" i="12" s="1"/>
  <c r="DO12" i="12"/>
  <c r="DQ12" i="12" s="1"/>
  <c r="DL12" i="12"/>
  <c r="DN12" i="12" s="1"/>
  <c r="DI12" i="12"/>
  <c r="DK12" i="12" s="1"/>
  <c r="DF12" i="12"/>
  <c r="DH12" i="12" s="1"/>
  <c r="DC12" i="12"/>
  <c r="DE12" i="12" s="1"/>
  <c r="CZ12" i="12"/>
  <c r="DB12" i="12" s="1"/>
  <c r="CW12" i="12"/>
  <c r="CY12" i="12" s="1"/>
  <c r="CT12" i="12"/>
  <c r="CV12" i="12" s="1"/>
  <c r="CQ12" i="12"/>
  <c r="CS12" i="12" s="1"/>
  <c r="CN12" i="12"/>
  <c r="CP12" i="12" s="1"/>
  <c r="CK12" i="12"/>
  <c r="CM12" i="12" s="1"/>
  <c r="CH12" i="12"/>
  <c r="CE12" i="12"/>
  <c r="CG12" i="12" s="1"/>
  <c r="CB12" i="12"/>
  <c r="CD12" i="12" s="1"/>
  <c r="BY12" i="12"/>
  <c r="CA12" i="12" s="1"/>
  <c r="BV12" i="12"/>
  <c r="BX12" i="12" s="1"/>
  <c r="BS12" i="12"/>
  <c r="BU12" i="12" s="1"/>
  <c r="BP12" i="12"/>
  <c r="BR12" i="12" s="1"/>
  <c r="BM12" i="12"/>
  <c r="BO12" i="12" s="1"/>
  <c r="BJ12" i="12"/>
  <c r="BL12" i="12" s="1"/>
  <c r="BG12" i="12"/>
  <c r="BI12" i="12" s="1"/>
  <c r="BD12" i="12"/>
  <c r="BF12" i="12" s="1"/>
  <c r="BA12" i="12"/>
  <c r="BC12" i="12" s="1"/>
  <c r="AX12" i="12"/>
  <c r="AZ12" i="12" s="1"/>
  <c r="AU12" i="12"/>
  <c r="AW12" i="12" s="1"/>
  <c r="AR12" i="12"/>
  <c r="AT12" i="12" s="1"/>
  <c r="AO12" i="12"/>
  <c r="AQ12" i="12" s="1"/>
  <c r="AL12" i="12"/>
  <c r="AI12" i="12"/>
  <c r="AK12" i="12" s="1"/>
  <c r="AF12" i="12"/>
  <c r="AH12" i="12" s="1"/>
  <c r="AC12" i="12"/>
  <c r="AE12" i="12" s="1"/>
  <c r="Z12" i="12"/>
  <c r="AB12" i="12" s="1"/>
  <c r="W12" i="12"/>
  <c r="Y12" i="12" s="1"/>
  <c r="EG11" i="12"/>
  <c r="EI11" i="12" s="1"/>
  <c r="ED11" i="12"/>
  <c r="EF11" i="12" s="1"/>
  <c r="EA11" i="12"/>
  <c r="EC11" i="12" s="1"/>
  <c r="DX11" i="12"/>
  <c r="DZ11" i="12" s="1"/>
  <c r="DU11" i="12"/>
  <c r="DW11" i="12" s="1"/>
  <c r="DR11" i="12"/>
  <c r="DT11" i="12" s="1"/>
  <c r="DO11" i="12"/>
  <c r="DQ11" i="12" s="1"/>
  <c r="DL11" i="12"/>
  <c r="DN11" i="12" s="1"/>
  <c r="DI11" i="12"/>
  <c r="DK11" i="12" s="1"/>
  <c r="DF11" i="12"/>
  <c r="DH11" i="12" s="1"/>
  <c r="DC11" i="12"/>
  <c r="CZ11" i="12"/>
  <c r="DA11" i="12" s="1"/>
  <c r="CW11" i="12"/>
  <c r="CT11" i="12"/>
  <c r="CU11" i="12" s="1"/>
  <c r="CQ11" i="12"/>
  <c r="CN11" i="12"/>
  <c r="CO11" i="12" s="1"/>
  <c r="CK11" i="12"/>
  <c r="CH11" i="12"/>
  <c r="CI11" i="12" s="1"/>
  <c r="CE11" i="12"/>
  <c r="CB11" i="12"/>
  <c r="CC11" i="12" s="1"/>
  <c r="BY11" i="12"/>
  <c r="BV11" i="12"/>
  <c r="BW11" i="12" s="1"/>
  <c r="BS11" i="12"/>
  <c r="BU11" i="12" s="1"/>
  <c r="BP11" i="12"/>
  <c r="BQ11" i="12" s="1"/>
  <c r="BM11" i="12"/>
  <c r="BO11" i="12" s="1"/>
  <c r="BJ11" i="12"/>
  <c r="BK11" i="12" s="1"/>
  <c r="BG11" i="12"/>
  <c r="BI11" i="12" s="1"/>
  <c r="BD11" i="12"/>
  <c r="BE11" i="12" s="1"/>
  <c r="BA11" i="12"/>
  <c r="BC11" i="12" s="1"/>
  <c r="AX11" i="12"/>
  <c r="AY11" i="12" s="1"/>
  <c r="AU11" i="12"/>
  <c r="AW11" i="12" s="1"/>
  <c r="AR11" i="12"/>
  <c r="AS11" i="12" s="1"/>
  <c r="AO11" i="12"/>
  <c r="AQ11" i="12" s="1"/>
  <c r="AL11" i="12"/>
  <c r="AM11" i="12" s="1"/>
  <c r="AI11" i="12"/>
  <c r="AK11" i="12" s="1"/>
  <c r="AF11" i="12"/>
  <c r="AG11" i="12" s="1"/>
  <c r="AC11" i="12"/>
  <c r="AE11" i="12" s="1"/>
  <c r="Z11" i="12"/>
  <c r="AA11" i="12" s="1"/>
  <c r="W11" i="12"/>
  <c r="Y11" i="12" s="1"/>
  <c r="EG10" i="12"/>
  <c r="ED10" i="12"/>
  <c r="EF10" i="12" s="1"/>
  <c r="EA10" i="12"/>
  <c r="DX10" i="12"/>
  <c r="DZ10" i="12" s="1"/>
  <c r="DU10" i="12"/>
  <c r="DR10" i="12"/>
  <c r="DT10" i="12" s="1"/>
  <c r="DO10" i="12"/>
  <c r="DL10" i="12"/>
  <c r="DN10" i="12" s="1"/>
  <c r="DI10" i="12"/>
  <c r="DF10" i="12"/>
  <c r="DH10" i="12" s="1"/>
  <c r="DC10" i="12"/>
  <c r="CZ10" i="12"/>
  <c r="DB10" i="12" s="1"/>
  <c r="CW10" i="12"/>
  <c r="CT10" i="12"/>
  <c r="CV10" i="12" s="1"/>
  <c r="CQ10" i="12"/>
  <c r="CN10" i="12"/>
  <c r="CP10" i="12" s="1"/>
  <c r="CK10" i="12"/>
  <c r="CH10" i="12"/>
  <c r="CJ10" i="12" s="1"/>
  <c r="CE10" i="12"/>
  <c r="CB10" i="12"/>
  <c r="CD10" i="12" s="1"/>
  <c r="BY10" i="12"/>
  <c r="BV10" i="12"/>
  <c r="BX10" i="12" s="1"/>
  <c r="BS10" i="12"/>
  <c r="BP10" i="12"/>
  <c r="BR10" i="12" s="1"/>
  <c r="BM10" i="12"/>
  <c r="BJ10" i="12"/>
  <c r="BL10" i="12" s="1"/>
  <c r="BG10" i="12"/>
  <c r="BD10" i="12"/>
  <c r="BF10" i="12" s="1"/>
  <c r="BA10" i="12"/>
  <c r="AX10" i="12"/>
  <c r="AZ10" i="12" s="1"/>
  <c r="AU10" i="12"/>
  <c r="AR10" i="12"/>
  <c r="AT10" i="12" s="1"/>
  <c r="AO10" i="12"/>
  <c r="AL10" i="12"/>
  <c r="AN10" i="12" s="1"/>
  <c r="AI10" i="12"/>
  <c r="AF10" i="12"/>
  <c r="AH10" i="12" s="1"/>
  <c r="AC10" i="12"/>
  <c r="AD10" i="12" s="1"/>
  <c r="Z10" i="12"/>
  <c r="AB10" i="12" s="1"/>
  <c r="W10" i="12"/>
  <c r="X10" i="12" s="1"/>
  <c r="EG9" i="12"/>
  <c r="EI9" i="12" s="1"/>
  <c r="ED9" i="12"/>
  <c r="EE9" i="12" s="1"/>
  <c r="EA9" i="12"/>
  <c r="EC9" i="12" s="1"/>
  <c r="DX9" i="12"/>
  <c r="DY9" i="12" s="1"/>
  <c r="DU9" i="12"/>
  <c r="DW9" i="12" s="1"/>
  <c r="DR9" i="12"/>
  <c r="DS9" i="12" s="1"/>
  <c r="DO9" i="12"/>
  <c r="DQ9" i="12" s="1"/>
  <c r="DL9" i="12"/>
  <c r="DM9" i="12" s="1"/>
  <c r="DI9" i="12"/>
  <c r="DK9" i="12" s="1"/>
  <c r="DF9" i="12"/>
  <c r="DG9" i="12" s="1"/>
  <c r="DC9" i="12"/>
  <c r="DE9" i="12" s="1"/>
  <c r="CZ9" i="12"/>
  <c r="DA9" i="12" s="1"/>
  <c r="CW9" i="12"/>
  <c r="CY9" i="12" s="1"/>
  <c r="CT9" i="12"/>
  <c r="CU9" i="12" s="1"/>
  <c r="CQ9" i="12"/>
  <c r="CS9" i="12" s="1"/>
  <c r="CN9" i="12"/>
  <c r="CO9" i="12" s="1"/>
  <c r="CK9" i="12"/>
  <c r="CM9" i="12" s="1"/>
  <c r="CH9" i="12"/>
  <c r="CI9" i="12" s="1"/>
  <c r="CE9" i="12"/>
  <c r="CG9" i="12" s="1"/>
  <c r="CB9" i="12"/>
  <c r="CC9" i="12" s="1"/>
  <c r="BY9" i="12"/>
  <c r="CA9" i="12" s="1"/>
  <c r="BV9" i="12"/>
  <c r="BW9" i="12" s="1"/>
  <c r="BS9" i="12"/>
  <c r="BU9" i="12" s="1"/>
  <c r="BP9" i="12"/>
  <c r="BQ9" i="12" s="1"/>
  <c r="BM9" i="12"/>
  <c r="BO9" i="12" s="1"/>
  <c r="BJ9" i="12"/>
  <c r="BK9" i="12" s="1"/>
  <c r="BG9" i="12"/>
  <c r="BI9" i="12" s="1"/>
  <c r="BD9" i="12"/>
  <c r="BE9" i="12" s="1"/>
  <c r="BA9" i="12"/>
  <c r="BC9" i="12" s="1"/>
  <c r="AX9" i="12"/>
  <c r="AY9" i="12" s="1"/>
  <c r="AU9" i="12"/>
  <c r="AW9" i="12" s="1"/>
  <c r="AR9" i="12"/>
  <c r="AS9" i="12" s="1"/>
  <c r="AO9" i="12"/>
  <c r="AQ9" i="12" s="1"/>
  <c r="AL9" i="12"/>
  <c r="AM9" i="12" s="1"/>
  <c r="AI9" i="12"/>
  <c r="AK9" i="12" s="1"/>
  <c r="AF9" i="12"/>
  <c r="AG9" i="12" s="1"/>
  <c r="AC9" i="12"/>
  <c r="AE9" i="12" s="1"/>
  <c r="Z9" i="12"/>
  <c r="AA9" i="12" s="1"/>
  <c r="W9" i="12"/>
  <c r="Y9" i="12" s="1"/>
  <c r="EG8" i="12"/>
  <c r="EH8" i="12" s="1"/>
  <c r="ED8" i="12"/>
  <c r="EF8" i="12" s="1"/>
  <c r="EA8" i="12"/>
  <c r="EB8" i="12" s="1"/>
  <c r="DX8" i="12"/>
  <c r="DZ8" i="12" s="1"/>
  <c r="DU8" i="12"/>
  <c r="DV8" i="12" s="1"/>
  <c r="DR8" i="12"/>
  <c r="DT8" i="12" s="1"/>
  <c r="DO8" i="12"/>
  <c r="DP8" i="12" s="1"/>
  <c r="DL8" i="12"/>
  <c r="DN8" i="12" s="1"/>
  <c r="DI8" i="12"/>
  <c r="DJ8" i="12" s="1"/>
  <c r="DF8" i="12"/>
  <c r="DH8" i="12" s="1"/>
  <c r="DC8" i="12"/>
  <c r="DD8" i="12" s="1"/>
  <c r="CZ8" i="12"/>
  <c r="DB8" i="12" s="1"/>
  <c r="CW8" i="12"/>
  <c r="CX8" i="12" s="1"/>
  <c r="CT8" i="12"/>
  <c r="CV8" i="12" s="1"/>
  <c r="CQ8" i="12"/>
  <c r="CR8" i="12" s="1"/>
  <c r="CN8" i="12"/>
  <c r="CP8" i="12" s="1"/>
  <c r="CK8" i="12"/>
  <c r="CL8" i="12" s="1"/>
  <c r="CH8" i="12"/>
  <c r="CJ8" i="12" s="1"/>
  <c r="CE8" i="12"/>
  <c r="CF8" i="12" s="1"/>
  <c r="CB8" i="12"/>
  <c r="CD8" i="12" s="1"/>
  <c r="BY8" i="12"/>
  <c r="BZ8" i="12" s="1"/>
  <c r="BV8" i="12"/>
  <c r="BX8" i="12" s="1"/>
  <c r="BS8" i="12"/>
  <c r="BT8" i="12" s="1"/>
  <c r="BP8" i="12"/>
  <c r="BR8" i="12" s="1"/>
  <c r="BM8" i="12"/>
  <c r="BN8" i="12" s="1"/>
  <c r="BJ8" i="12"/>
  <c r="BL8" i="12" s="1"/>
  <c r="BG8" i="12"/>
  <c r="BH8" i="12" s="1"/>
  <c r="BD8" i="12"/>
  <c r="BF8" i="12" s="1"/>
  <c r="BA8" i="12"/>
  <c r="BB8" i="12" s="1"/>
  <c r="AX8" i="12"/>
  <c r="AZ8" i="12" s="1"/>
  <c r="AU8" i="12"/>
  <c r="AV8" i="12" s="1"/>
  <c r="AR8" i="12"/>
  <c r="AT8" i="12" s="1"/>
  <c r="AO8" i="12"/>
  <c r="AP8" i="12" s="1"/>
  <c r="AL8" i="12"/>
  <c r="AN8" i="12" s="1"/>
  <c r="AI8" i="12"/>
  <c r="AJ8" i="12" s="1"/>
  <c r="AF8" i="12"/>
  <c r="AH8" i="12" s="1"/>
  <c r="AC8" i="12"/>
  <c r="AD8" i="12" s="1"/>
  <c r="Z8" i="12"/>
  <c r="AB8" i="12" s="1"/>
  <c r="W8" i="12"/>
  <c r="X8" i="12" s="1"/>
  <c r="EG7" i="12"/>
  <c r="EI7" i="12" s="1"/>
  <c r="ED7" i="12"/>
  <c r="EE7" i="12" s="1"/>
  <c r="EA7" i="12"/>
  <c r="EC7" i="12" s="1"/>
  <c r="DX7" i="12"/>
  <c r="DY7" i="12" s="1"/>
  <c r="DU7" i="12"/>
  <c r="DW7" i="12" s="1"/>
  <c r="DR7" i="12"/>
  <c r="DS7" i="12" s="1"/>
  <c r="DO7" i="12"/>
  <c r="DQ7" i="12" s="1"/>
  <c r="DL7" i="12"/>
  <c r="DM7" i="12" s="1"/>
  <c r="DI7" i="12"/>
  <c r="DK7" i="12" s="1"/>
  <c r="DF7" i="12"/>
  <c r="DG7" i="12" s="1"/>
  <c r="DC7" i="12"/>
  <c r="DE7" i="12" s="1"/>
  <c r="CZ7" i="12"/>
  <c r="DA7" i="12" s="1"/>
  <c r="CW7" i="12"/>
  <c r="CY7" i="12" s="1"/>
  <c r="CT7" i="12"/>
  <c r="CU7" i="12" s="1"/>
  <c r="CQ7" i="12"/>
  <c r="CS7" i="12" s="1"/>
  <c r="CN7" i="12"/>
  <c r="CO7" i="12" s="1"/>
  <c r="CK7" i="12"/>
  <c r="CM7" i="12" s="1"/>
  <c r="CH7" i="12"/>
  <c r="CI7" i="12" s="1"/>
  <c r="CE7" i="12"/>
  <c r="CG7" i="12" s="1"/>
  <c r="CB7" i="12"/>
  <c r="CC7" i="12" s="1"/>
  <c r="BY7" i="12"/>
  <c r="CA7" i="12" s="1"/>
  <c r="BV7" i="12"/>
  <c r="BW7" i="12" s="1"/>
  <c r="BS7" i="12"/>
  <c r="BU7" i="12" s="1"/>
  <c r="BP7" i="12"/>
  <c r="BQ7" i="12" s="1"/>
  <c r="BM7" i="12"/>
  <c r="BO7" i="12" s="1"/>
  <c r="BJ7" i="12"/>
  <c r="BK7" i="12" s="1"/>
  <c r="BG7" i="12"/>
  <c r="BI7" i="12" s="1"/>
  <c r="BD7" i="12"/>
  <c r="BE7" i="12" s="1"/>
  <c r="BA7" i="12"/>
  <c r="BC7" i="12" s="1"/>
  <c r="AX7" i="12"/>
  <c r="AY7" i="12" s="1"/>
  <c r="AU7" i="12"/>
  <c r="AW7" i="12" s="1"/>
  <c r="AR7" i="12"/>
  <c r="AS7" i="12" s="1"/>
  <c r="AO7" i="12"/>
  <c r="AQ7" i="12" s="1"/>
  <c r="AL7" i="12"/>
  <c r="AM7" i="12" s="1"/>
  <c r="AI7" i="12"/>
  <c r="AK7" i="12" s="1"/>
  <c r="AF7" i="12"/>
  <c r="AG7" i="12" s="1"/>
  <c r="AC7" i="12"/>
  <c r="AE7" i="12" s="1"/>
  <c r="Z7" i="12"/>
  <c r="AA7" i="12" s="1"/>
  <c r="W7" i="12"/>
  <c r="Y7" i="12" s="1"/>
  <c r="EG6" i="12"/>
  <c r="EH6" i="12" s="1"/>
  <c r="ED6" i="12"/>
  <c r="EF6" i="12" s="1"/>
  <c r="EA6" i="12"/>
  <c r="EB6" i="12" s="1"/>
  <c r="DX6" i="12"/>
  <c r="DZ6" i="12" s="1"/>
  <c r="DU6" i="12"/>
  <c r="DV6" i="12" s="1"/>
  <c r="DR6" i="12"/>
  <c r="DT6" i="12" s="1"/>
  <c r="DO6" i="12"/>
  <c r="DP6" i="12" s="1"/>
  <c r="DL6" i="12"/>
  <c r="DN6" i="12" s="1"/>
  <c r="DI6" i="12"/>
  <c r="DJ6" i="12" s="1"/>
  <c r="DF6" i="12"/>
  <c r="DH6" i="12" s="1"/>
  <c r="DC6" i="12"/>
  <c r="DD6" i="12" s="1"/>
  <c r="CZ6" i="12"/>
  <c r="DB6" i="12" s="1"/>
  <c r="CW6" i="12"/>
  <c r="CX6" i="12" s="1"/>
  <c r="CT6" i="12"/>
  <c r="CV6" i="12" s="1"/>
  <c r="CQ6" i="12"/>
  <c r="CR6" i="12" s="1"/>
  <c r="CN6" i="12"/>
  <c r="CP6" i="12" s="1"/>
  <c r="CK6" i="12"/>
  <c r="CL6" i="12" s="1"/>
  <c r="CH6" i="12"/>
  <c r="CJ6" i="12" s="1"/>
  <c r="CE6" i="12"/>
  <c r="CF6" i="12" s="1"/>
  <c r="CB6" i="12"/>
  <c r="CD6" i="12" s="1"/>
  <c r="BY6" i="12"/>
  <c r="BZ6" i="12" s="1"/>
  <c r="BV6" i="12"/>
  <c r="BX6" i="12" s="1"/>
  <c r="BS6" i="12"/>
  <c r="BT6" i="12" s="1"/>
  <c r="BP6" i="12"/>
  <c r="BR6" i="12" s="1"/>
  <c r="BM6" i="12"/>
  <c r="BN6" i="12" s="1"/>
  <c r="BJ6" i="12"/>
  <c r="BL6" i="12" s="1"/>
  <c r="BG6" i="12"/>
  <c r="BH6" i="12" s="1"/>
  <c r="BD6" i="12"/>
  <c r="BF6" i="12" s="1"/>
  <c r="BA6" i="12"/>
  <c r="BB6" i="12" s="1"/>
  <c r="AX6" i="12"/>
  <c r="AZ6" i="12" s="1"/>
  <c r="AU6" i="12"/>
  <c r="AV6" i="12" s="1"/>
  <c r="AR6" i="12"/>
  <c r="AT6" i="12" s="1"/>
  <c r="AO6" i="12"/>
  <c r="AP6" i="12" s="1"/>
  <c r="AL6" i="12"/>
  <c r="AN6" i="12" s="1"/>
  <c r="AI6" i="12"/>
  <c r="AJ6" i="12" s="1"/>
  <c r="AF6" i="12"/>
  <c r="AH6" i="12" s="1"/>
  <c r="AC6" i="12"/>
  <c r="AD6" i="12" s="1"/>
  <c r="Z6" i="12"/>
  <c r="AB6" i="12" s="1"/>
  <c r="W6" i="12"/>
  <c r="X6" i="12" s="1"/>
  <c r="EG5" i="12"/>
  <c r="EI5" i="12" s="1"/>
  <c r="ED5" i="12"/>
  <c r="EE5" i="12" s="1"/>
  <c r="EA5" i="12"/>
  <c r="EC5" i="12" s="1"/>
  <c r="DX5" i="12"/>
  <c r="DY5" i="12" s="1"/>
  <c r="DU5" i="12"/>
  <c r="DW5" i="12" s="1"/>
  <c r="DR5" i="12"/>
  <c r="DS5" i="12" s="1"/>
  <c r="DO5" i="12"/>
  <c r="DQ5" i="12" s="1"/>
  <c r="DL5" i="12"/>
  <c r="DM5" i="12" s="1"/>
  <c r="DI5" i="12"/>
  <c r="DK5" i="12" s="1"/>
  <c r="DF5" i="12"/>
  <c r="DG5" i="12" s="1"/>
  <c r="DC5" i="12"/>
  <c r="DE5" i="12" s="1"/>
  <c r="CZ5" i="12"/>
  <c r="DA5" i="12" s="1"/>
  <c r="CW5" i="12"/>
  <c r="CY5" i="12" s="1"/>
  <c r="CT5" i="12"/>
  <c r="CU5" i="12" s="1"/>
  <c r="CQ5" i="12"/>
  <c r="CS5" i="12" s="1"/>
  <c r="CN5" i="12"/>
  <c r="CO5" i="12" s="1"/>
  <c r="CK5" i="12"/>
  <c r="CM5" i="12" s="1"/>
  <c r="CH5" i="12"/>
  <c r="CI5" i="12" s="1"/>
  <c r="CE5" i="12"/>
  <c r="CG5" i="12" s="1"/>
  <c r="CB5" i="12"/>
  <c r="CC5" i="12" s="1"/>
  <c r="BY5" i="12"/>
  <c r="CA5" i="12" s="1"/>
  <c r="BV5" i="12"/>
  <c r="BW5" i="12" s="1"/>
  <c r="BS5" i="12"/>
  <c r="BU5" i="12" s="1"/>
  <c r="BP5" i="12"/>
  <c r="BQ5" i="12" s="1"/>
  <c r="BM5" i="12"/>
  <c r="BO5" i="12" s="1"/>
  <c r="BJ5" i="12"/>
  <c r="BK5" i="12" s="1"/>
  <c r="BG5" i="12"/>
  <c r="BI5" i="12" s="1"/>
  <c r="BD5" i="12"/>
  <c r="BE5" i="12" s="1"/>
  <c r="BA5" i="12"/>
  <c r="BC5" i="12" s="1"/>
  <c r="AX5" i="12"/>
  <c r="AY5" i="12" s="1"/>
  <c r="AU5" i="12"/>
  <c r="AW5" i="12" s="1"/>
  <c r="AR5" i="12"/>
  <c r="AS5" i="12" s="1"/>
  <c r="AO5" i="12"/>
  <c r="AQ5" i="12" s="1"/>
  <c r="AL5" i="12"/>
  <c r="AM5" i="12" s="1"/>
  <c r="AI5" i="12"/>
  <c r="AK5" i="12" s="1"/>
  <c r="AF5" i="12"/>
  <c r="AG5" i="12" s="1"/>
  <c r="AC5" i="12"/>
  <c r="AE5" i="12" s="1"/>
  <c r="Z5" i="12"/>
  <c r="AA5" i="12" s="1"/>
  <c r="W5" i="12"/>
  <c r="Y5" i="12" s="1"/>
  <c r="EG4" i="12"/>
  <c r="EI4" i="12" s="1"/>
  <c r="ED4" i="12"/>
  <c r="EE4" i="12" s="1"/>
  <c r="EA4" i="12"/>
  <c r="DX4" i="12"/>
  <c r="DU4" i="12"/>
  <c r="DR4" i="12"/>
  <c r="DS4" i="12" s="1"/>
  <c r="DO4" i="12"/>
  <c r="DL4" i="12"/>
  <c r="DI4" i="12"/>
  <c r="DF4" i="12"/>
  <c r="DG4" i="12" s="1"/>
  <c r="DC4" i="12"/>
  <c r="CZ4" i="12"/>
  <c r="CW4" i="12"/>
  <c r="CT4" i="12"/>
  <c r="CU4" i="12" s="1"/>
  <c r="CQ4" i="12"/>
  <c r="CN4" i="12"/>
  <c r="CK4" i="12"/>
  <c r="CH4" i="12"/>
  <c r="CI4" i="12" s="1"/>
  <c r="CE4" i="12"/>
  <c r="CB4" i="12"/>
  <c r="BY4" i="12"/>
  <c r="BV4" i="12"/>
  <c r="BW4" i="12" s="1"/>
  <c r="BS4" i="12"/>
  <c r="BP4" i="12"/>
  <c r="BM4" i="12"/>
  <c r="BJ4" i="12"/>
  <c r="BK4" i="12" s="1"/>
  <c r="BG4" i="12"/>
  <c r="BI4" i="12" s="1"/>
  <c r="BD4" i="12"/>
  <c r="BE4" i="12" s="1"/>
  <c r="BA4" i="12"/>
  <c r="AX4" i="12"/>
  <c r="AU4" i="12"/>
  <c r="AR4" i="12"/>
  <c r="AS4" i="12" s="1"/>
  <c r="AO4" i="12"/>
  <c r="AL4" i="12"/>
  <c r="AI4" i="12"/>
  <c r="AF4" i="12"/>
  <c r="AG4" i="12" s="1"/>
  <c r="AC4" i="12"/>
  <c r="AD4" i="12" s="1"/>
  <c r="Z4" i="12"/>
  <c r="W4" i="12"/>
  <c r="X4" i="12" s="1"/>
  <c r="T67" i="12"/>
  <c r="T66" i="12"/>
  <c r="T65" i="12"/>
  <c r="T64" i="12"/>
  <c r="T63" i="12"/>
  <c r="T62" i="12"/>
  <c r="T61" i="12"/>
  <c r="T60" i="12"/>
  <c r="T59" i="12"/>
  <c r="T58" i="12"/>
  <c r="T57" i="12"/>
  <c r="T56" i="12"/>
  <c r="T55" i="12"/>
  <c r="T54" i="12"/>
  <c r="T53" i="12"/>
  <c r="T52" i="12"/>
  <c r="T51" i="12"/>
  <c r="T50" i="12"/>
  <c r="T49" i="12"/>
  <c r="T48" i="12"/>
  <c r="T47" i="12"/>
  <c r="T46" i="12"/>
  <c r="T45" i="12"/>
  <c r="T44" i="12"/>
  <c r="T43" i="12"/>
  <c r="T42" i="12"/>
  <c r="T41" i="12"/>
  <c r="T40" i="12"/>
  <c r="T39" i="12"/>
  <c r="T38" i="12"/>
  <c r="T37" i="12"/>
  <c r="T36" i="12"/>
  <c r="T35" i="12"/>
  <c r="T34" i="12"/>
  <c r="T33" i="12"/>
  <c r="T32" i="12"/>
  <c r="T31" i="12"/>
  <c r="T30" i="12"/>
  <c r="T29" i="12"/>
  <c r="T28" i="12"/>
  <c r="T27" i="12"/>
  <c r="T26" i="12"/>
  <c r="T25" i="12"/>
  <c r="T24" i="12"/>
  <c r="T23" i="12"/>
  <c r="T22" i="12"/>
  <c r="T21" i="12"/>
  <c r="T20" i="12"/>
  <c r="T19" i="12"/>
  <c r="T18" i="12"/>
  <c r="T17" i="12"/>
  <c r="T16" i="12"/>
  <c r="T15" i="12"/>
  <c r="T14" i="12"/>
  <c r="T13" i="12"/>
  <c r="T12" i="12"/>
  <c r="T11" i="12"/>
  <c r="T10" i="12"/>
  <c r="T9" i="12"/>
  <c r="T8" i="12"/>
  <c r="T7" i="12"/>
  <c r="T6" i="12"/>
  <c r="T5" i="12"/>
  <c r="T4" i="12"/>
  <c r="P2" i="1"/>
  <c r="P1" i="1"/>
  <c r="AP5" i="12" l="1"/>
  <c r="DA10" i="12"/>
  <c r="BR7" i="12"/>
  <c r="BI6" i="12"/>
  <c r="AG14" i="12"/>
  <c r="AG10" i="12"/>
  <c r="DN7" i="12"/>
  <c r="DY10" i="12"/>
  <c r="EH5" i="12"/>
  <c r="BE18" i="12"/>
  <c r="DP21" i="12"/>
  <c r="CX25" i="12"/>
  <c r="EE30" i="12"/>
  <c r="CL5" i="12"/>
  <c r="DE6" i="12"/>
  <c r="CD11" i="12"/>
  <c r="DM28" i="12"/>
  <c r="DP43" i="12"/>
  <c r="CL58" i="12"/>
  <c r="EH63" i="12"/>
  <c r="EB11" i="12"/>
  <c r="AP15" i="12"/>
  <c r="BW20" i="12"/>
  <c r="AS24" i="12"/>
  <c r="BB5" i="12"/>
  <c r="CX5" i="12"/>
  <c r="BK12" i="12"/>
  <c r="CO14" i="12"/>
  <c r="AY22" i="12"/>
  <c r="AP27" i="12"/>
  <c r="BZ45" i="12"/>
  <c r="BN5" i="12"/>
  <c r="DJ5" i="12"/>
  <c r="AK6" i="12"/>
  <c r="CG6" i="12"/>
  <c r="EC6" i="12"/>
  <c r="AT7" i="12"/>
  <c r="CP7" i="12"/>
  <c r="Y8" i="12"/>
  <c r="CC10" i="12"/>
  <c r="DB11" i="12"/>
  <c r="DS12" i="12"/>
  <c r="AG16" i="12"/>
  <c r="AP17" i="12"/>
  <c r="CF19" i="12"/>
  <c r="DG22" i="12"/>
  <c r="CO26" i="12"/>
  <c r="CX27" i="12"/>
  <c r="AA30" i="12"/>
  <c r="DP47" i="12"/>
  <c r="AV56" i="12"/>
  <c r="BU6" i="12"/>
  <c r="DQ6" i="12"/>
  <c r="AH7" i="12"/>
  <c r="CD7" i="12"/>
  <c r="DZ7" i="12"/>
  <c r="BE10" i="12"/>
  <c r="CP11" i="12"/>
  <c r="CL15" i="12"/>
  <c r="DM18" i="12"/>
  <c r="DA24" i="12"/>
  <c r="AG26" i="12"/>
  <c r="BH29" i="12"/>
  <c r="BZ5" i="12"/>
  <c r="DV5" i="12"/>
  <c r="AW6" i="12"/>
  <c r="CS6" i="12"/>
  <c r="BF7" i="12"/>
  <c r="DB7" i="12"/>
  <c r="CX13" i="12"/>
  <c r="DM16" i="12"/>
  <c r="DV17" i="12"/>
  <c r="EB19" i="12"/>
  <c r="AJ21" i="12"/>
  <c r="BN23" i="12"/>
  <c r="BQ28" i="12"/>
  <c r="BW30" i="12"/>
  <c r="CI40" i="12"/>
  <c r="AV5" i="12"/>
  <c r="BT5" i="12"/>
  <c r="CR5" i="12"/>
  <c r="DP5" i="12"/>
  <c r="BC6" i="12"/>
  <c r="CA6" i="12"/>
  <c r="CY6" i="12"/>
  <c r="DW6" i="12"/>
  <c r="AZ7" i="12"/>
  <c r="BX7" i="12"/>
  <c r="CV7" i="12"/>
  <c r="DT7" i="12"/>
  <c r="BK10" i="12"/>
  <c r="DG10" i="12"/>
  <c r="AH11" i="12"/>
  <c r="AN11" i="12"/>
  <c r="AT11" i="12"/>
  <c r="AZ11" i="12"/>
  <c r="BF11" i="12"/>
  <c r="BL11" i="12"/>
  <c r="BR11" i="12"/>
  <c r="BX11" i="12"/>
  <c r="CV11" i="12"/>
  <c r="DG12" i="12"/>
  <c r="DJ13" i="12"/>
  <c r="DY14" i="12"/>
  <c r="BB15" i="12"/>
  <c r="BQ16" i="12"/>
  <c r="EH17" i="12"/>
  <c r="AJ19" i="12"/>
  <c r="BK20" i="12"/>
  <c r="EB21" i="12"/>
  <c r="AD23" i="12"/>
  <c r="CO24" i="12"/>
  <c r="BB25" i="12"/>
  <c r="CC26" i="12"/>
  <c r="EH27" i="12"/>
  <c r="AV29" i="12"/>
  <c r="AM30" i="12"/>
  <c r="AS42" i="12"/>
  <c r="AS46" i="12"/>
  <c r="DS57" i="12"/>
  <c r="CC64" i="12"/>
  <c r="CR66" i="12"/>
  <c r="DM66" i="12"/>
  <c r="AJ5" i="12"/>
  <c r="BH5" i="12"/>
  <c r="CF5" i="12"/>
  <c r="DD5" i="12"/>
  <c r="EB5" i="12"/>
  <c r="AQ6" i="12"/>
  <c r="BO6" i="12"/>
  <c r="CM6" i="12"/>
  <c r="DK6" i="12"/>
  <c r="EI6" i="12"/>
  <c r="AN7" i="12"/>
  <c r="BL7" i="12"/>
  <c r="CJ7" i="12"/>
  <c r="DH7" i="12"/>
  <c r="EF7" i="12"/>
  <c r="AM10" i="12"/>
  <c r="CI10" i="12"/>
  <c r="EE10" i="12"/>
  <c r="AJ11" i="12"/>
  <c r="AP11" i="12"/>
  <c r="AV11" i="12"/>
  <c r="BB11" i="12"/>
  <c r="BH11" i="12"/>
  <c r="BN11" i="12"/>
  <c r="BT11" i="12"/>
  <c r="CJ11" i="12"/>
  <c r="AA12" i="12"/>
  <c r="BB13" i="12"/>
  <c r="CC14" i="12"/>
  <c r="EH15" i="12"/>
  <c r="DY16" i="12"/>
  <c r="BZ17" i="12"/>
  <c r="DA18" i="12"/>
  <c r="CR19" i="12"/>
  <c r="DG20" i="12"/>
  <c r="BT21" i="12"/>
  <c r="CU22" i="12"/>
  <c r="DJ23" i="12"/>
  <c r="DJ25" i="12"/>
  <c r="DY26" i="12"/>
  <c r="CL27" i="12"/>
  <c r="CC28" i="12"/>
  <c r="CR29" i="12"/>
  <c r="DS30" i="12"/>
  <c r="BB37" i="12"/>
  <c r="CI44" i="12"/>
  <c r="AY48" i="12"/>
  <c r="DA55" i="12"/>
  <c r="BH60" i="12"/>
  <c r="BK62" i="12"/>
  <c r="X25" i="12"/>
  <c r="CR67" i="12"/>
  <c r="BH67" i="12"/>
  <c r="AV67" i="12"/>
  <c r="AV66" i="12"/>
  <c r="BH66" i="12"/>
  <c r="CR65" i="12"/>
  <c r="AV65" i="12"/>
  <c r="BH65" i="12"/>
  <c r="DM64" i="12"/>
  <c r="BQ64" i="12"/>
  <c r="EB61" i="12"/>
  <c r="AV61" i="12"/>
  <c r="DS62" i="12"/>
  <c r="CL63" i="12"/>
  <c r="CX63" i="12"/>
  <c r="AP63" i="12"/>
  <c r="DG62" i="12"/>
  <c r="AA62" i="12"/>
  <c r="CF61" i="12"/>
  <c r="AA61" i="12"/>
  <c r="AJ61" i="12"/>
  <c r="AV60" i="12"/>
  <c r="CR60" i="12"/>
  <c r="DV54" i="12"/>
  <c r="BE55" i="12"/>
  <c r="EB56" i="12"/>
  <c r="BK57" i="12"/>
  <c r="EH58" i="12"/>
  <c r="CC59" i="12"/>
  <c r="BQ59" i="12"/>
  <c r="DM59" i="12"/>
  <c r="AP58" i="12"/>
  <c r="CX58" i="12"/>
  <c r="AA57" i="12"/>
  <c r="DG57" i="12"/>
  <c r="AJ56" i="12"/>
  <c r="CF56" i="12"/>
  <c r="BQ55" i="12"/>
  <c r="CL54" i="12"/>
  <c r="BZ54" i="12"/>
  <c r="BW36" i="12"/>
  <c r="CL37" i="12"/>
  <c r="BQ38" i="12"/>
  <c r="DY38" i="12"/>
  <c r="CR39" i="12"/>
  <c r="AA40" i="12"/>
  <c r="CX41" i="12"/>
  <c r="BB41" i="12"/>
  <c r="DY42" i="12"/>
  <c r="BH43" i="12"/>
  <c r="EE44" i="12"/>
  <c r="CO46" i="12"/>
  <c r="AJ47" i="12"/>
  <c r="DG48" i="12"/>
  <c r="AD49" i="12"/>
  <c r="CU48" i="12"/>
  <c r="BT47" i="12"/>
  <c r="X47" i="12"/>
  <c r="EB47" i="12"/>
  <c r="BE46" i="12"/>
  <c r="BN45" i="12"/>
  <c r="DJ45" i="12"/>
  <c r="AM44" i="12"/>
  <c r="CU44" i="12"/>
  <c r="X43" i="12"/>
  <c r="DD43" i="12"/>
  <c r="AG42" i="12"/>
  <c r="CC42" i="12"/>
  <c r="BN41" i="12"/>
  <c r="DS40" i="12"/>
  <c r="BW40" i="12"/>
  <c r="DD39" i="12"/>
  <c r="AV39" i="12"/>
  <c r="DM38" i="12"/>
  <c r="AG38" i="12"/>
  <c r="EH37" i="12"/>
  <c r="AP37" i="12"/>
  <c r="DG36" i="12"/>
  <c r="BK36" i="12"/>
  <c r="CM11" i="12"/>
  <c r="CL11" i="12"/>
  <c r="BO15" i="12"/>
  <c r="BN15" i="12"/>
  <c r="Y17" i="12"/>
  <c r="X17" i="12"/>
  <c r="AB22" i="12"/>
  <c r="AA22" i="12"/>
  <c r="BO25" i="12"/>
  <c r="BN25" i="12"/>
  <c r="AH28" i="12"/>
  <c r="AG28" i="12"/>
  <c r="DT36" i="12"/>
  <c r="DS36" i="12"/>
  <c r="Y39" i="12"/>
  <c r="X39" i="12"/>
  <c r="BF42" i="12"/>
  <c r="BE42" i="12"/>
  <c r="DB46" i="12"/>
  <c r="DA46" i="12"/>
  <c r="DT48" i="12"/>
  <c r="DS48" i="12"/>
  <c r="BI56" i="12"/>
  <c r="BH56" i="12"/>
  <c r="CP59" i="12"/>
  <c r="CO59" i="12"/>
  <c r="AH64" i="12"/>
  <c r="AG64" i="12"/>
  <c r="AS6" i="12"/>
  <c r="BE6" i="12"/>
  <c r="BW6" i="12"/>
  <c r="CC6" i="12"/>
  <c r="CU6" i="12"/>
  <c r="DG6" i="12"/>
  <c r="AJ10" i="12"/>
  <c r="AK10" i="12"/>
  <c r="CU10" i="12"/>
  <c r="DD10" i="12"/>
  <c r="DE10" i="12"/>
  <c r="DS10" i="12"/>
  <c r="EB10" i="12"/>
  <c r="EC10" i="12"/>
  <c r="CG11" i="12"/>
  <c r="CF11" i="12"/>
  <c r="DE11" i="12"/>
  <c r="DD11" i="12"/>
  <c r="CJ12" i="12"/>
  <c r="CI12" i="12"/>
  <c r="CA13" i="12"/>
  <c r="BZ13" i="12"/>
  <c r="AS14" i="12"/>
  <c r="CY17" i="12"/>
  <c r="CX17" i="12"/>
  <c r="BQ18" i="12"/>
  <c r="BI19" i="12"/>
  <c r="BH19" i="12"/>
  <c r="EI23" i="12"/>
  <c r="EH23" i="12"/>
  <c r="DB26" i="12"/>
  <c r="DA26" i="12"/>
  <c r="AT38" i="12"/>
  <c r="AS38" i="12"/>
  <c r="CA41" i="12"/>
  <c r="BZ41" i="12"/>
  <c r="AB48" i="12"/>
  <c r="AA48" i="12"/>
  <c r="AQ49" i="12"/>
  <c r="AP49" i="12"/>
  <c r="CS56" i="12"/>
  <c r="CR56" i="12"/>
  <c r="DZ59" i="12"/>
  <c r="DY59" i="12"/>
  <c r="AN62" i="12"/>
  <c r="AM62" i="12"/>
  <c r="BC63" i="12"/>
  <c r="BB63" i="12"/>
  <c r="BU65" i="12"/>
  <c r="BT65" i="12"/>
  <c r="Y66" i="12"/>
  <c r="X66" i="12"/>
  <c r="DY66" i="12"/>
  <c r="Y67" i="12"/>
  <c r="X67" i="12"/>
  <c r="DD67" i="12"/>
  <c r="AH5" i="12"/>
  <c r="AN5" i="12"/>
  <c r="AT5" i="12"/>
  <c r="AZ5" i="12"/>
  <c r="BF5" i="12"/>
  <c r="BL5" i="12"/>
  <c r="BR5" i="12"/>
  <c r="BX5" i="12"/>
  <c r="CD5" i="12"/>
  <c r="CJ5" i="12"/>
  <c r="CP5" i="12"/>
  <c r="CV5" i="12"/>
  <c r="DB5" i="12"/>
  <c r="DH5" i="12"/>
  <c r="DN5" i="12"/>
  <c r="DT5" i="12"/>
  <c r="DZ5" i="12"/>
  <c r="EF5" i="12"/>
  <c r="AJ7" i="12"/>
  <c r="AP7" i="12"/>
  <c r="AV7" i="12"/>
  <c r="BB7" i="12"/>
  <c r="BH7" i="12"/>
  <c r="BN7" i="12"/>
  <c r="BT7" i="12"/>
  <c r="BZ7" i="12"/>
  <c r="CF7" i="12"/>
  <c r="CL7" i="12"/>
  <c r="CR7" i="12"/>
  <c r="CX7" i="12"/>
  <c r="DD7" i="12"/>
  <c r="DJ7" i="12"/>
  <c r="DP7" i="12"/>
  <c r="DV7" i="12"/>
  <c r="EB7" i="12"/>
  <c r="EH7" i="12"/>
  <c r="AA8" i="12"/>
  <c r="AB9" i="12"/>
  <c r="AS10" i="12"/>
  <c r="BB10" i="12"/>
  <c r="BC10" i="12"/>
  <c r="BQ10" i="12"/>
  <c r="BZ10" i="12"/>
  <c r="CA10" i="12"/>
  <c r="CO10" i="12"/>
  <c r="CX10" i="12"/>
  <c r="CY10" i="12"/>
  <c r="DM10" i="12"/>
  <c r="DV10" i="12"/>
  <c r="DW10" i="12"/>
  <c r="CA11" i="12"/>
  <c r="BZ11" i="12"/>
  <c r="CY11" i="12"/>
  <c r="CX11" i="12"/>
  <c r="CX15" i="12"/>
  <c r="DK15" i="12"/>
  <c r="DJ15" i="12"/>
  <c r="CC16" i="12"/>
  <c r="CP16" i="12"/>
  <c r="CO16" i="12"/>
  <c r="CF21" i="12"/>
  <c r="CS21" i="12"/>
  <c r="CR21" i="12"/>
  <c r="BK22" i="12"/>
  <c r="BX22" i="12"/>
  <c r="BW22" i="12"/>
  <c r="AP23" i="12"/>
  <c r="BC23" i="12"/>
  <c r="BB23" i="12"/>
  <c r="DW25" i="12"/>
  <c r="DV25" i="12"/>
  <c r="Y27" i="12"/>
  <c r="X27" i="12"/>
  <c r="CP28" i="12"/>
  <c r="CO28" i="12"/>
  <c r="DE29" i="12"/>
  <c r="DD29" i="12"/>
  <c r="BO37" i="12"/>
  <c r="BN37" i="12"/>
  <c r="CD38" i="12"/>
  <c r="CC38" i="12"/>
  <c r="CV40" i="12"/>
  <c r="CU40" i="12"/>
  <c r="DK41" i="12"/>
  <c r="DJ41" i="12"/>
  <c r="EC43" i="12"/>
  <c r="EB43" i="12"/>
  <c r="AE45" i="12"/>
  <c r="AD45" i="12"/>
  <c r="AW47" i="12"/>
  <c r="AV47" i="12"/>
  <c r="BL48" i="12"/>
  <c r="BK48" i="12"/>
  <c r="CY54" i="12"/>
  <c r="CX54" i="12"/>
  <c r="DN55" i="12"/>
  <c r="DM55" i="12"/>
  <c r="EF57" i="12"/>
  <c r="EE57" i="12"/>
  <c r="AH59" i="12"/>
  <c r="AG59" i="12"/>
  <c r="BI61" i="12"/>
  <c r="BH61" i="12"/>
  <c r="BX62" i="12"/>
  <c r="BW62" i="12"/>
  <c r="CP64" i="12"/>
  <c r="CO64" i="12"/>
  <c r="DE65" i="12"/>
  <c r="DD65" i="12"/>
  <c r="AP10" i="12"/>
  <c r="AQ10" i="12"/>
  <c r="BN10" i="12"/>
  <c r="BO10" i="12"/>
  <c r="CL10" i="12"/>
  <c r="CM10" i="12"/>
  <c r="DJ10" i="12"/>
  <c r="DK10" i="12"/>
  <c r="EH10" i="12"/>
  <c r="EI10" i="12"/>
  <c r="AT16" i="12"/>
  <c r="AS16" i="12"/>
  <c r="AW21" i="12"/>
  <c r="AV21" i="12"/>
  <c r="DT22" i="12"/>
  <c r="DS22" i="12"/>
  <c r="DN24" i="12"/>
  <c r="DM24" i="12"/>
  <c r="AZ30" i="12"/>
  <c r="AY30" i="12"/>
  <c r="AN40" i="12"/>
  <c r="AM40" i="12"/>
  <c r="BU43" i="12"/>
  <c r="BT43" i="12"/>
  <c r="CM45" i="12"/>
  <c r="CL45" i="12"/>
  <c r="AQ54" i="12"/>
  <c r="AP54" i="12"/>
  <c r="BX57" i="12"/>
  <c r="BW57" i="12"/>
  <c r="DE60" i="12"/>
  <c r="DD60" i="12"/>
  <c r="EF62" i="12"/>
  <c r="EE62" i="12"/>
  <c r="AG6" i="12"/>
  <c r="AM6" i="12"/>
  <c r="AY6" i="12"/>
  <c r="BK6" i="12"/>
  <c r="BQ6" i="12"/>
  <c r="CI6" i="12"/>
  <c r="CO6" i="12"/>
  <c r="DA6" i="12"/>
  <c r="DM6" i="12"/>
  <c r="DS6" i="12"/>
  <c r="DY6" i="12"/>
  <c r="EE6" i="12"/>
  <c r="AY10" i="12"/>
  <c r="BH10" i="12"/>
  <c r="BI10" i="12"/>
  <c r="BW10" i="12"/>
  <c r="CF10" i="12"/>
  <c r="CG10" i="12"/>
  <c r="BW12" i="12"/>
  <c r="BN13" i="12"/>
  <c r="BF14" i="12"/>
  <c r="BE14" i="12"/>
  <c r="CL17" i="12"/>
  <c r="CD18" i="12"/>
  <c r="CC18" i="12"/>
  <c r="AV19" i="12"/>
  <c r="AA20" i="12"/>
  <c r="AN20" i="12"/>
  <c r="AM20" i="12"/>
  <c r="DS20" i="12"/>
  <c r="EF20" i="12"/>
  <c r="EE20" i="12"/>
  <c r="DV23" i="12"/>
  <c r="BC27" i="12"/>
  <c r="BB27" i="12"/>
  <c r="BU29" i="12"/>
  <c r="BT29" i="12"/>
  <c r="CJ30" i="12"/>
  <c r="CI30" i="12"/>
  <c r="BI39" i="12"/>
  <c r="BH39" i="12"/>
  <c r="CP42" i="12"/>
  <c r="CO42" i="12"/>
  <c r="DH44" i="12"/>
  <c r="DG44" i="12"/>
  <c r="DW45" i="12"/>
  <c r="DV45" i="12"/>
  <c r="CD55" i="12"/>
  <c r="CC55" i="12"/>
  <c r="DK58" i="12"/>
  <c r="DJ58" i="12"/>
  <c r="DQ67" i="12"/>
  <c r="DP67" i="12"/>
  <c r="AV10" i="12"/>
  <c r="AW10" i="12"/>
  <c r="BT10" i="12"/>
  <c r="BU10" i="12"/>
  <c r="CR10" i="12"/>
  <c r="CS10" i="12"/>
  <c r="DP10" i="12"/>
  <c r="DQ10" i="12"/>
  <c r="CS11" i="12"/>
  <c r="CR11" i="12"/>
  <c r="AN12" i="12"/>
  <c r="AM12" i="12"/>
  <c r="EF12" i="12"/>
  <c r="EE12" i="12"/>
  <c r="DW13" i="12"/>
  <c r="DV13" i="12"/>
  <c r="DB14" i="12"/>
  <c r="DA14" i="12"/>
  <c r="BC17" i="12"/>
  <c r="BB17" i="12"/>
  <c r="AH18" i="12"/>
  <c r="AG18" i="12"/>
  <c r="DZ18" i="12"/>
  <c r="DY18" i="12"/>
  <c r="DE19" i="12"/>
  <c r="DD19" i="12"/>
  <c r="CJ20" i="12"/>
  <c r="CI20" i="12"/>
  <c r="AT26" i="12"/>
  <c r="AS26" i="12"/>
  <c r="DK27" i="12"/>
  <c r="DJ27" i="12"/>
  <c r="DZ28" i="12"/>
  <c r="DY28" i="12"/>
  <c r="AE31" i="12"/>
  <c r="AD31" i="12"/>
  <c r="CJ36" i="12"/>
  <c r="CI36" i="12"/>
  <c r="CY37" i="12"/>
  <c r="CX37" i="12"/>
  <c r="DQ39" i="12"/>
  <c r="DP39" i="12"/>
  <c r="EF40" i="12"/>
  <c r="EE40" i="12"/>
  <c r="AK43" i="12"/>
  <c r="AJ43" i="12"/>
  <c r="AZ44" i="12"/>
  <c r="AY44" i="12"/>
  <c r="BR46" i="12"/>
  <c r="BQ46" i="12"/>
  <c r="CG47" i="12"/>
  <c r="CF47" i="12"/>
  <c r="EI54" i="12"/>
  <c r="EH54" i="12"/>
  <c r="AN57" i="12"/>
  <c r="AM57" i="12"/>
  <c r="BC58" i="12"/>
  <c r="BB58" i="12"/>
  <c r="BU60" i="12"/>
  <c r="BT60" i="12"/>
  <c r="CS61" i="12"/>
  <c r="CR61" i="12"/>
  <c r="DK63" i="12"/>
  <c r="DJ63" i="12"/>
  <c r="DZ64" i="12"/>
  <c r="DY64" i="12"/>
  <c r="CA25" i="12"/>
  <c r="BZ25" i="12"/>
  <c r="BF26" i="12"/>
  <c r="BE26" i="12"/>
  <c r="BO27" i="12"/>
  <c r="BN27" i="12"/>
  <c r="AT28" i="12"/>
  <c r="AS28" i="12"/>
  <c r="Y29" i="12"/>
  <c r="X29" i="12"/>
  <c r="DQ29" i="12"/>
  <c r="DP29" i="12"/>
  <c r="CV30" i="12"/>
  <c r="CU30" i="12"/>
  <c r="AN36" i="12"/>
  <c r="AM36" i="12"/>
  <c r="EF36" i="12"/>
  <c r="EE36" i="12"/>
  <c r="DK37" i="12"/>
  <c r="DJ37" i="12"/>
  <c r="CP38" i="12"/>
  <c r="CO38" i="12"/>
  <c r="BU39" i="12"/>
  <c r="BT39" i="12"/>
  <c r="AZ40" i="12"/>
  <c r="AY40" i="12"/>
  <c r="AE41" i="12"/>
  <c r="AD41" i="12"/>
  <c r="DW41" i="12"/>
  <c r="DV41" i="12"/>
  <c r="DB42" i="12"/>
  <c r="DA42" i="12"/>
  <c r="CG43" i="12"/>
  <c r="CF43" i="12"/>
  <c r="BL44" i="12"/>
  <c r="BK44" i="12"/>
  <c r="AQ45" i="12"/>
  <c r="AP45" i="12"/>
  <c r="EI45" i="12"/>
  <c r="EH45" i="12"/>
  <c r="DN46" i="12"/>
  <c r="DM46" i="12"/>
  <c r="CS47" i="12"/>
  <c r="CR47" i="12"/>
  <c r="BX48" i="12"/>
  <c r="BW48" i="12"/>
  <c r="BC54" i="12"/>
  <c r="BB54" i="12"/>
  <c r="AH55" i="12"/>
  <c r="AG55" i="12"/>
  <c r="DZ55" i="12"/>
  <c r="DY55" i="12"/>
  <c r="DE56" i="12"/>
  <c r="DD56" i="12"/>
  <c r="CJ57" i="12"/>
  <c r="CI57" i="12"/>
  <c r="BO58" i="12"/>
  <c r="BN58" i="12"/>
  <c r="AT59" i="12"/>
  <c r="AS59" i="12"/>
  <c r="Y60" i="12"/>
  <c r="X60" i="12"/>
  <c r="DQ60" i="12"/>
  <c r="DP60" i="12"/>
  <c r="DE61" i="12"/>
  <c r="DD61" i="12"/>
  <c r="CJ62" i="12"/>
  <c r="CI62" i="12"/>
  <c r="BO63" i="12"/>
  <c r="BN63" i="12"/>
  <c r="AT64" i="12"/>
  <c r="AS64" i="12"/>
  <c r="Y65" i="12"/>
  <c r="X65" i="12"/>
  <c r="DQ65" i="12"/>
  <c r="DP65" i="12"/>
  <c r="DP11" i="12"/>
  <c r="AY12" i="12"/>
  <c r="CU12" i="12"/>
  <c r="AP13" i="12"/>
  <c r="CL13" i="12"/>
  <c r="EH13" i="12"/>
  <c r="BQ14" i="12"/>
  <c r="DM14" i="12"/>
  <c r="AD15" i="12"/>
  <c r="BZ15" i="12"/>
  <c r="DV15" i="12"/>
  <c r="BE16" i="12"/>
  <c r="DA16" i="12"/>
  <c r="BN17" i="12"/>
  <c r="DJ17" i="12"/>
  <c r="AS18" i="12"/>
  <c r="CO18" i="12"/>
  <c r="X19" i="12"/>
  <c r="BT19" i="12"/>
  <c r="DP19" i="12"/>
  <c r="AY20" i="12"/>
  <c r="CU20" i="12"/>
  <c r="BH21" i="12"/>
  <c r="DD21" i="12"/>
  <c r="AM22" i="12"/>
  <c r="CI22" i="12"/>
  <c r="EE22" i="12"/>
  <c r="BZ23" i="12"/>
  <c r="CM23" i="12"/>
  <c r="CL23" i="12"/>
  <c r="BE24" i="12"/>
  <c r="BR24" i="12"/>
  <c r="BQ24" i="12"/>
  <c r="BU66" i="12"/>
  <c r="BT66" i="12"/>
  <c r="BU67" i="12"/>
  <c r="BT67" i="12"/>
  <c r="CX23" i="12"/>
  <c r="AG24" i="12"/>
  <c r="CC24" i="12"/>
  <c r="DY24" i="12"/>
  <c r="AP25" i="12"/>
  <c r="CL25" i="12"/>
  <c r="EH25" i="12"/>
  <c r="BQ26" i="12"/>
  <c r="DM26" i="12"/>
  <c r="BZ27" i="12"/>
  <c r="DV27" i="12"/>
  <c r="BE28" i="12"/>
  <c r="DA28" i="12"/>
  <c r="AJ29" i="12"/>
  <c r="CF29" i="12"/>
  <c r="EB29" i="12"/>
  <c r="BK30" i="12"/>
  <c r="DG30" i="12"/>
  <c r="AP31" i="12"/>
  <c r="AY36" i="12"/>
  <c r="CU36" i="12"/>
  <c r="AD37" i="12"/>
  <c r="BZ37" i="12"/>
  <c r="DV37" i="12"/>
  <c r="BE38" i="12"/>
  <c r="DA38" i="12"/>
  <c r="AJ39" i="12"/>
  <c r="CF39" i="12"/>
  <c r="EB39" i="12"/>
  <c r="BK40" i="12"/>
  <c r="DG40" i="12"/>
  <c r="AP41" i="12"/>
  <c r="CL41" i="12"/>
  <c r="EH41" i="12"/>
  <c r="BQ42" i="12"/>
  <c r="DM42" i="12"/>
  <c r="AV43" i="12"/>
  <c r="CR43" i="12"/>
  <c r="AA44" i="12"/>
  <c r="BW44" i="12"/>
  <c r="DS44" i="12"/>
  <c r="BB45" i="12"/>
  <c r="CX45" i="12"/>
  <c r="AG46" i="12"/>
  <c r="CC46" i="12"/>
  <c r="DY46" i="12"/>
  <c r="BH47" i="12"/>
  <c r="DD47" i="12"/>
  <c r="AM48" i="12"/>
  <c r="CI48" i="12"/>
  <c r="EE48" i="12"/>
  <c r="BN54" i="12"/>
  <c r="DJ54" i="12"/>
  <c r="AS55" i="12"/>
  <c r="CO55" i="12"/>
  <c r="X56" i="12"/>
  <c r="BT56" i="12"/>
  <c r="DP56" i="12"/>
  <c r="AY57" i="12"/>
  <c r="CU57" i="12"/>
  <c r="AD58" i="12"/>
  <c r="BZ58" i="12"/>
  <c r="DV58" i="12"/>
  <c r="BE59" i="12"/>
  <c r="DA59" i="12"/>
  <c r="AJ60" i="12"/>
  <c r="CF60" i="12"/>
  <c r="EB60" i="12"/>
  <c r="BT61" i="12"/>
  <c r="DP61" i="12"/>
  <c r="AY62" i="12"/>
  <c r="CU62" i="12"/>
  <c r="AD63" i="12"/>
  <c r="BZ63" i="12"/>
  <c r="DV63" i="12"/>
  <c r="BE64" i="12"/>
  <c r="DA64" i="12"/>
  <c r="AJ65" i="12"/>
  <c r="CF65" i="12"/>
  <c r="AJ66" i="12"/>
  <c r="CF66" i="12"/>
  <c r="AJ67" i="12"/>
  <c r="CF67" i="12"/>
  <c r="EB67" i="12"/>
  <c r="AB4" i="12"/>
  <c r="K4" i="6"/>
  <c r="L4" i="6"/>
  <c r="AN4" i="12"/>
  <c r="L8" i="6"/>
  <c r="K8" i="6"/>
  <c r="BB4" i="12"/>
  <c r="K13" i="6"/>
  <c r="L13" i="6"/>
  <c r="BR4" i="12"/>
  <c r="L18" i="6"/>
  <c r="K18" i="6"/>
  <c r="CD4" i="12"/>
  <c r="L22" i="6"/>
  <c r="K22" i="6"/>
  <c r="CP4" i="12"/>
  <c r="L26" i="6"/>
  <c r="K26" i="6"/>
  <c r="DN4" i="12"/>
  <c r="L34" i="6"/>
  <c r="K34" i="6"/>
  <c r="DZ4" i="12"/>
  <c r="L38" i="6"/>
  <c r="K38" i="6"/>
  <c r="CM35" i="12"/>
  <c r="CL35" i="12"/>
  <c r="CS35" i="12"/>
  <c r="CR35" i="12"/>
  <c r="CY35" i="12"/>
  <c r="CX35" i="12"/>
  <c r="DE35" i="12"/>
  <c r="DD35" i="12"/>
  <c r="DK35" i="12"/>
  <c r="DJ35" i="12"/>
  <c r="DQ35" i="12"/>
  <c r="DP35" i="12"/>
  <c r="DW35" i="12"/>
  <c r="DV35" i="12"/>
  <c r="EC35" i="12"/>
  <c r="EB35" i="12"/>
  <c r="EI35" i="12"/>
  <c r="EH35" i="12"/>
  <c r="AB36" i="12"/>
  <c r="AA36" i="12"/>
  <c r="AH36" i="12"/>
  <c r="AG36" i="12"/>
  <c r="BF36" i="12"/>
  <c r="BE36" i="12"/>
  <c r="CD36" i="12"/>
  <c r="CC36" i="12"/>
  <c r="DB36" i="12"/>
  <c r="DA36" i="12"/>
  <c r="DZ36" i="12"/>
  <c r="DY36" i="12"/>
  <c r="AK37" i="12"/>
  <c r="AJ37" i="12"/>
  <c r="BI37" i="12"/>
  <c r="BH37" i="12"/>
  <c r="CG37" i="12"/>
  <c r="CF37" i="12"/>
  <c r="DE37" i="12"/>
  <c r="DD37" i="12"/>
  <c r="EC37" i="12"/>
  <c r="EB37" i="12"/>
  <c r="AN38" i="12"/>
  <c r="AM38" i="12"/>
  <c r="BL38" i="12"/>
  <c r="BK38" i="12"/>
  <c r="CJ38" i="12"/>
  <c r="CI38" i="12"/>
  <c r="DH38" i="12"/>
  <c r="DG38" i="12"/>
  <c r="EF38" i="12"/>
  <c r="EE38" i="12"/>
  <c r="AQ39" i="12"/>
  <c r="AP39" i="12"/>
  <c r="BO39" i="12"/>
  <c r="BN39" i="12"/>
  <c r="CM39" i="12"/>
  <c r="CL39" i="12"/>
  <c r="DK39" i="12"/>
  <c r="DJ39" i="12"/>
  <c r="EI39" i="12"/>
  <c r="EH39" i="12"/>
  <c r="AP4" i="12"/>
  <c r="K9" i="6"/>
  <c r="L9" i="6"/>
  <c r="AZ4" i="12"/>
  <c r="L12" i="6"/>
  <c r="K12" i="6"/>
  <c r="BT4" i="12"/>
  <c r="K19" i="6"/>
  <c r="L19" i="6"/>
  <c r="CF4" i="12"/>
  <c r="K23" i="6"/>
  <c r="L23" i="6"/>
  <c r="CS4" i="12"/>
  <c r="K27" i="6"/>
  <c r="L27" i="6"/>
  <c r="DB4" i="12"/>
  <c r="L30" i="6"/>
  <c r="K30" i="6"/>
  <c r="DE4" i="12"/>
  <c r="K31" i="6"/>
  <c r="L31" i="6"/>
  <c r="DQ4" i="12"/>
  <c r="K35" i="6"/>
  <c r="L35" i="6"/>
  <c r="EC4" i="12"/>
  <c r="K39" i="6"/>
  <c r="L39" i="6"/>
  <c r="AH4" i="12"/>
  <c r="L6" i="6"/>
  <c r="K6" i="6"/>
  <c r="AJ4" i="12"/>
  <c r="K7" i="6"/>
  <c r="L7" i="6"/>
  <c r="AT4" i="12"/>
  <c r="L10" i="6"/>
  <c r="K10" i="6"/>
  <c r="AV4" i="12"/>
  <c r="K11" i="6"/>
  <c r="L11" i="6"/>
  <c r="BF4" i="12"/>
  <c r="L14" i="6"/>
  <c r="K14" i="6"/>
  <c r="BH4" i="12"/>
  <c r="K15" i="6"/>
  <c r="L15" i="6"/>
  <c r="BL4" i="12"/>
  <c r="L16" i="6"/>
  <c r="K16" i="6"/>
  <c r="BN4" i="12"/>
  <c r="K17" i="6"/>
  <c r="L17" i="6"/>
  <c r="BX4" i="12"/>
  <c r="L20" i="6"/>
  <c r="K20" i="6"/>
  <c r="BZ4" i="12"/>
  <c r="K21" i="6"/>
  <c r="L21" i="6"/>
  <c r="CJ4" i="12"/>
  <c r="L24" i="6"/>
  <c r="K24" i="6"/>
  <c r="CL4" i="12"/>
  <c r="K25" i="6"/>
  <c r="L25" i="6"/>
  <c r="CV4" i="12"/>
  <c r="L28" i="6"/>
  <c r="K28" i="6"/>
  <c r="CY4" i="12"/>
  <c r="K29" i="6"/>
  <c r="L29" i="6"/>
  <c r="DH4" i="12"/>
  <c r="L32" i="6"/>
  <c r="K32" i="6"/>
  <c r="DK4" i="12"/>
  <c r="K33" i="6"/>
  <c r="L33" i="6"/>
  <c r="DT4" i="12"/>
  <c r="L36" i="6"/>
  <c r="K36" i="6"/>
  <c r="DW4" i="12"/>
  <c r="K37" i="6"/>
  <c r="L37" i="6"/>
  <c r="EF4" i="12"/>
  <c r="L40" i="6"/>
  <c r="K40" i="6"/>
  <c r="EH4" i="12"/>
  <c r="K41" i="6"/>
  <c r="L41" i="6"/>
  <c r="CO35" i="12"/>
  <c r="CP35" i="12"/>
  <c r="CU35" i="12"/>
  <c r="CV35" i="12"/>
  <c r="DA35" i="12"/>
  <c r="DB35" i="12"/>
  <c r="DG35" i="12"/>
  <c r="DH35" i="12"/>
  <c r="DM35" i="12"/>
  <c r="DN35" i="12"/>
  <c r="DS35" i="12"/>
  <c r="DT35" i="12"/>
  <c r="DY35" i="12"/>
  <c r="DZ35" i="12"/>
  <c r="EE35" i="12"/>
  <c r="EF35" i="12"/>
  <c r="X36" i="12"/>
  <c r="Y36" i="12"/>
  <c r="AD36" i="12"/>
  <c r="AE36" i="12"/>
  <c r="AT36" i="12"/>
  <c r="AS36" i="12"/>
  <c r="BR36" i="12"/>
  <c r="BQ36" i="12"/>
  <c r="CP36" i="12"/>
  <c r="CO36" i="12"/>
  <c r="DN36" i="12"/>
  <c r="DM36" i="12"/>
  <c r="Y37" i="12"/>
  <c r="X37" i="12"/>
  <c r="AW37" i="12"/>
  <c r="AV37" i="12"/>
  <c r="BU37" i="12"/>
  <c r="BT37" i="12"/>
  <c r="CS37" i="12"/>
  <c r="CR37" i="12"/>
  <c r="DQ37" i="12"/>
  <c r="DP37" i="12"/>
  <c r="AB38" i="12"/>
  <c r="AA38" i="12"/>
  <c r="AZ38" i="12"/>
  <c r="AY38" i="12"/>
  <c r="BX38" i="12"/>
  <c r="BW38" i="12"/>
  <c r="CV38" i="12"/>
  <c r="CU38" i="12"/>
  <c r="DT38" i="12"/>
  <c r="DS38" i="12"/>
  <c r="AE39" i="12"/>
  <c r="AD39" i="12"/>
  <c r="BC39" i="12"/>
  <c r="BB39" i="12"/>
  <c r="CA39" i="12"/>
  <c r="BZ39" i="12"/>
  <c r="CY39" i="12"/>
  <c r="CX39" i="12"/>
  <c r="DW39" i="12"/>
  <c r="DV39" i="12"/>
  <c r="AH40" i="12"/>
  <c r="AG40" i="12"/>
  <c r="L2" i="6"/>
  <c r="AA4" i="12"/>
  <c r="AM4" i="12"/>
  <c r="AY4" i="12"/>
  <c r="BQ4" i="12"/>
  <c r="CC4" i="12"/>
  <c r="CO4" i="12"/>
  <c r="DA4" i="12"/>
  <c r="DM4" i="12"/>
  <c r="DY4" i="12"/>
  <c r="AB5" i="12"/>
  <c r="AA6" i="12"/>
  <c r="AB7" i="12"/>
  <c r="AG8" i="12"/>
  <c r="AK8" i="12"/>
  <c r="AM8" i="12"/>
  <c r="AQ8" i="12"/>
  <c r="AS8" i="12"/>
  <c r="AW8" i="12"/>
  <c r="AY8" i="12"/>
  <c r="BC8" i="12"/>
  <c r="BE8" i="12"/>
  <c r="BI8" i="12"/>
  <c r="BK8" i="12"/>
  <c r="BO8" i="12"/>
  <c r="BQ8" i="12"/>
  <c r="BU8" i="12"/>
  <c r="BW8" i="12"/>
  <c r="CA8" i="12"/>
  <c r="CC8" i="12"/>
  <c r="CG8" i="12"/>
  <c r="CI8" i="12"/>
  <c r="CM8" i="12"/>
  <c r="CO8" i="12"/>
  <c r="CS8" i="12"/>
  <c r="CU8" i="12"/>
  <c r="CY8" i="12"/>
  <c r="DA8" i="12"/>
  <c r="DE8" i="12"/>
  <c r="DG8" i="12"/>
  <c r="DK8" i="12"/>
  <c r="DM8" i="12"/>
  <c r="DQ8" i="12"/>
  <c r="DS8" i="12"/>
  <c r="DW8" i="12"/>
  <c r="DY8" i="12"/>
  <c r="EC8" i="12"/>
  <c r="EE8" i="12"/>
  <c r="EI8" i="12"/>
  <c r="AH9" i="12"/>
  <c r="AJ9" i="12"/>
  <c r="AN9" i="12"/>
  <c r="AP9" i="12"/>
  <c r="AT9" i="12"/>
  <c r="AV9" i="12"/>
  <c r="AZ9" i="12"/>
  <c r="BB9" i="12"/>
  <c r="BF9" i="12"/>
  <c r="BH9" i="12"/>
  <c r="BL9" i="12"/>
  <c r="BN9" i="12"/>
  <c r="BR9" i="12"/>
  <c r="BT9" i="12"/>
  <c r="BX9" i="12"/>
  <c r="BZ9" i="12"/>
  <c r="CD9" i="12"/>
  <c r="CF9" i="12"/>
  <c r="CJ9" i="12"/>
  <c r="CL9" i="12"/>
  <c r="CP9" i="12"/>
  <c r="CR9" i="12"/>
  <c r="CV9" i="12"/>
  <c r="CX9" i="12"/>
  <c r="DB9" i="12"/>
  <c r="DD9" i="12"/>
  <c r="DH9" i="12"/>
  <c r="DJ9" i="12"/>
  <c r="DN9" i="12"/>
  <c r="DP9" i="12"/>
  <c r="DT9" i="12"/>
  <c r="DV9" i="12"/>
  <c r="DZ9" i="12"/>
  <c r="EB9" i="12"/>
  <c r="EF9" i="12"/>
  <c r="EH9" i="12"/>
  <c r="Y10" i="12"/>
  <c r="AA10" i="12"/>
  <c r="AB11" i="12"/>
  <c r="DJ11" i="12"/>
  <c r="DV11" i="12"/>
  <c r="EH11" i="12"/>
  <c r="AG12" i="12"/>
  <c r="AS12" i="12"/>
  <c r="BE12" i="12"/>
  <c r="BQ12" i="12"/>
  <c r="CC12" i="12"/>
  <c r="CO12" i="12"/>
  <c r="DA12" i="12"/>
  <c r="DM12" i="12"/>
  <c r="DY12" i="12"/>
  <c r="AJ13" i="12"/>
  <c r="AV13" i="12"/>
  <c r="BH13" i="12"/>
  <c r="BT13" i="12"/>
  <c r="CF13" i="12"/>
  <c r="CR13" i="12"/>
  <c r="DD13" i="12"/>
  <c r="DP13" i="12"/>
  <c r="EB13" i="12"/>
  <c r="AA14" i="12"/>
  <c r="AM14" i="12"/>
  <c r="AY14" i="12"/>
  <c r="BK14" i="12"/>
  <c r="BW14" i="12"/>
  <c r="CI14" i="12"/>
  <c r="CU14" i="12"/>
  <c r="DG14" i="12"/>
  <c r="DS14" i="12"/>
  <c r="EE14" i="12"/>
  <c r="AJ15" i="12"/>
  <c r="AV15" i="12"/>
  <c r="BH15" i="12"/>
  <c r="BT15" i="12"/>
  <c r="CF15" i="12"/>
  <c r="CR15" i="12"/>
  <c r="DD15" i="12"/>
  <c r="DP15" i="12"/>
  <c r="EB15" i="12"/>
  <c r="AA16" i="12"/>
  <c r="AM16" i="12"/>
  <c r="AY16" i="12"/>
  <c r="BK16" i="12"/>
  <c r="BW16" i="12"/>
  <c r="CI16" i="12"/>
  <c r="CU16" i="12"/>
  <c r="DG16" i="12"/>
  <c r="DS16" i="12"/>
  <c r="EE16" i="12"/>
  <c r="AJ17" i="12"/>
  <c r="AV17" i="12"/>
  <c r="BH17" i="12"/>
  <c r="BT17" i="12"/>
  <c r="CF17" i="12"/>
  <c r="CR17" i="12"/>
  <c r="DD17" i="12"/>
  <c r="DP17" i="12"/>
  <c r="EB17" i="12"/>
  <c r="AA18" i="12"/>
  <c r="AM18" i="12"/>
  <c r="AY18" i="12"/>
  <c r="BK18" i="12"/>
  <c r="BW18" i="12"/>
  <c r="CI18" i="12"/>
  <c r="CU18" i="12"/>
  <c r="DG18" i="12"/>
  <c r="DS18" i="12"/>
  <c r="EE18" i="12"/>
  <c r="AD19" i="12"/>
  <c r="AP19" i="12"/>
  <c r="BB19" i="12"/>
  <c r="BN19" i="12"/>
  <c r="BZ19" i="12"/>
  <c r="CL19" i="12"/>
  <c r="CX19" i="12"/>
  <c r="DJ19" i="12"/>
  <c r="DV19" i="12"/>
  <c r="EH19" i="12"/>
  <c r="AG20" i="12"/>
  <c r="AS20" i="12"/>
  <c r="BE20" i="12"/>
  <c r="BQ20" i="12"/>
  <c r="CC20" i="12"/>
  <c r="CO20" i="12"/>
  <c r="DA20" i="12"/>
  <c r="DM20" i="12"/>
  <c r="DY20" i="12"/>
  <c r="X21" i="12"/>
  <c r="AP21" i="12"/>
  <c r="BB21" i="12"/>
  <c r="BN21" i="12"/>
  <c r="BZ21" i="12"/>
  <c r="CL21" i="12"/>
  <c r="CX21" i="12"/>
  <c r="DJ21" i="12"/>
  <c r="DV21" i="12"/>
  <c r="EH21" i="12"/>
  <c r="AG22" i="12"/>
  <c r="AS22" i="12"/>
  <c r="BE22" i="12"/>
  <c r="BQ22" i="12"/>
  <c r="CC22" i="12"/>
  <c r="CO22" i="12"/>
  <c r="DA22" i="12"/>
  <c r="DM22" i="12"/>
  <c r="DY22" i="12"/>
  <c r="X23" i="12"/>
  <c r="AJ23" i="12"/>
  <c r="AV23" i="12"/>
  <c r="BH23" i="12"/>
  <c r="BT23" i="12"/>
  <c r="CF23" i="12"/>
  <c r="CR23" i="12"/>
  <c r="DD23" i="12"/>
  <c r="DP23" i="12"/>
  <c r="EB23" i="12"/>
  <c r="AA24" i="12"/>
  <c r="AM24" i="12"/>
  <c r="AY24" i="12"/>
  <c r="BK24" i="12"/>
  <c r="BW24" i="12"/>
  <c r="CI24" i="12"/>
  <c r="CU24" i="12"/>
  <c r="DG24" i="12"/>
  <c r="DS24" i="12"/>
  <c r="EE24" i="12"/>
  <c r="AJ25" i="12"/>
  <c r="AV25" i="12"/>
  <c r="BH25" i="12"/>
  <c r="BT25" i="12"/>
  <c r="CF25" i="12"/>
  <c r="CR25" i="12"/>
  <c r="DD25" i="12"/>
  <c r="DP25" i="12"/>
  <c r="EB25" i="12"/>
  <c r="AA26" i="12"/>
  <c r="AM26" i="12"/>
  <c r="AY26" i="12"/>
  <c r="BK26" i="12"/>
  <c r="BW26" i="12"/>
  <c r="CI26" i="12"/>
  <c r="CU26" i="12"/>
  <c r="DG26" i="12"/>
  <c r="DS26" i="12"/>
  <c r="EE26" i="12"/>
  <c r="AJ27" i="12"/>
  <c r="AV27" i="12"/>
  <c r="BH27" i="12"/>
  <c r="BT27" i="12"/>
  <c r="CF27" i="12"/>
  <c r="CR27" i="12"/>
  <c r="DD27" i="12"/>
  <c r="DP27" i="12"/>
  <c r="EB27" i="12"/>
  <c r="AA28" i="12"/>
  <c r="AM28" i="12"/>
  <c r="AY28" i="12"/>
  <c r="BK28" i="12"/>
  <c r="BW28" i="12"/>
  <c r="CI28" i="12"/>
  <c r="CU28" i="12"/>
  <c r="DG28" i="12"/>
  <c r="DS28" i="12"/>
  <c r="EE28" i="12"/>
  <c r="AD29" i="12"/>
  <c r="AP29" i="12"/>
  <c r="BB29" i="12"/>
  <c r="BN29" i="12"/>
  <c r="BZ29" i="12"/>
  <c r="CL29" i="12"/>
  <c r="CX29" i="12"/>
  <c r="DJ29" i="12"/>
  <c r="DV29" i="12"/>
  <c r="EH29" i="12"/>
  <c r="AG30" i="12"/>
  <c r="AS30" i="12"/>
  <c r="BE30" i="12"/>
  <c r="BQ30" i="12"/>
  <c r="CC30" i="12"/>
  <c r="CO30" i="12"/>
  <c r="DA30" i="12"/>
  <c r="DM30" i="12"/>
  <c r="DY30" i="12"/>
  <c r="X31" i="12"/>
  <c r="AJ31" i="12"/>
  <c r="AV31" i="12"/>
  <c r="AZ31" i="12"/>
  <c r="BB31" i="12"/>
  <c r="BF31" i="12"/>
  <c r="BH31" i="12"/>
  <c r="BL31" i="12"/>
  <c r="BN31" i="12"/>
  <c r="BR31" i="12"/>
  <c r="BT31" i="12"/>
  <c r="BX31" i="12"/>
  <c r="BZ31" i="12"/>
  <c r="CD31" i="12"/>
  <c r="CF31" i="12"/>
  <c r="CJ31" i="12"/>
  <c r="CL31" i="12"/>
  <c r="CP31" i="12"/>
  <c r="CR31" i="12"/>
  <c r="CV31" i="12"/>
  <c r="CX31" i="12"/>
  <c r="DB31" i="12"/>
  <c r="DD31" i="12"/>
  <c r="DH31" i="12"/>
  <c r="DJ31" i="12"/>
  <c r="DN31" i="12"/>
  <c r="DP31" i="12"/>
  <c r="DT31" i="12"/>
  <c r="DV31" i="12"/>
  <c r="DZ31" i="12"/>
  <c r="EB31" i="12"/>
  <c r="EF31" i="12"/>
  <c r="EH31" i="12"/>
  <c r="Y32" i="12"/>
  <c r="AA32" i="12"/>
  <c r="AE32" i="12"/>
  <c r="AG32" i="12"/>
  <c r="AK32" i="12"/>
  <c r="AM32" i="12"/>
  <c r="AQ32" i="12"/>
  <c r="AS32" i="12"/>
  <c r="AW32" i="12"/>
  <c r="AY32" i="12"/>
  <c r="BC32" i="12"/>
  <c r="BE32" i="12"/>
  <c r="BI32" i="12"/>
  <c r="BK32" i="12"/>
  <c r="BO32" i="12"/>
  <c r="BQ32" i="12"/>
  <c r="BU32" i="12"/>
  <c r="BW32" i="12"/>
  <c r="CA32" i="12"/>
  <c r="CC32" i="12"/>
  <c r="CG32" i="12"/>
  <c r="CI32" i="12"/>
  <c r="CM32" i="12"/>
  <c r="CO32" i="12"/>
  <c r="CS32" i="12"/>
  <c r="CU32" i="12"/>
  <c r="CY32" i="12"/>
  <c r="DA32" i="12"/>
  <c r="DE32" i="12"/>
  <c r="DG32" i="12"/>
  <c r="DK32" i="12"/>
  <c r="DM32" i="12"/>
  <c r="DQ32" i="12"/>
  <c r="DS32" i="12"/>
  <c r="DW32" i="12"/>
  <c r="DY32" i="12"/>
  <c r="EC32" i="12"/>
  <c r="EE32" i="12"/>
  <c r="EI32" i="12"/>
  <c r="X33" i="12"/>
  <c r="AB33" i="12"/>
  <c r="AD33" i="12"/>
  <c r="AH33" i="12"/>
  <c r="AJ33" i="12"/>
  <c r="AN33" i="12"/>
  <c r="AP33" i="12"/>
  <c r="AT33" i="12"/>
  <c r="AV33" i="12"/>
  <c r="AZ33" i="12"/>
  <c r="BB33" i="12"/>
  <c r="BF33" i="12"/>
  <c r="BH33" i="12"/>
  <c r="BL33" i="12"/>
  <c r="BN33" i="12"/>
  <c r="BR33" i="12"/>
  <c r="BT33" i="12"/>
  <c r="BX33" i="12"/>
  <c r="BZ33" i="12"/>
  <c r="CD33" i="12"/>
  <c r="CF33" i="12"/>
  <c r="CJ33" i="12"/>
  <c r="CL33" i="12"/>
  <c r="CP33" i="12"/>
  <c r="CR33" i="12"/>
  <c r="CV33" i="12"/>
  <c r="CX33" i="12"/>
  <c r="DB33" i="12"/>
  <c r="DD33" i="12"/>
  <c r="DH33" i="12"/>
  <c r="DJ33" i="12"/>
  <c r="DN33" i="12"/>
  <c r="DP33" i="12"/>
  <c r="DT33" i="12"/>
  <c r="DV33" i="12"/>
  <c r="DZ33" i="12"/>
  <c r="EB33" i="12"/>
  <c r="EF33" i="12"/>
  <c r="EH33" i="12"/>
  <c r="Y34" i="12"/>
  <c r="AA34" i="12"/>
  <c r="AE34" i="12"/>
  <c r="AG34" i="12"/>
  <c r="AK34" i="12"/>
  <c r="AM34" i="12"/>
  <c r="AQ34" i="12"/>
  <c r="AS34" i="12"/>
  <c r="AW34" i="12"/>
  <c r="AY34" i="12"/>
  <c r="BC34" i="12"/>
  <c r="BE34" i="12"/>
  <c r="BI34" i="12"/>
  <c r="BK34" i="12"/>
  <c r="BO34" i="12"/>
  <c r="BQ34" i="12"/>
  <c r="BU34" i="12"/>
  <c r="BW34" i="12"/>
  <c r="CA34" i="12"/>
  <c r="CC34" i="12"/>
  <c r="CG34" i="12"/>
  <c r="CI34" i="12"/>
  <c r="CM34" i="12"/>
  <c r="CO34" i="12"/>
  <c r="CS34" i="12"/>
  <c r="CU34" i="12"/>
  <c r="CY34" i="12"/>
  <c r="DA34" i="12"/>
  <c r="DE34" i="12"/>
  <c r="DG34" i="12"/>
  <c r="DK34" i="12"/>
  <c r="DM34" i="12"/>
  <c r="DQ34" i="12"/>
  <c r="DS34" i="12"/>
  <c r="DW34" i="12"/>
  <c r="DY34" i="12"/>
  <c r="EC34" i="12"/>
  <c r="EE34" i="12"/>
  <c r="EI34" i="12"/>
  <c r="X35" i="12"/>
  <c r="AB35" i="12"/>
  <c r="AD35" i="12"/>
  <c r="AH35" i="12"/>
  <c r="AJ35" i="12"/>
  <c r="AN35" i="12"/>
  <c r="AP35" i="12"/>
  <c r="AT35" i="12"/>
  <c r="AV35" i="12"/>
  <c r="AZ35" i="12"/>
  <c r="BB35" i="12"/>
  <c r="BF35" i="12"/>
  <c r="BH35" i="12"/>
  <c r="BL35" i="12"/>
  <c r="BN35" i="12"/>
  <c r="BR35" i="12"/>
  <c r="BT35" i="12"/>
  <c r="BX35" i="12"/>
  <c r="BZ35" i="12"/>
  <c r="CD35" i="12"/>
  <c r="CF35" i="12"/>
  <c r="CJ35" i="12"/>
  <c r="EH51" i="12"/>
  <c r="EI51" i="12"/>
  <c r="AA52" i="12"/>
  <c r="AB52" i="12"/>
  <c r="AG52" i="12"/>
  <c r="AH52" i="12"/>
  <c r="AM52" i="12"/>
  <c r="AN52" i="12"/>
  <c r="AS52" i="12"/>
  <c r="AT52" i="12"/>
  <c r="AY52" i="12"/>
  <c r="AZ52" i="12"/>
  <c r="BE52" i="12"/>
  <c r="BF52" i="12"/>
  <c r="BK52" i="12"/>
  <c r="BL52" i="12"/>
  <c r="BQ52" i="12"/>
  <c r="BR52" i="12"/>
  <c r="BW52" i="12"/>
  <c r="BX52" i="12"/>
  <c r="CC52" i="12"/>
  <c r="CD52" i="12"/>
  <c r="CI52" i="12"/>
  <c r="CJ52" i="12"/>
  <c r="CO52" i="12"/>
  <c r="CP52" i="12"/>
  <c r="CU52" i="12"/>
  <c r="CV52" i="12"/>
  <c r="DA52" i="12"/>
  <c r="DB52" i="12"/>
  <c r="DG52" i="12"/>
  <c r="DH52" i="12"/>
  <c r="DM52" i="12"/>
  <c r="DN52" i="12"/>
  <c r="DS52" i="12"/>
  <c r="DT52" i="12"/>
  <c r="DY52" i="12"/>
  <c r="DZ52" i="12"/>
  <c r="EE52" i="12"/>
  <c r="EF52" i="12"/>
  <c r="X53" i="12"/>
  <c r="Y53" i="12"/>
  <c r="AD53" i="12"/>
  <c r="AE53" i="12"/>
  <c r="AJ53" i="12"/>
  <c r="AK53" i="12"/>
  <c r="AP53" i="12"/>
  <c r="AQ53" i="12"/>
  <c r="AV53" i="12"/>
  <c r="AW53" i="12"/>
  <c r="BB53" i="12"/>
  <c r="BC53" i="12"/>
  <c r="BH53" i="12"/>
  <c r="BI53" i="12"/>
  <c r="BN53" i="12"/>
  <c r="BO53" i="12"/>
  <c r="BT53" i="12"/>
  <c r="BU53" i="12"/>
  <c r="BZ53" i="12"/>
  <c r="CA53" i="12"/>
  <c r="CF53" i="12"/>
  <c r="CG53" i="12"/>
  <c r="CL53" i="12"/>
  <c r="CM53" i="12"/>
  <c r="CR53" i="12"/>
  <c r="CS53" i="12"/>
  <c r="CX53" i="12"/>
  <c r="CY53" i="12"/>
  <c r="DD53" i="12"/>
  <c r="DE53" i="12"/>
  <c r="DJ53" i="12"/>
  <c r="DK53" i="12"/>
  <c r="DP53" i="12"/>
  <c r="DQ53" i="12"/>
  <c r="DV53" i="12"/>
  <c r="DW53" i="12"/>
  <c r="EB53" i="12"/>
  <c r="EC53" i="12"/>
  <c r="EH53" i="12"/>
  <c r="EI53" i="12"/>
  <c r="AA54" i="12"/>
  <c r="AB54" i="12"/>
  <c r="AG54" i="12"/>
  <c r="AH54" i="12"/>
  <c r="AW54" i="12"/>
  <c r="AV54" i="12"/>
  <c r="BU54" i="12"/>
  <c r="BT54" i="12"/>
  <c r="Y52" i="12"/>
  <c r="X52" i="12"/>
  <c r="AE52" i="12"/>
  <c r="AD52" i="12"/>
  <c r="AK52" i="12"/>
  <c r="AJ52" i="12"/>
  <c r="AQ52" i="12"/>
  <c r="AP52" i="12"/>
  <c r="AW52" i="12"/>
  <c r="AV52" i="12"/>
  <c r="BC52" i="12"/>
  <c r="BB52" i="12"/>
  <c r="BI52" i="12"/>
  <c r="BH52" i="12"/>
  <c r="BO52" i="12"/>
  <c r="BN52" i="12"/>
  <c r="BU52" i="12"/>
  <c r="BT52" i="12"/>
  <c r="CA52" i="12"/>
  <c r="BZ52" i="12"/>
  <c r="CG52" i="12"/>
  <c r="CF52" i="12"/>
  <c r="CM52" i="12"/>
  <c r="CL52" i="12"/>
  <c r="CS52" i="12"/>
  <c r="CR52" i="12"/>
  <c r="CY52" i="12"/>
  <c r="CX52" i="12"/>
  <c r="DE52" i="12"/>
  <c r="DD52" i="12"/>
  <c r="DK52" i="12"/>
  <c r="DJ52" i="12"/>
  <c r="DQ52" i="12"/>
  <c r="DP52" i="12"/>
  <c r="DW52" i="12"/>
  <c r="DV52" i="12"/>
  <c r="EC52" i="12"/>
  <c r="EB52" i="12"/>
  <c r="EI52" i="12"/>
  <c r="EH52" i="12"/>
  <c r="AB53" i="12"/>
  <c r="AA53" i="12"/>
  <c r="AH53" i="12"/>
  <c r="AG53" i="12"/>
  <c r="AN53" i="12"/>
  <c r="AM53" i="12"/>
  <c r="AT53" i="12"/>
  <c r="AS53" i="12"/>
  <c r="AZ53" i="12"/>
  <c r="AY53" i="12"/>
  <c r="BF53" i="12"/>
  <c r="BE53" i="12"/>
  <c r="BL53" i="12"/>
  <c r="BK53" i="12"/>
  <c r="BR53" i="12"/>
  <c r="BQ53" i="12"/>
  <c r="BX53" i="12"/>
  <c r="BW53" i="12"/>
  <c r="CD53" i="12"/>
  <c r="CC53" i="12"/>
  <c r="CJ53" i="12"/>
  <c r="CI53" i="12"/>
  <c r="CP53" i="12"/>
  <c r="CO53" i="12"/>
  <c r="CV53" i="12"/>
  <c r="CU53" i="12"/>
  <c r="DB53" i="12"/>
  <c r="DA53" i="12"/>
  <c r="DH53" i="12"/>
  <c r="DG53" i="12"/>
  <c r="DN53" i="12"/>
  <c r="DM53" i="12"/>
  <c r="DT53" i="12"/>
  <c r="DS53" i="12"/>
  <c r="DZ53" i="12"/>
  <c r="DY53" i="12"/>
  <c r="EF53" i="12"/>
  <c r="EE53" i="12"/>
  <c r="Y54" i="12"/>
  <c r="X54" i="12"/>
  <c r="AE54" i="12"/>
  <c r="AD54" i="12"/>
  <c r="AK54" i="12"/>
  <c r="AJ54" i="12"/>
  <c r="BI54" i="12"/>
  <c r="BH54" i="12"/>
  <c r="AS40" i="12"/>
  <c r="BE40" i="12"/>
  <c r="BQ40" i="12"/>
  <c r="CC40" i="12"/>
  <c r="CO40" i="12"/>
  <c r="DA40" i="12"/>
  <c r="DM40" i="12"/>
  <c r="DY40" i="12"/>
  <c r="X41" i="12"/>
  <c r="AJ41" i="12"/>
  <c r="AV41" i="12"/>
  <c r="BH41" i="12"/>
  <c r="BT41" i="12"/>
  <c r="CF41" i="12"/>
  <c r="CR41" i="12"/>
  <c r="DD41" i="12"/>
  <c r="DP41" i="12"/>
  <c r="EB41" i="12"/>
  <c r="AA42" i="12"/>
  <c r="AM42" i="12"/>
  <c r="AY42" i="12"/>
  <c r="BK42" i="12"/>
  <c r="BW42" i="12"/>
  <c r="CI42" i="12"/>
  <c r="CU42" i="12"/>
  <c r="DG42" i="12"/>
  <c r="DS42" i="12"/>
  <c r="EE42" i="12"/>
  <c r="AD43" i="12"/>
  <c r="AP43" i="12"/>
  <c r="BB43" i="12"/>
  <c r="BN43" i="12"/>
  <c r="BZ43" i="12"/>
  <c r="CL43" i="12"/>
  <c r="CX43" i="12"/>
  <c r="DJ43" i="12"/>
  <c r="DV43" i="12"/>
  <c r="EH43" i="12"/>
  <c r="AG44" i="12"/>
  <c r="AS44" i="12"/>
  <c r="BE44" i="12"/>
  <c r="BQ44" i="12"/>
  <c r="CC44" i="12"/>
  <c r="CO44" i="12"/>
  <c r="DA44" i="12"/>
  <c r="DM44" i="12"/>
  <c r="DY44" i="12"/>
  <c r="X45" i="12"/>
  <c r="AJ45" i="12"/>
  <c r="AV45" i="12"/>
  <c r="BH45" i="12"/>
  <c r="BT45" i="12"/>
  <c r="CF45" i="12"/>
  <c r="CR45" i="12"/>
  <c r="DD45" i="12"/>
  <c r="DP45" i="12"/>
  <c r="EB45" i="12"/>
  <c r="AA46" i="12"/>
  <c r="AM46" i="12"/>
  <c r="AY46" i="12"/>
  <c r="BK46" i="12"/>
  <c r="BW46" i="12"/>
  <c r="CI46" i="12"/>
  <c r="CU46" i="12"/>
  <c r="DG46" i="12"/>
  <c r="DS46" i="12"/>
  <c r="EE46" i="12"/>
  <c r="AD47" i="12"/>
  <c r="AP47" i="12"/>
  <c r="BB47" i="12"/>
  <c r="BN47" i="12"/>
  <c r="BZ47" i="12"/>
  <c r="CL47" i="12"/>
  <c r="CX47" i="12"/>
  <c r="DJ47" i="12"/>
  <c r="DV47" i="12"/>
  <c r="EH47" i="12"/>
  <c r="AG48" i="12"/>
  <c r="AS48" i="12"/>
  <c r="BE48" i="12"/>
  <c r="BQ48" i="12"/>
  <c r="CC48" i="12"/>
  <c r="CO48" i="12"/>
  <c r="DA48" i="12"/>
  <c r="DM48" i="12"/>
  <c r="DY48" i="12"/>
  <c r="X49" i="12"/>
  <c r="AJ49" i="12"/>
  <c r="AW49" i="12"/>
  <c r="AY49" i="12"/>
  <c r="BC49" i="12"/>
  <c r="BE49" i="12"/>
  <c r="BI49" i="12"/>
  <c r="BK49" i="12"/>
  <c r="BO49" i="12"/>
  <c r="BQ49" i="12"/>
  <c r="BU49" i="12"/>
  <c r="BW49" i="12"/>
  <c r="CA49" i="12"/>
  <c r="CC49" i="12"/>
  <c r="CG49" i="12"/>
  <c r="CI49" i="12"/>
  <c r="CM49" i="12"/>
  <c r="CO49" i="12"/>
  <c r="CS49" i="12"/>
  <c r="CU49" i="12"/>
  <c r="CY49" i="12"/>
  <c r="DA49" i="12"/>
  <c r="DE49" i="12"/>
  <c r="DG49" i="12"/>
  <c r="DK49" i="12"/>
  <c r="DM49" i="12"/>
  <c r="DQ49" i="12"/>
  <c r="DS49" i="12"/>
  <c r="DW49" i="12"/>
  <c r="DY49" i="12"/>
  <c r="EC49" i="12"/>
  <c r="EE49" i="12"/>
  <c r="EI49" i="12"/>
  <c r="X50" i="12"/>
  <c r="AB50" i="12"/>
  <c r="AD50" i="12"/>
  <c r="AH50" i="12"/>
  <c r="AJ50" i="12"/>
  <c r="AN50" i="12"/>
  <c r="AP50" i="12"/>
  <c r="AT50" i="12"/>
  <c r="AV50" i="12"/>
  <c r="AZ50" i="12"/>
  <c r="BB50" i="12"/>
  <c r="BF50" i="12"/>
  <c r="BH50" i="12"/>
  <c r="BL50" i="12"/>
  <c r="BN50" i="12"/>
  <c r="BR50" i="12"/>
  <c r="BT50" i="12"/>
  <c r="BX50" i="12"/>
  <c r="BZ50" i="12"/>
  <c r="CD50" i="12"/>
  <c r="CF50" i="12"/>
  <c r="CJ50" i="12"/>
  <c r="CL50" i="12"/>
  <c r="CP50" i="12"/>
  <c r="CR50" i="12"/>
  <c r="CV50" i="12"/>
  <c r="CX50" i="12"/>
  <c r="DB50" i="12"/>
  <c r="DD50" i="12"/>
  <c r="DH50" i="12"/>
  <c r="DJ50" i="12"/>
  <c r="DN50" i="12"/>
  <c r="DP50" i="12"/>
  <c r="DT50" i="12"/>
  <c r="DV50" i="12"/>
  <c r="DZ50" i="12"/>
  <c r="EB50" i="12"/>
  <c r="EF50" i="12"/>
  <c r="EH50" i="12"/>
  <c r="Y51" i="12"/>
  <c r="AA51" i="12"/>
  <c r="AE51" i="12"/>
  <c r="AG51" i="12"/>
  <c r="AK51" i="12"/>
  <c r="AM51" i="12"/>
  <c r="AQ51" i="12"/>
  <c r="AS51" i="12"/>
  <c r="AW51" i="12"/>
  <c r="AY51" i="12"/>
  <c r="BC51" i="12"/>
  <c r="BE51" i="12"/>
  <c r="BI51" i="12"/>
  <c r="BK51" i="12"/>
  <c r="BO51" i="12"/>
  <c r="BQ51" i="12"/>
  <c r="BU51" i="12"/>
  <c r="BW51" i="12"/>
  <c r="CA51" i="12"/>
  <c r="CC51" i="12"/>
  <c r="CG51" i="12"/>
  <c r="CI51" i="12"/>
  <c r="CM51" i="12"/>
  <c r="CO51" i="12"/>
  <c r="CS51" i="12"/>
  <c r="CU51" i="12"/>
  <c r="CY51" i="12"/>
  <c r="DA51" i="12"/>
  <c r="DE51" i="12"/>
  <c r="DG51" i="12"/>
  <c r="DK51" i="12"/>
  <c r="DM51" i="12"/>
  <c r="DQ51" i="12"/>
  <c r="DS51" i="12"/>
  <c r="DW51" i="12"/>
  <c r="DY51" i="12"/>
  <c r="EC51" i="12"/>
  <c r="EE51" i="12"/>
  <c r="CF54" i="12"/>
  <c r="CR54" i="12"/>
  <c r="DD54" i="12"/>
  <c r="DP54" i="12"/>
  <c r="EB54" i="12"/>
  <c r="AA55" i="12"/>
  <c r="AM55" i="12"/>
  <c r="AY55" i="12"/>
  <c r="BK55" i="12"/>
  <c r="BW55" i="12"/>
  <c r="CI55" i="12"/>
  <c r="CU55" i="12"/>
  <c r="DG55" i="12"/>
  <c r="DS55" i="12"/>
  <c r="EE55" i="12"/>
  <c r="AD56" i="12"/>
  <c r="AP56" i="12"/>
  <c r="BB56" i="12"/>
  <c r="BN56" i="12"/>
  <c r="BZ56" i="12"/>
  <c r="CL56" i="12"/>
  <c r="CX56" i="12"/>
  <c r="DJ56" i="12"/>
  <c r="DV56" i="12"/>
  <c r="EH56" i="12"/>
  <c r="AG57" i="12"/>
  <c r="AS57" i="12"/>
  <c r="BE57" i="12"/>
  <c r="BQ57" i="12"/>
  <c r="CC57" i="12"/>
  <c r="CO57" i="12"/>
  <c r="DA57" i="12"/>
  <c r="DM57" i="12"/>
  <c r="DY57" i="12"/>
  <c r="X58" i="12"/>
  <c r="AJ58" i="12"/>
  <c r="AV58" i="12"/>
  <c r="BH58" i="12"/>
  <c r="BT58" i="12"/>
  <c r="CF58" i="12"/>
  <c r="CR58" i="12"/>
  <c r="DD58" i="12"/>
  <c r="DP58" i="12"/>
  <c r="EB58" i="12"/>
  <c r="AA59" i="12"/>
  <c r="AM59" i="12"/>
  <c r="AY59" i="12"/>
  <c r="BK59" i="12"/>
  <c r="BW59" i="12"/>
  <c r="CI59" i="12"/>
  <c r="CU59" i="12"/>
  <c r="DG59" i="12"/>
  <c r="DS59" i="12"/>
  <c r="EE59" i="12"/>
  <c r="AD60" i="12"/>
  <c r="AP60" i="12"/>
  <c r="BB60" i="12"/>
  <c r="BN60" i="12"/>
  <c r="BZ60" i="12"/>
  <c r="CL60" i="12"/>
  <c r="CX60" i="12"/>
  <c r="DJ60" i="12"/>
  <c r="DV60" i="12"/>
  <c r="EH60" i="12"/>
  <c r="AP61" i="12"/>
  <c r="BB61" i="12"/>
  <c r="BN61" i="12"/>
  <c r="BZ61" i="12"/>
  <c r="CL61" i="12"/>
  <c r="CX61" i="12"/>
  <c r="DJ61" i="12"/>
  <c r="DV61" i="12"/>
  <c r="EH61" i="12"/>
  <c r="AG62" i="12"/>
  <c r="AS62" i="12"/>
  <c r="BE62" i="12"/>
  <c r="BQ62" i="12"/>
  <c r="CC62" i="12"/>
  <c r="CO62" i="12"/>
  <c r="DA62" i="12"/>
  <c r="DM62" i="12"/>
  <c r="DY62" i="12"/>
  <c r="X63" i="12"/>
  <c r="AJ63" i="12"/>
  <c r="AV63" i="12"/>
  <c r="BH63" i="12"/>
  <c r="BT63" i="12"/>
  <c r="CF63" i="12"/>
  <c r="CR63" i="12"/>
  <c r="DD63" i="12"/>
  <c r="DP63" i="12"/>
  <c r="EB63" i="12"/>
  <c r="AA64" i="12"/>
  <c r="AM64" i="12"/>
  <c r="AY64" i="12"/>
  <c r="BK64" i="12"/>
  <c r="BW64" i="12"/>
  <c r="CI64" i="12"/>
  <c r="CU64" i="12"/>
  <c r="DG64" i="12"/>
  <c r="DS64" i="12"/>
  <c r="EE64" i="12"/>
  <c r="AD65" i="12"/>
  <c r="AP65" i="12"/>
  <c r="BB65" i="12"/>
  <c r="BN65" i="12"/>
  <c r="BZ65" i="12"/>
  <c r="CL65" i="12"/>
  <c r="CX65" i="12"/>
  <c r="DJ65" i="12"/>
  <c r="DV65" i="12"/>
  <c r="EE65" i="12"/>
  <c r="AD66" i="12"/>
  <c r="AP66" i="12"/>
  <c r="BB66" i="12"/>
  <c r="BN66" i="12"/>
  <c r="BZ66" i="12"/>
  <c r="CL66" i="12"/>
  <c r="CX66" i="12"/>
  <c r="DG66" i="12"/>
  <c r="DS66" i="12"/>
  <c r="EE66" i="12"/>
  <c r="AD67" i="12"/>
  <c r="AP67" i="12"/>
  <c r="BB67" i="12"/>
  <c r="BN67" i="12"/>
  <c r="BZ67" i="12"/>
  <c r="CL67" i="12"/>
  <c r="CX67" i="12"/>
  <c r="DJ67" i="12"/>
  <c r="DV67" i="12"/>
  <c r="Y6" i="12"/>
  <c r="X9" i="12"/>
  <c r="X11" i="12"/>
  <c r="X13" i="12"/>
  <c r="X15" i="12"/>
  <c r="AE6" i="12"/>
  <c r="AE8" i="12"/>
  <c r="AD9" i="12"/>
  <c r="AE10" i="12"/>
  <c r="AD11" i="12"/>
  <c r="AD13" i="12"/>
  <c r="AD17" i="12"/>
  <c r="AD21" i="12"/>
  <c r="AD27" i="12"/>
  <c r="AD25" i="12"/>
  <c r="AD7" i="12"/>
  <c r="AD5" i="12"/>
  <c r="K5" i="6"/>
  <c r="L5" i="6"/>
  <c r="X7" i="12"/>
  <c r="X5" i="12"/>
  <c r="L3" i="6"/>
  <c r="Y4" i="12"/>
  <c r="K3" i="6"/>
  <c r="AE4" i="12"/>
  <c r="AK4" i="12"/>
  <c r="AQ4" i="12"/>
  <c r="AW4" i="12"/>
  <c r="BC4" i="12"/>
  <c r="BO4" i="12"/>
  <c r="BU4" i="12"/>
  <c r="CA4" i="12"/>
  <c r="CG4" i="12"/>
  <c r="CM4" i="12"/>
  <c r="CR4" i="12"/>
  <c r="CX4" i="12"/>
  <c r="DD4" i="12"/>
  <c r="DJ4" i="12"/>
  <c r="DP4" i="12"/>
  <c r="DV4" i="12"/>
  <c r="EB4" i="12"/>
  <c r="AK36" i="12"/>
  <c r="AJ36" i="12"/>
  <c r="DG11" i="12"/>
  <c r="DM11" i="12"/>
  <c r="DS11" i="12"/>
  <c r="DY11" i="12"/>
  <c r="EE11" i="12"/>
  <c r="X12" i="12"/>
  <c r="AD12" i="12"/>
  <c r="AJ12" i="12"/>
  <c r="AP12" i="12"/>
  <c r="AV12" i="12"/>
  <c r="BB12" i="12"/>
  <c r="BH12" i="12"/>
  <c r="BN12" i="12"/>
  <c r="BT12" i="12"/>
  <c r="BZ12" i="12"/>
  <c r="CF12" i="12"/>
  <c r="CL12" i="12"/>
  <c r="CR12" i="12"/>
  <c r="CX12" i="12"/>
  <c r="DD12" i="12"/>
  <c r="DJ12" i="12"/>
  <c r="DP12" i="12"/>
  <c r="DV12" i="12"/>
  <c r="EB12" i="12"/>
  <c r="EH12" i="12"/>
  <c r="AA13" i="12"/>
  <c r="AG13" i="12"/>
  <c r="AM13" i="12"/>
  <c r="AS13" i="12"/>
  <c r="AY13" i="12"/>
  <c r="BE13" i="12"/>
  <c r="BK13" i="12"/>
  <c r="BQ13" i="12"/>
  <c r="BW13" i="12"/>
  <c r="CC13" i="12"/>
  <c r="CI13" i="12"/>
  <c r="CO13" i="12"/>
  <c r="CU13" i="12"/>
  <c r="DA13" i="12"/>
  <c r="DG13" i="12"/>
  <c r="DM13" i="12"/>
  <c r="DS13" i="12"/>
  <c r="DY13" i="12"/>
  <c r="EE13" i="12"/>
  <c r="X14" i="12"/>
  <c r="AD14" i="12"/>
  <c r="AJ14" i="12"/>
  <c r="AP14" i="12"/>
  <c r="AV14" i="12"/>
  <c r="BB14" i="12"/>
  <c r="BH14" i="12"/>
  <c r="BN14" i="12"/>
  <c r="BT14" i="12"/>
  <c r="BZ14" i="12"/>
  <c r="CF14" i="12"/>
  <c r="CL14" i="12"/>
  <c r="CR14" i="12"/>
  <c r="CX14" i="12"/>
  <c r="DD14" i="12"/>
  <c r="DJ14" i="12"/>
  <c r="DP14" i="12"/>
  <c r="DV14" i="12"/>
  <c r="EB14" i="12"/>
  <c r="EH14" i="12"/>
  <c r="AA15" i="12"/>
  <c r="AG15" i="12"/>
  <c r="AM15" i="12"/>
  <c r="AS15" i="12"/>
  <c r="AY15" i="12"/>
  <c r="BE15" i="12"/>
  <c r="BK15" i="12"/>
  <c r="BQ15" i="12"/>
  <c r="BW15" i="12"/>
  <c r="CC15" i="12"/>
  <c r="CI15" i="12"/>
  <c r="CO15" i="12"/>
  <c r="CU15" i="12"/>
  <c r="DA15" i="12"/>
  <c r="DG15" i="12"/>
  <c r="DM15" i="12"/>
  <c r="DS15" i="12"/>
  <c r="DY15" i="12"/>
  <c r="EE15" i="12"/>
  <c r="X16" i="12"/>
  <c r="AD16" i="12"/>
  <c r="AJ16" i="12"/>
  <c r="AP16" i="12"/>
  <c r="AV16" i="12"/>
  <c r="BB16" i="12"/>
  <c r="BH16" i="12"/>
  <c r="BN16" i="12"/>
  <c r="BT16" i="12"/>
  <c r="BZ16" i="12"/>
  <c r="CF16" i="12"/>
  <c r="CL16" i="12"/>
  <c r="CR16" i="12"/>
  <c r="CX16" i="12"/>
  <c r="DD16" i="12"/>
  <c r="DJ16" i="12"/>
  <c r="DP16" i="12"/>
  <c r="DV16" i="12"/>
  <c r="EB16" i="12"/>
  <c r="EH16" i="12"/>
  <c r="AA17" i="12"/>
  <c r="AG17" i="12"/>
  <c r="AM17" i="12"/>
  <c r="AS17" i="12"/>
  <c r="AY17" i="12"/>
  <c r="BE17" i="12"/>
  <c r="BK17" i="12"/>
  <c r="BQ17" i="12"/>
  <c r="BW17" i="12"/>
  <c r="CC17" i="12"/>
  <c r="CI17" i="12"/>
  <c r="CO17" i="12"/>
  <c r="CU17" i="12"/>
  <c r="DA17" i="12"/>
  <c r="DG17" i="12"/>
  <c r="DM17" i="12"/>
  <c r="DS17" i="12"/>
  <c r="DY17" i="12"/>
  <c r="EE17" i="12"/>
  <c r="X18" i="12"/>
  <c r="AD18" i="12"/>
  <c r="AJ18" i="12"/>
  <c r="AP18" i="12"/>
  <c r="AV18" i="12"/>
  <c r="BB18" i="12"/>
  <c r="BH18" i="12"/>
  <c r="BN18" i="12"/>
  <c r="BT18" i="12"/>
  <c r="BZ18" i="12"/>
  <c r="CF18" i="12"/>
  <c r="CL18" i="12"/>
  <c r="CR18" i="12"/>
  <c r="CX18" i="12"/>
  <c r="DD18" i="12"/>
  <c r="DJ18" i="12"/>
  <c r="DP18" i="12"/>
  <c r="DV18" i="12"/>
  <c r="EB18" i="12"/>
  <c r="EH18" i="12"/>
  <c r="AA19" i="12"/>
  <c r="AG19" i="12"/>
  <c r="AM19" i="12"/>
  <c r="AS19" i="12"/>
  <c r="AY19" i="12"/>
  <c r="BE19" i="12"/>
  <c r="BK19" i="12"/>
  <c r="BQ19" i="12"/>
  <c r="BW19" i="12"/>
  <c r="CC19" i="12"/>
  <c r="CI19" i="12"/>
  <c r="CO19" i="12"/>
  <c r="CU19" i="12"/>
  <c r="DA19" i="12"/>
  <c r="DG19" i="12"/>
  <c r="DM19" i="12"/>
  <c r="DS19" i="12"/>
  <c r="DY19" i="12"/>
  <c r="EE19" i="12"/>
  <c r="X20" i="12"/>
  <c r="AD20" i="12"/>
  <c r="AJ20" i="12"/>
  <c r="AP20" i="12"/>
  <c r="AV20" i="12"/>
  <c r="BB20" i="12"/>
  <c r="BH20" i="12"/>
  <c r="BN20" i="12"/>
  <c r="BT20" i="12"/>
  <c r="BZ20" i="12"/>
  <c r="CF20" i="12"/>
  <c r="CL20" i="12"/>
  <c r="CR20" i="12"/>
  <c r="CX20" i="12"/>
  <c r="DD20" i="12"/>
  <c r="DJ20" i="12"/>
  <c r="DP20" i="12"/>
  <c r="DV20" i="12"/>
  <c r="EB20" i="12"/>
  <c r="EH20" i="12"/>
  <c r="AA21" i="12"/>
  <c r="AG21" i="12"/>
  <c r="AM21" i="12"/>
  <c r="AS21" i="12"/>
  <c r="AY21" i="12"/>
  <c r="BE21" i="12"/>
  <c r="BK21" i="12"/>
  <c r="BQ21" i="12"/>
  <c r="BW21" i="12"/>
  <c r="CC21" i="12"/>
  <c r="CI21" i="12"/>
  <c r="CO21" i="12"/>
  <c r="CU21" i="12"/>
  <c r="DA21" i="12"/>
  <c r="DG21" i="12"/>
  <c r="DM21" i="12"/>
  <c r="DS21" i="12"/>
  <c r="DY21" i="12"/>
  <c r="EE21" i="12"/>
  <c r="X22" i="12"/>
  <c r="AD22" i="12"/>
  <c r="AJ22" i="12"/>
  <c r="AP22" i="12"/>
  <c r="AV22" i="12"/>
  <c r="BB22" i="12"/>
  <c r="BH22" i="12"/>
  <c r="BN22" i="12"/>
  <c r="BT22" i="12"/>
  <c r="BZ22" i="12"/>
  <c r="CF22" i="12"/>
  <c r="CL22" i="12"/>
  <c r="CR22" i="12"/>
  <c r="CX22" i="12"/>
  <c r="DD22" i="12"/>
  <c r="DJ22" i="12"/>
  <c r="DP22" i="12"/>
  <c r="DV22" i="12"/>
  <c r="EB22" i="12"/>
  <c r="EH22" i="12"/>
  <c r="AA23" i="12"/>
  <c r="AG23" i="12"/>
  <c r="AM23" i="12"/>
  <c r="AS23" i="12"/>
  <c r="AY23" i="12"/>
  <c r="BE23" i="12"/>
  <c r="BK23" i="12"/>
  <c r="BQ23" i="12"/>
  <c r="BW23" i="12"/>
  <c r="CC23" i="12"/>
  <c r="CI23" i="12"/>
  <c r="CO23" i="12"/>
  <c r="CU23" i="12"/>
  <c r="DA23" i="12"/>
  <c r="DG23" i="12"/>
  <c r="DM23" i="12"/>
  <c r="DS23" i="12"/>
  <c r="DY23" i="12"/>
  <c r="EE23" i="12"/>
  <c r="X24" i="12"/>
  <c r="AD24" i="12"/>
  <c r="AJ24" i="12"/>
  <c r="AP24" i="12"/>
  <c r="AV24" i="12"/>
  <c r="BB24" i="12"/>
  <c r="BH24" i="12"/>
  <c r="BN24" i="12"/>
  <c r="BT24" i="12"/>
  <c r="BZ24" i="12"/>
  <c r="CF24" i="12"/>
  <c r="CL24" i="12"/>
  <c r="CR24" i="12"/>
  <c r="CX24" i="12"/>
  <c r="DD24" i="12"/>
  <c r="DJ24" i="12"/>
  <c r="DP24" i="12"/>
  <c r="DV24" i="12"/>
  <c r="EB24" i="12"/>
  <c r="EH24" i="12"/>
  <c r="AA25" i="12"/>
  <c r="AG25" i="12"/>
  <c r="AM25" i="12"/>
  <c r="AS25" i="12"/>
  <c r="AY25" i="12"/>
  <c r="BE25" i="12"/>
  <c r="BK25" i="12"/>
  <c r="BQ25" i="12"/>
  <c r="BW25" i="12"/>
  <c r="CC25" i="12"/>
  <c r="CI25" i="12"/>
  <c r="CO25" i="12"/>
  <c r="CU25" i="12"/>
  <c r="DA25" i="12"/>
  <c r="DG25" i="12"/>
  <c r="DM25" i="12"/>
  <c r="DS25" i="12"/>
  <c r="DY25" i="12"/>
  <c r="EE25" i="12"/>
  <c r="X26" i="12"/>
  <c r="AD26" i="12"/>
  <c r="AJ26" i="12"/>
  <c r="AP26" i="12"/>
  <c r="AV26" i="12"/>
  <c r="BB26" i="12"/>
  <c r="BH26" i="12"/>
  <c r="BN26" i="12"/>
  <c r="BT26" i="12"/>
  <c r="BZ26" i="12"/>
  <c r="CF26" i="12"/>
  <c r="CL26" i="12"/>
  <c r="CR26" i="12"/>
  <c r="CX26" i="12"/>
  <c r="DD26" i="12"/>
  <c r="DJ26" i="12"/>
  <c r="DP26" i="12"/>
  <c r="DV26" i="12"/>
  <c r="EB26" i="12"/>
  <c r="EH26" i="12"/>
  <c r="AA27" i="12"/>
  <c r="AG27" i="12"/>
  <c r="AM27" i="12"/>
  <c r="AS27" i="12"/>
  <c r="AY27" i="12"/>
  <c r="BE27" i="12"/>
  <c r="BK27" i="12"/>
  <c r="BQ27" i="12"/>
  <c r="BW27" i="12"/>
  <c r="CC27" i="12"/>
  <c r="CI27" i="12"/>
  <c r="CO27" i="12"/>
  <c r="CU27" i="12"/>
  <c r="DA27" i="12"/>
  <c r="DG27" i="12"/>
  <c r="DM27" i="12"/>
  <c r="DS27" i="12"/>
  <c r="DY27" i="12"/>
  <c r="EE27" i="12"/>
  <c r="X28" i="12"/>
  <c r="AD28" i="12"/>
  <c r="AJ28" i="12"/>
  <c r="AP28" i="12"/>
  <c r="AV28" i="12"/>
  <c r="BB28" i="12"/>
  <c r="BH28" i="12"/>
  <c r="BN28" i="12"/>
  <c r="BT28" i="12"/>
  <c r="BZ28" i="12"/>
  <c r="CF28" i="12"/>
  <c r="CL28" i="12"/>
  <c r="CR28" i="12"/>
  <c r="CX28" i="12"/>
  <c r="DD28" i="12"/>
  <c r="DJ28" i="12"/>
  <c r="DP28" i="12"/>
  <c r="DV28" i="12"/>
  <c r="EB28" i="12"/>
  <c r="EH28" i="12"/>
  <c r="AA29" i="12"/>
  <c r="AG29" i="12"/>
  <c r="AM29" i="12"/>
  <c r="AS29" i="12"/>
  <c r="AY29" i="12"/>
  <c r="BE29" i="12"/>
  <c r="BK29" i="12"/>
  <c r="BQ29" i="12"/>
  <c r="BW29" i="12"/>
  <c r="CC29" i="12"/>
  <c r="CI29" i="12"/>
  <c r="CO29" i="12"/>
  <c r="CU29" i="12"/>
  <c r="DA29" i="12"/>
  <c r="DG29" i="12"/>
  <c r="DM29" i="12"/>
  <c r="DS29" i="12"/>
  <c r="DY29" i="12"/>
  <c r="EE29" i="12"/>
  <c r="X30" i="12"/>
  <c r="AD30" i="12"/>
  <c r="AJ30" i="12"/>
  <c r="AP30" i="12"/>
  <c r="AV30" i="12"/>
  <c r="BB30" i="12"/>
  <c r="BH30" i="12"/>
  <c r="BN30" i="12"/>
  <c r="BT30" i="12"/>
  <c r="BZ30" i="12"/>
  <c r="CF30" i="12"/>
  <c r="CL30" i="12"/>
  <c r="CR30" i="12"/>
  <c r="CX30" i="12"/>
  <c r="DD30" i="12"/>
  <c r="DJ30" i="12"/>
  <c r="DP30" i="12"/>
  <c r="DV30" i="12"/>
  <c r="EB30" i="12"/>
  <c r="EH30" i="12"/>
  <c r="AA31" i="12"/>
  <c r="AG31" i="12"/>
  <c r="AM31" i="12"/>
  <c r="AS31" i="12"/>
  <c r="AP36" i="12"/>
  <c r="AV36" i="12"/>
  <c r="BB36" i="12"/>
  <c r="BH36" i="12"/>
  <c r="BN36" i="12"/>
  <c r="BT36" i="12"/>
  <c r="BZ36" i="12"/>
  <c r="CF36" i="12"/>
  <c r="CL36" i="12"/>
  <c r="CR36" i="12"/>
  <c r="CX36" i="12"/>
  <c r="DD36" i="12"/>
  <c r="DJ36" i="12"/>
  <c r="DP36" i="12"/>
  <c r="DV36" i="12"/>
  <c r="EB36" i="12"/>
  <c r="EH36" i="12"/>
  <c r="AA37" i="12"/>
  <c r="AG37" i="12"/>
  <c r="AM37" i="12"/>
  <c r="AS37" i="12"/>
  <c r="AY37" i="12"/>
  <c r="BE37" i="12"/>
  <c r="BK37" i="12"/>
  <c r="BQ37" i="12"/>
  <c r="BW37" i="12"/>
  <c r="CC37" i="12"/>
  <c r="CI37" i="12"/>
  <c r="CO37" i="12"/>
  <c r="CU37" i="12"/>
  <c r="DA37" i="12"/>
  <c r="DG37" i="12"/>
  <c r="DM37" i="12"/>
  <c r="DS37" i="12"/>
  <c r="DY37" i="12"/>
  <c r="EE37" i="12"/>
  <c r="X38" i="12"/>
  <c r="AD38" i="12"/>
  <c r="AJ38" i="12"/>
  <c r="AP38" i="12"/>
  <c r="AV38" i="12"/>
  <c r="BB38" i="12"/>
  <c r="BH38" i="12"/>
  <c r="BN38" i="12"/>
  <c r="BT38" i="12"/>
  <c r="BZ38" i="12"/>
  <c r="CF38" i="12"/>
  <c r="CL38" i="12"/>
  <c r="CR38" i="12"/>
  <c r="CX38" i="12"/>
  <c r="DD38" i="12"/>
  <c r="DJ38" i="12"/>
  <c r="DP38" i="12"/>
  <c r="DV38" i="12"/>
  <c r="EB38" i="12"/>
  <c r="EH38" i="12"/>
  <c r="AA39" i="12"/>
  <c r="AG39" i="12"/>
  <c r="AM39" i="12"/>
  <c r="AS39" i="12"/>
  <c r="AY39" i="12"/>
  <c r="BE39" i="12"/>
  <c r="BK39" i="12"/>
  <c r="BQ39" i="12"/>
  <c r="BW39" i="12"/>
  <c r="CC39" i="12"/>
  <c r="CI39" i="12"/>
  <c r="CO39" i="12"/>
  <c r="CU39" i="12"/>
  <c r="DA39" i="12"/>
  <c r="DG39" i="12"/>
  <c r="DM39" i="12"/>
  <c r="DS39" i="12"/>
  <c r="DY39" i="12"/>
  <c r="EE39" i="12"/>
  <c r="X40" i="12"/>
  <c r="AD40" i="12"/>
  <c r="AJ40" i="12"/>
  <c r="AP40" i="12"/>
  <c r="AV40" i="12"/>
  <c r="BB40" i="12"/>
  <c r="BH40" i="12"/>
  <c r="BN40" i="12"/>
  <c r="BT40" i="12"/>
  <c r="BZ40" i="12"/>
  <c r="CF40" i="12"/>
  <c r="CL40" i="12"/>
  <c r="CR40" i="12"/>
  <c r="CX40" i="12"/>
  <c r="DD40" i="12"/>
  <c r="DJ40" i="12"/>
  <c r="DP40" i="12"/>
  <c r="DV40" i="12"/>
  <c r="EB40" i="12"/>
  <c r="EH40" i="12"/>
  <c r="AA41" i="12"/>
  <c r="AG41" i="12"/>
  <c r="AM41" i="12"/>
  <c r="AS41" i="12"/>
  <c r="AY41" i="12"/>
  <c r="BE41" i="12"/>
  <c r="BK41" i="12"/>
  <c r="BQ41" i="12"/>
  <c r="BW41" i="12"/>
  <c r="CC41" i="12"/>
  <c r="CI41" i="12"/>
  <c r="CO41" i="12"/>
  <c r="CU41" i="12"/>
  <c r="DA41" i="12"/>
  <c r="DG41" i="12"/>
  <c r="DM41" i="12"/>
  <c r="DS41" i="12"/>
  <c r="DY41" i="12"/>
  <c r="EE41" i="12"/>
  <c r="X42" i="12"/>
  <c r="AD42" i="12"/>
  <c r="AJ42" i="12"/>
  <c r="AP42" i="12"/>
  <c r="AV42" i="12"/>
  <c r="BB42" i="12"/>
  <c r="BH42" i="12"/>
  <c r="BN42" i="12"/>
  <c r="BT42" i="12"/>
  <c r="BZ42" i="12"/>
  <c r="CF42" i="12"/>
  <c r="CL42" i="12"/>
  <c r="CR42" i="12"/>
  <c r="CX42" i="12"/>
  <c r="DD42" i="12"/>
  <c r="DJ42" i="12"/>
  <c r="DP42" i="12"/>
  <c r="DV42" i="12"/>
  <c r="EB42" i="12"/>
  <c r="EH42" i="12"/>
  <c r="AA43" i="12"/>
  <c r="AG43" i="12"/>
  <c r="AM43" i="12"/>
  <c r="AS43" i="12"/>
  <c r="AY43" i="12"/>
  <c r="BE43" i="12"/>
  <c r="BK43" i="12"/>
  <c r="BQ43" i="12"/>
  <c r="BW43" i="12"/>
  <c r="CC43" i="12"/>
  <c r="CI43" i="12"/>
  <c r="CO43" i="12"/>
  <c r="CU43" i="12"/>
  <c r="DA43" i="12"/>
  <c r="DG43" i="12"/>
  <c r="DM43" i="12"/>
  <c r="DS43" i="12"/>
  <c r="DY43" i="12"/>
  <c r="EE43" i="12"/>
  <c r="X44" i="12"/>
  <c r="AD44" i="12"/>
  <c r="AJ44" i="12"/>
  <c r="AP44" i="12"/>
  <c r="AV44" i="12"/>
  <c r="BB44" i="12"/>
  <c r="BH44" i="12"/>
  <c r="BN44" i="12"/>
  <c r="BT44" i="12"/>
  <c r="BZ44" i="12"/>
  <c r="CF44" i="12"/>
  <c r="CL44" i="12"/>
  <c r="CR44" i="12"/>
  <c r="CX44" i="12"/>
  <c r="DD44" i="12"/>
  <c r="DJ44" i="12"/>
  <c r="DP44" i="12"/>
  <c r="DV44" i="12"/>
  <c r="EB44" i="12"/>
  <c r="EH44" i="12"/>
  <c r="AA45" i="12"/>
  <c r="AG45" i="12"/>
  <c r="AM45" i="12"/>
  <c r="AS45" i="12"/>
  <c r="AY45" i="12"/>
  <c r="BE45" i="12"/>
  <c r="BK45" i="12"/>
  <c r="BQ45" i="12"/>
  <c r="BW45" i="12"/>
  <c r="CC45" i="12"/>
  <c r="CI45" i="12"/>
  <c r="CO45" i="12"/>
  <c r="CU45" i="12"/>
  <c r="DA45" i="12"/>
  <c r="DG45" i="12"/>
  <c r="DM45" i="12"/>
  <c r="DS45" i="12"/>
  <c r="DY45" i="12"/>
  <c r="EE45" i="12"/>
  <c r="X46" i="12"/>
  <c r="AD46" i="12"/>
  <c r="AJ46" i="12"/>
  <c r="AP46" i="12"/>
  <c r="AV46" i="12"/>
  <c r="BB46" i="12"/>
  <c r="BH46" i="12"/>
  <c r="BN46" i="12"/>
  <c r="BT46" i="12"/>
  <c r="BZ46" i="12"/>
  <c r="CF46" i="12"/>
  <c r="CL46" i="12"/>
  <c r="CR46" i="12"/>
  <c r="CX46" i="12"/>
  <c r="DD46" i="12"/>
  <c r="DJ46" i="12"/>
  <c r="DP46" i="12"/>
  <c r="DV46" i="12"/>
  <c r="EB46" i="12"/>
  <c r="EH46" i="12"/>
  <c r="AA47" i="12"/>
  <c r="AG47" i="12"/>
  <c r="AM47" i="12"/>
  <c r="AS47" i="12"/>
  <c r="AY47" i="12"/>
  <c r="BE47" i="12"/>
  <c r="BK47" i="12"/>
  <c r="BQ47" i="12"/>
  <c r="BW47" i="12"/>
  <c r="CC47" i="12"/>
  <c r="CI47" i="12"/>
  <c r="CO47" i="12"/>
  <c r="CU47" i="12"/>
  <c r="DA47" i="12"/>
  <c r="DG47" i="12"/>
  <c r="DM47" i="12"/>
  <c r="DS47" i="12"/>
  <c r="DY47" i="12"/>
  <c r="EE47" i="12"/>
  <c r="X48" i="12"/>
  <c r="AD48" i="12"/>
  <c r="AJ48" i="12"/>
  <c r="AP48" i="12"/>
  <c r="AV48" i="12"/>
  <c r="BB48" i="12"/>
  <c r="BH48" i="12"/>
  <c r="BN48" i="12"/>
  <c r="BT48" i="12"/>
  <c r="BZ48" i="12"/>
  <c r="CF48" i="12"/>
  <c r="CL48" i="12"/>
  <c r="CR48" i="12"/>
  <c r="CX48" i="12"/>
  <c r="DD48" i="12"/>
  <c r="DJ48" i="12"/>
  <c r="DP48" i="12"/>
  <c r="DV48" i="12"/>
  <c r="EB48" i="12"/>
  <c r="EH48" i="12"/>
  <c r="AA49" i="12"/>
  <c r="AG49" i="12"/>
  <c r="AM49" i="12"/>
  <c r="AS49" i="12"/>
  <c r="AM54" i="12"/>
  <c r="AS54" i="12"/>
  <c r="AY54" i="12"/>
  <c r="BE54" i="12"/>
  <c r="BK54" i="12"/>
  <c r="BQ54" i="12"/>
  <c r="BW54" i="12"/>
  <c r="CC54" i="12"/>
  <c r="CI54" i="12"/>
  <c r="CO54" i="12"/>
  <c r="CU54" i="12"/>
  <c r="DA54" i="12"/>
  <c r="DG54" i="12"/>
  <c r="DM54" i="12"/>
  <c r="DS54" i="12"/>
  <c r="DY54" i="12"/>
  <c r="EE54" i="12"/>
  <c r="X55" i="12"/>
  <c r="AD55" i="12"/>
  <c r="AJ55" i="12"/>
  <c r="AP55" i="12"/>
  <c r="AV55" i="12"/>
  <c r="BB55" i="12"/>
  <c r="BH55" i="12"/>
  <c r="BN55" i="12"/>
  <c r="BT55" i="12"/>
  <c r="BZ55" i="12"/>
  <c r="CF55" i="12"/>
  <c r="CL55" i="12"/>
  <c r="CR55" i="12"/>
  <c r="CX55" i="12"/>
  <c r="DD55" i="12"/>
  <c r="DJ55" i="12"/>
  <c r="DP55" i="12"/>
  <c r="DV55" i="12"/>
  <c r="EB55" i="12"/>
  <c r="EH55" i="12"/>
  <c r="AA56" i="12"/>
  <c r="AG56" i="12"/>
  <c r="AM56" i="12"/>
  <c r="AS56" i="12"/>
  <c r="AY56" i="12"/>
  <c r="BE56" i="12"/>
  <c r="BK56" i="12"/>
  <c r="BQ56" i="12"/>
  <c r="BW56" i="12"/>
  <c r="CC56" i="12"/>
  <c r="CI56" i="12"/>
  <c r="CO56" i="12"/>
  <c r="CU56" i="12"/>
  <c r="DA56" i="12"/>
  <c r="DG56" i="12"/>
  <c r="DM56" i="12"/>
  <c r="DS56" i="12"/>
  <c r="DY56" i="12"/>
  <c r="EE56" i="12"/>
  <c r="X57" i="12"/>
  <c r="AD57" i="12"/>
  <c r="AJ57" i="12"/>
  <c r="AP57" i="12"/>
  <c r="AV57" i="12"/>
  <c r="BB57" i="12"/>
  <c r="BH57" i="12"/>
  <c r="BN57" i="12"/>
  <c r="BT57" i="12"/>
  <c r="BZ57" i="12"/>
  <c r="CF57" i="12"/>
  <c r="CL57" i="12"/>
  <c r="CR57" i="12"/>
  <c r="CX57" i="12"/>
  <c r="DD57" i="12"/>
  <c r="DJ57" i="12"/>
  <c r="DP57" i="12"/>
  <c r="DV57" i="12"/>
  <c r="EB57" i="12"/>
  <c r="EH57" i="12"/>
  <c r="AA58" i="12"/>
  <c r="AG58" i="12"/>
  <c r="AM58" i="12"/>
  <c r="AS58" i="12"/>
  <c r="AY58" i="12"/>
  <c r="BE58" i="12"/>
  <c r="BK58" i="12"/>
  <c r="BQ58" i="12"/>
  <c r="BW58" i="12"/>
  <c r="CC58" i="12"/>
  <c r="CI58" i="12"/>
  <c r="CO58" i="12"/>
  <c r="CU58" i="12"/>
  <c r="DA58" i="12"/>
  <c r="DG58" i="12"/>
  <c r="DM58" i="12"/>
  <c r="DS58" i="12"/>
  <c r="DY58" i="12"/>
  <c r="EE58" i="12"/>
  <c r="X59" i="12"/>
  <c r="AD59" i="12"/>
  <c r="AJ59" i="12"/>
  <c r="AP59" i="12"/>
  <c r="AV59" i="12"/>
  <c r="BB59" i="12"/>
  <c r="BH59" i="12"/>
  <c r="BN59" i="12"/>
  <c r="BT59" i="12"/>
  <c r="BZ59" i="12"/>
  <c r="CF59" i="12"/>
  <c r="CL59" i="12"/>
  <c r="CR59" i="12"/>
  <c r="CX59" i="12"/>
  <c r="DD59" i="12"/>
  <c r="DJ59" i="12"/>
  <c r="DP59" i="12"/>
  <c r="DV59" i="12"/>
  <c r="EB59" i="12"/>
  <c r="EH59" i="12"/>
  <c r="AA60" i="12"/>
  <c r="AG60" i="12"/>
  <c r="AM60" i="12"/>
  <c r="AS60" i="12"/>
  <c r="AY60" i="12"/>
  <c r="BE60" i="12"/>
  <c r="BK60" i="12"/>
  <c r="BQ60" i="12"/>
  <c r="BW60" i="12"/>
  <c r="CC60" i="12"/>
  <c r="CI60" i="12"/>
  <c r="CO60" i="12"/>
  <c r="CU60" i="12"/>
  <c r="DA60" i="12"/>
  <c r="DG60" i="12"/>
  <c r="DM60" i="12"/>
  <c r="DS60" i="12"/>
  <c r="DY60" i="12"/>
  <c r="EE60" i="12"/>
  <c r="X61" i="12"/>
  <c r="AD61" i="12"/>
  <c r="AH61" i="12"/>
  <c r="AN61" i="12"/>
  <c r="AT61" i="12"/>
  <c r="AZ61" i="12"/>
  <c r="BF61" i="12"/>
  <c r="BL61" i="12"/>
  <c r="BR61" i="12"/>
  <c r="BX61" i="12"/>
  <c r="CD61" i="12"/>
  <c r="CJ61" i="12"/>
  <c r="CP61" i="12"/>
  <c r="CV61" i="12"/>
  <c r="DB61" i="12"/>
  <c r="DH61" i="12"/>
  <c r="DN61" i="12"/>
  <c r="DT61" i="12"/>
  <c r="DZ61" i="12"/>
  <c r="EF61" i="12"/>
  <c r="Y62" i="12"/>
  <c r="AE62" i="12"/>
  <c r="AK62" i="12"/>
  <c r="AQ62" i="12"/>
  <c r="AW62" i="12"/>
  <c r="BC62" i="12"/>
  <c r="BI62" i="12"/>
  <c r="BO62" i="12"/>
  <c r="BU62" i="12"/>
  <c r="CA62" i="12"/>
  <c r="CG62" i="12"/>
  <c r="CM62" i="12"/>
  <c r="CS62" i="12"/>
  <c r="CY62" i="12"/>
  <c r="DE62" i="12"/>
  <c r="DK62" i="12"/>
  <c r="DQ62" i="12"/>
  <c r="DW62" i="12"/>
  <c r="EC62" i="12"/>
  <c r="EI62" i="12"/>
  <c r="AB63" i="12"/>
  <c r="AH63" i="12"/>
  <c r="AN63" i="12"/>
  <c r="AT63" i="12"/>
  <c r="AZ63" i="12"/>
  <c r="BF63" i="12"/>
  <c r="BL63" i="12"/>
  <c r="BR63" i="12"/>
  <c r="BX63" i="12"/>
  <c r="CD63" i="12"/>
  <c r="CJ63" i="12"/>
  <c r="CO63" i="12"/>
  <c r="CU63" i="12"/>
  <c r="DA63" i="12"/>
  <c r="DG63" i="12"/>
  <c r="DM63" i="12"/>
  <c r="DS63" i="12"/>
  <c r="DY63" i="12"/>
  <c r="EE63" i="12"/>
  <c r="X64" i="12"/>
  <c r="AD64" i="12"/>
  <c r="AJ64" i="12"/>
  <c r="AP64" i="12"/>
  <c r="AV64" i="12"/>
  <c r="BB64" i="12"/>
  <c r="BH64" i="12"/>
  <c r="BN64" i="12"/>
  <c r="BT64" i="12"/>
  <c r="BZ64" i="12"/>
  <c r="CF64" i="12"/>
  <c r="CL64" i="12"/>
  <c r="CR64" i="12"/>
  <c r="CX64" i="12"/>
  <c r="DD64" i="12"/>
  <c r="DJ64" i="12"/>
  <c r="DP64" i="12"/>
  <c r="DV64" i="12"/>
  <c r="EB64" i="12"/>
  <c r="EH64" i="12"/>
  <c r="AA65" i="12"/>
  <c r="AG65" i="12"/>
  <c r="AM65" i="12"/>
  <c r="AS65" i="12"/>
  <c r="AY65" i="12"/>
  <c r="BE65" i="12"/>
  <c r="BK65" i="12"/>
  <c r="BQ65" i="12"/>
  <c r="BW65" i="12"/>
  <c r="CC65" i="12"/>
  <c r="CI65" i="12"/>
  <c r="CO65" i="12"/>
  <c r="CU65" i="12"/>
  <c r="DA65" i="12"/>
  <c r="DG65" i="12"/>
  <c r="DM65" i="12"/>
  <c r="DS65" i="12"/>
  <c r="DY65" i="12"/>
  <c r="EC65" i="12"/>
  <c r="EI65" i="12"/>
  <c r="AB66" i="12"/>
  <c r="AH66" i="12"/>
  <c r="AN66" i="12"/>
  <c r="AT66" i="12"/>
  <c r="AZ66" i="12"/>
  <c r="BF66" i="12"/>
  <c r="BL66" i="12"/>
  <c r="BR66" i="12"/>
  <c r="BX66" i="12"/>
  <c r="CD66" i="12"/>
  <c r="CJ66" i="12"/>
  <c r="CP66" i="12"/>
  <c r="CV66" i="12"/>
  <c r="DB66" i="12"/>
  <c r="DD66" i="12"/>
  <c r="DJ66" i="12"/>
  <c r="DP66" i="12"/>
  <c r="DV66" i="12"/>
  <c r="EB66" i="12"/>
  <c r="EH66" i="12"/>
  <c r="AA67" i="12"/>
  <c r="AG67" i="12"/>
  <c r="AM67" i="12"/>
  <c r="AS67" i="12"/>
  <c r="AY67" i="12"/>
  <c r="BE67" i="12"/>
  <c r="BK67" i="12"/>
  <c r="BQ67" i="12"/>
  <c r="BW67" i="12"/>
  <c r="CC67" i="12"/>
  <c r="CI67" i="12"/>
  <c r="CO67" i="12"/>
  <c r="CU67" i="12"/>
  <c r="DA67" i="12"/>
  <c r="DG67" i="12"/>
  <c r="DM67" i="12"/>
  <c r="DS67" i="12"/>
  <c r="DY67" i="12"/>
  <c r="EE67" i="12"/>
  <c r="EI67" i="12"/>
  <c r="E1" i="1"/>
  <c r="M52" i="1" l="1"/>
  <c r="C10" i="11" l="1"/>
  <c r="E11" i="11"/>
  <c r="U4" i="12"/>
  <c r="U5" i="12"/>
  <c r="U6" i="12"/>
  <c r="U7" i="12"/>
  <c r="V8" i="12"/>
  <c r="U9" i="12"/>
  <c r="V10" i="12"/>
  <c r="U11" i="12"/>
  <c r="U12" i="12"/>
  <c r="U13" i="12"/>
  <c r="V14" i="12"/>
  <c r="U15" i="12"/>
  <c r="U16" i="12"/>
  <c r="U17" i="12"/>
  <c r="U18" i="12"/>
  <c r="U19" i="12"/>
  <c r="U20" i="12"/>
  <c r="U21" i="12"/>
  <c r="U22" i="12"/>
  <c r="U23" i="12"/>
  <c r="U24" i="12"/>
  <c r="U25" i="12"/>
  <c r="U26" i="12"/>
  <c r="U27" i="12"/>
  <c r="U29" i="12"/>
  <c r="U30" i="12"/>
  <c r="U31" i="12"/>
  <c r="U32" i="12"/>
  <c r="U33" i="12"/>
  <c r="U34" i="12"/>
  <c r="U35" i="12"/>
  <c r="U36" i="12"/>
  <c r="U37" i="12"/>
  <c r="U38" i="12"/>
  <c r="U39" i="12"/>
  <c r="U40" i="12"/>
  <c r="U41" i="12"/>
  <c r="U42" i="12"/>
  <c r="U43" i="12"/>
  <c r="U44" i="12"/>
  <c r="U45" i="12"/>
  <c r="U46" i="12"/>
  <c r="U47" i="12"/>
  <c r="U48" i="12"/>
  <c r="U49" i="12"/>
  <c r="U50" i="12"/>
  <c r="U51" i="12"/>
  <c r="V52" i="12"/>
  <c r="U53" i="12"/>
  <c r="U54" i="12"/>
  <c r="U55" i="12"/>
  <c r="U56" i="12"/>
  <c r="U57" i="12"/>
  <c r="U58" i="12"/>
  <c r="U59" i="12"/>
  <c r="U60" i="12"/>
  <c r="U61" i="12"/>
  <c r="U62" i="12"/>
  <c r="U63" i="12"/>
  <c r="U64" i="12"/>
  <c r="U65" i="12"/>
  <c r="U66" i="12"/>
  <c r="U67" i="12"/>
  <c r="U28" i="12" l="1"/>
  <c r="K2" i="6"/>
  <c r="U52" i="12"/>
  <c r="U8" i="12"/>
  <c r="U14" i="12"/>
  <c r="U10" i="12"/>
  <c r="V61" i="12"/>
  <c r="V59" i="12"/>
  <c r="V57" i="12"/>
  <c r="V62" i="12"/>
  <c r="V60" i="12"/>
  <c r="V58" i="12"/>
  <c r="V56" i="12"/>
  <c r="V51" i="12"/>
  <c r="V9" i="12"/>
  <c r="V4" i="12"/>
  <c r="V55" i="12"/>
  <c r="V50" i="12"/>
  <c r="V49" i="12"/>
  <c r="V48" i="12"/>
  <c r="V47" i="12"/>
  <c r="V46" i="12"/>
  <c r="V45" i="12"/>
  <c r="V11" i="12"/>
  <c r="V44" i="12"/>
  <c r="V42" i="12"/>
  <c r="V26" i="12"/>
  <c r="V28" i="12"/>
  <c r="V27" i="12"/>
  <c r="V67" i="12"/>
  <c r="V66" i="12"/>
  <c r="V65" i="12"/>
  <c r="V64" i="12"/>
  <c r="V63" i="12"/>
  <c r="V54" i="12"/>
  <c r="V53" i="12"/>
  <c r="V23" i="12"/>
  <c r="V43" i="12"/>
  <c r="V35" i="12"/>
  <c r="V33" i="12"/>
  <c r="V24" i="12"/>
  <c r="V41" i="12"/>
  <c r="V39" i="12"/>
  <c r="V37" i="12"/>
  <c r="V31" i="12"/>
  <c r="V29" i="12"/>
  <c r="V40" i="12"/>
  <c r="V38" i="12"/>
  <c r="V36" i="12"/>
  <c r="V34" i="12"/>
  <c r="V32" i="12"/>
  <c r="V30" i="12"/>
  <c r="V20" i="12"/>
  <c r="V25" i="12"/>
  <c r="V18" i="12"/>
  <c r="V22" i="12"/>
  <c r="V21" i="12"/>
  <c r="V16" i="12"/>
  <c r="V19" i="12"/>
  <c r="V17" i="12"/>
  <c r="V15" i="12"/>
  <c r="V13" i="12"/>
  <c r="V12" i="12"/>
  <c r="V6" i="12"/>
  <c r="V7" i="12"/>
  <c r="V5" i="12"/>
  <c r="E6" i="11" l="1"/>
  <c r="E10" i="11"/>
  <c r="E9" i="11"/>
  <c r="EG2" i="12"/>
  <c r="ED2" i="12"/>
  <c r="EA2" i="12"/>
  <c r="DX2" i="12"/>
  <c r="DU2" i="12"/>
  <c r="DR2" i="12"/>
  <c r="DO2" i="12"/>
  <c r="DL2" i="12"/>
  <c r="DI2" i="12"/>
  <c r="DF2" i="12"/>
  <c r="DC2" i="12"/>
  <c r="CZ2" i="12"/>
  <c r="CW2" i="12"/>
  <c r="CT2" i="12"/>
  <c r="CQ2" i="12"/>
  <c r="CN2" i="12"/>
  <c r="CK2" i="12"/>
  <c r="CH2" i="12"/>
  <c r="CE2" i="12"/>
  <c r="CB2" i="12"/>
  <c r="BY2" i="12"/>
  <c r="BV2" i="12"/>
  <c r="BS2" i="12"/>
  <c r="BP2" i="12"/>
  <c r="BM2" i="12"/>
  <c r="BJ2" i="12"/>
  <c r="BG2" i="12"/>
  <c r="BD2" i="12"/>
  <c r="BA2" i="12"/>
  <c r="AX2" i="12"/>
  <c r="AU2" i="12"/>
  <c r="AR2" i="12"/>
  <c r="AO2" i="12"/>
  <c r="AL2" i="12"/>
  <c r="AI2" i="12"/>
  <c r="AF2" i="12"/>
  <c r="AC2" i="12"/>
  <c r="Z2" i="12"/>
  <c r="W2" i="12"/>
  <c r="T2" i="12"/>
  <c r="Y12" i="1" l="1"/>
  <c r="Y5" i="1"/>
  <c r="AE10" i="1"/>
  <c r="AB8" i="1"/>
  <c r="AB9" i="1"/>
  <c r="AK9" i="1"/>
  <c r="AH9" i="1"/>
  <c r="AK10" i="1"/>
  <c r="AE7" i="1"/>
  <c r="AE9" i="1"/>
  <c r="AH6" i="1"/>
  <c r="AH11" i="1"/>
  <c r="AB7" i="1"/>
  <c r="AB10" i="1"/>
  <c r="Y10" i="1"/>
  <c r="EI67" i="1"/>
  <c r="EI66" i="1"/>
  <c r="EI65" i="1"/>
  <c r="EI64" i="1"/>
  <c r="EI63" i="1"/>
  <c r="EI62" i="1"/>
  <c r="EI61" i="1"/>
  <c r="EI60" i="1"/>
  <c r="EI59" i="1"/>
  <c r="EI58" i="1"/>
  <c r="EI57" i="1"/>
  <c r="EI56" i="1"/>
  <c r="EI55" i="1"/>
  <c r="EI54" i="1"/>
  <c r="EI53" i="1"/>
  <c r="EI52" i="1"/>
  <c r="EI51" i="1"/>
  <c r="EI50" i="1"/>
  <c r="EI49" i="1"/>
  <c r="EI48" i="1"/>
  <c r="EI47" i="1"/>
  <c r="EI46" i="1"/>
  <c r="EI45" i="1"/>
  <c r="EI44" i="1"/>
  <c r="EI43" i="1"/>
  <c r="EI42" i="1"/>
  <c r="EI41" i="1"/>
  <c r="EI40" i="1"/>
  <c r="EI39" i="1"/>
  <c r="EI38" i="1"/>
  <c r="EI37" i="1"/>
  <c r="EI36" i="1"/>
  <c r="EI35" i="1"/>
  <c r="EI34" i="1"/>
  <c r="EI33" i="1"/>
  <c r="EI32" i="1"/>
  <c r="EI31" i="1"/>
  <c r="EI30" i="1"/>
  <c r="EI29" i="1"/>
  <c r="EI28" i="1"/>
  <c r="EI27" i="1"/>
  <c r="EI26" i="1"/>
  <c r="EI25" i="1"/>
  <c r="EI24" i="1"/>
  <c r="EI23" i="1"/>
  <c r="EI22" i="1"/>
  <c r="EI21" i="1"/>
  <c r="EI20" i="1"/>
  <c r="EI19" i="1"/>
  <c r="EI18" i="1"/>
  <c r="EI17" i="1"/>
  <c r="EI16" i="1"/>
  <c r="EI15" i="1"/>
  <c r="EI14" i="1"/>
  <c r="EI13" i="1"/>
  <c r="EI12" i="1"/>
  <c r="EI11" i="1"/>
  <c r="EI10" i="1"/>
  <c r="EI9" i="1"/>
  <c r="EI8" i="1"/>
  <c r="EI7" i="1"/>
  <c r="EI6" i="1"/>
  <c r="EI5" i="1"/>
  <c r="EF67" i="1"/>
  <c r="EF66" i="1"/>
  <c r="EF65" i="1"/>
  <c r="EF64" i="1"/>
  <c r="EF63" i="1"/>
  <c r="EF62" i="1"/>
  <c r="EF61" i="1"/>
  <c r="EF60" i="1"/>
  <c r="EF59" i="1"/>
  <c r="EF58" i="1"/>
  <c r="EF57" i="1"/>
  <c r="EF56" i="1"/>
  <c r="EF55" i="1"/>
  <c r="EF54" i="1"/>
  <c r="EF53" i="1"/>
  <c r="EF52" i="1"/>
  <c r="EF51" i="1"/>
  <c r="EF50" i="1"/>
  <c r="EF49" i="1"/>
  <c r="EF48" i="1"/>
  <c r="EF47" i="1"/>
  <c r="EF46" i="1"/>
  <c r="EF45" i="1"/>
  <c r="EF44" i="1"/>
  <c r="EF43" i="1"/>
  <c r="EF42" i="1"/>
  <c r="EF41" i="1"/>
  <c r="EF40" i="1"/>
  <c r="EF39" i="1"/>
  <c r="EF38" i="1"/>
  <c r="EF37" i="1"/>
  <c r="EF36" i="1"/>
  <c r="EF35" i="1"/>
  <c r="EF34" i="1"/>
  <c r="EF33" i="1"/>
  <c r="EF32" i="1"/>
  <c r="EF31" i="1"/>
  <c r="EF30" i="1"/>
  <c r="EF29" i="1"/>
  <c r="EF28" i="1"/>
  <c r="EF27" i="1"/>
  <c r="EF26" i="1"/>
  <c r="EF25" i="1"/>
  <c r="EF24" i="1"/>
  <c r="EF23" i="1"/>
  <c r="EF22" i="1"/>
  <c r="EF21" i="1"/>
  <c r="EF20" i="1"/>
  <c r="EF19" i="1"/>
  <c r="EF18" i="1"/>
  <c r="EF17" i="1"/>
  <c r="EF16" i="1"/>
  <c r="EF15" i="1"/>
  <c r="EF14" i="1"/>
  <c r="EF13" i="1"/>
  <c r="EF12" i="1"/>
  <c r="EF11" i="1"/>
  <c r="EF10" i="1"/>
  <c r="EF9" i="1"/>
  <c r="EF8" i="1"/>
  <c r="EF7" i="1"/>
  <c r="EF6" i="1"/>
  <c r="EF5" i="1"/>
  <c r="EF4" i="1"/>
  <c r="EC67" i="1"/>
  <c r="EC66" i="1"/>
  <c r="EC65" i="1"/>
  <c r="EC64" i="1"/>
  <c r="EC63" i="1"/>
  <c r="EC62" i="1"/>
  <c r="EC61" i="1"/>
  <c r="EC60" i="1"/>
  <c r="EC59" i="1"/>
  <c r="EC58" i="1"/>
  <c r="EC57" i="1"/>
  <c r="EC56" i="1"/>
  <c r="EC55" i="1"/>
  <c r="EC54" i="1"/>
  <c r="EC53" i="1"/>
  <c r="EC52" i="1"/>
  <c r="EC51" i="1"/>
  <c r="EC50" i="1"/>
  <c r="EC49" i="1"/>
  <c r="EC48" i="1"/>
  <c r="EC47" i="1"/>
  <c r="EC46" i="1"/>
  <c r="EC45" i="1"/>
  <c r="EC44" i="1"/>
  <c r="EC43" i="1"/>
  <c r="EC42" i="1"/>
  <c r="EC41" i="1"/>
  <c r="EC40" i="1"/>
  <c r="EC39" i="1"/>
  <c r="EC38" i="1"/>
  <c r="EC37" i="1"/>
  <c r="EC36" i="1"/>
  <c r="EC35" i="1"/>
  <c r="EC34" i="1"/>
  <c r="EC33" i="1"/>
  <c r="EC32" i="1"/>
  <c r="EC31" i="1"/>
  <c r="EC30" i="1"/>
  <c r="EC29" i="1"/>
  <c r="EC28" i="1"/>
  <c r="EC27" i="1"/>
  <c r="EC26" i="1"/>
  <c r="EC25" i="1"/>
  <c r="EC24" i="1"/>
  <c r="EC23" i="1"/>
  <c r="EC22" i="1"/>
  <c r="EC21" i="1"/>
  <c r="EC20" i="1"/>
  <c r="EC19" i="1"/>
  <c r="EC18" i="1"/>
  <c r="EC17" i="1"/>
  <c r="EC16" i="1"/>
  <c r="EC15" i="1"/>
  <c r="EC14" i="1"/>
  <c r="EC13" i="1"/>
  <c r="EC12" i="1"/>
  <c r="EC11" i="1"/>
  <c r="EC10" i="1"/>
  <c r="EC9" i="1"/>
  <c r="EC8" i="1"/>
  <c r="EC7" i="1"/>
  <c r="EC6" i="1"/>
  <c r="EC5" i="1"/>
  <c r="EC4" i="1"/>
  <c r="DZ67" i="1"/>
  <c r="DZ66" i="1"/>
  <c r="DZ65" i="1"/>
  <c r="DZ64" i="1"/>
  <c r="DZ63" i="1"/>
  <c r="DZ62" i="1"/>
  <c r="DZ61" i="1"/>
  <c r="DZ60" i="1"/>
  <c r="DZ59" i="1"/>
  <c r="DZ58" i="1"/>
  <c r="DZ57" i="1"/>
  <c r="DZ56" i="1"/>
  <c r="DZ55" i="1"/>
  <c r="DZ54" i="1"/>
  <c r="DZ53" i="1"/>
  <c r="DZ52" i="1"/>
  <c r="DZ51" i="1"/>
  <c r="DZ50" i="1"/>
  <c r="DZ49" i="1"/>
  <c r="DZ48" i="1"/>
  <c r="DZ47" i="1"/>
  <c r="DZ46" i="1"/>
  <c r="DZ45" i="1"/>
  <c r="DZ44" i="1"/>
  <c r="DZ43" i="1"/>
  <c r="DZ42" i="1"/>
  <c r="DZ41" i="1"/>
  <c r="DZ40" i="1"/>
  <c r="DZ39" i="1"/>
  <c r="DZ38" i="1"/>
  <c r="DZ37" i="1"/>
  <c r="DZ36" i="1"/>
  <c r="DZ35" i="1"/>
  <c r="DZ34" i="1"/>
  <c r="DZ33" i="1"/>
  <c r="DZ32" i="1"/>
  <c r="DZ31" i="1"/>
  <c r="DZ30" i="1"/>
  <c r="DZ29" i="1"/>
  <c r="DZ28" i="1"/>
  <c r="DZ27" i="1"/>
  <c r="DZ26" i="1"/>
  <c r="DZ25" i="1"/>
  <c r="DZ24" i="1"/>
  <c r="DZ23" i="1"/>
  <c r="DZ22" i="1"/>
  <c r="DZ21" i="1"/>
  <c r="DZ20" i="1"/>
  <c r="DZ19" i="1"/>
  <c r="DZ18" i="1"/>
  <c r="DZ17" i="1"/>
  <c r="DZ16" i="1"/>
  <c r="DZ15" i="1"/>
  <c r="DZ14" i="1"/>
  <c r="DZ13" i="1"/>
  <c r="DZ12" i="1"/>
  <c r="DZ11" i="1"/>
  <c r="DZ10" i="1"/>
  <c r="DZ9" i="1"/>
  <c r="DZ8" i="1"/>
  <c r="DZ7" i="1"/>
  <c r="DZ6" i="1"/>
  <c r="DZ5" i="1"/>
  <c r="DZ4" i="1"/>
  <c r="DW67" i="1"/>
  <c r="DW66" i="1"/>
  <c r="DW65" i="1"/>
  <c r="DW64" i="1"/>
  <c r="DW63" i="1"/>
  <c r="DW62" i="1"/>
  <c r="DW61" i="1"/>
  <c r="DW60" i="1"/>
  <c r="DW59" i="1"/>
  <c r="DW58" i="1"/>
  <c r="DW57" i="1"/>
  <c r="DW56" i="1"/>
  <c r="DW55" i="1"/>
  <c r="DW54" i="1"/>
  <c r="DW53" i="1"/>
  <c r="DW52" i="1"/>
  <c r="DW51" i="1"/>
  <c r="DW50" i="1"/>
  <c r="DW49" i="1"/>
  <c r="DW48" i="1"/>
  <c r="DW47" i="1"/>
  <c r="DW46" i="1"/>
  <c r="DW45" i="1"/>
  <c r="DW44" i="1"/>
  <c r="DW43" i="1"/>
  <c r="DW42" i="1"/>
  <c r="DW41" i="1"/>
  <c r="DW40" i="1"/>
  <c r="DW39" i="1"/>
  <c r="DW38" i="1"/>
  <c r="DW37" i="1"/>
  <c r="DW36" i="1"/>
  <c r="DW35" i="1"/>
  <c r="DW34" i="1"/>
  <c r="DW33" i="1"/>
  <c r="DW32" i="1"/>
  <c r="DW31" i="1"/>
  <c r="DW30" i="1"/>
  <c r="DW29" i="1"/>
  <c r="DW28" i="1"/>
  <c r="DW27" i="1"/>
  <c r="DW26" i="1"/>
  <c r="DW25" i="1"/>
  <c r="DW24" i="1"/>
  <c r="DW23" i="1"/>
  <c r="DW22" i="1"/>
  <c r="DW21" i="1"/>
  <c r="DW20" i="1"/>
  <c r="DW19" i="1"/>
  <c r="DW18" i="1"/>
  <c r="DW17" i="1"/>
  <c r="DW16" i="1"/>
  <c r="DW15" i="1"/>
  <c r="DW14" i="1"/>
  <c r="DW13" i="1"/>
  <c r="DW12" i="1"/>
  <c r="DW11" i="1"/>
  <c r="DW10" i="1"/>
  <c r="DW9" i="1"/>
  <c r="DW8" i="1"/>
  <c r="DW7" i="1"/>
  <c r="DW6" i="1"/>
  <c r="DW5" i="1"/>
  <c r="DW4" i="1"/>
  <c r="DT67" i="1"/>
  <c r="DT66" i="1"/>
  <c r="DT65" i="1"/>
  <c r="DT64" i="1"/>
  <c r="DT63" i="1"/>
  <c r="DT62" i="1"/>
  <c r="DT61" i="1"/>
  <c r="DT60" i="1"/>
  <c r="DT59" i="1"/>
  <c r="DT58" i="1"/>
  <c r="DT57" i="1"/>
  <c r="DT56" i="1"/>
  <c r="DT55" i="1"/>
  <c r="DT54" i="1"/>
  <c r="DT53" i="1"/>
  <c r="DT52" i="1"/>
  <c r="DT51" i="1"/>
  <c r="DT50" i="1"/>
  <c r="DT49" i="1"/>
  <c r="DT48" i="1"/>
  <c r="DT47" i="1"/>
  <c r="DT46" i="1"/>
  <c r="DT45" i="1"/>
  <c r="DT44" i="1"/>
  <c r="DT43" i="1"/>
  <c r="DT42" i="1"/>
  <c r="DT41" i="1"/>
  <c r="DT40" i="1"/>
  <c r="DT39" i="1"/>
  <c r="DT38" i="1"/>
  <c r="DT37" i="1"/>
  <c r="DT36" i="1"/>
  <c r="DT35" i="1"/>
  <c r="DT34" i="1"/>
  <c r="DT33" i="1"/>
  <c r="DT32" i="1"/>
  <c r="DT31" i="1"/>
  <c r="DT30" i="1"/>
  <c r="DT29" i="1"/>
  <c r="DT28" i="1"/>
  <c r="DT27" i="1"/>
  <c r="DT26" i="1"/>
  <c r="DT25" i="1"/>
  <c r="DT24" i="1"/>
  <c r="DT23" i="1"/>
  <c r="DT22" i="1"/>
  <c r="DT21" i="1"/>
  <c r="DT20" i="1"/>
  <c r="DT19" i="1"/>
  <c r="DT18" i="1"/>
  <c r="DT17" i="1"/>
  <c r="DT16" i="1"/>
  <c r="DT15" i="1"/>
  <c r="DT14" i="1"/>
  <c r="DT13" i="1"/>
  <c r="DT12" i="1"/>
  <c r="DT11" i="1"/>
  <c r="DT10" i="1"/>
  <c r="DT9" i="1"/>
  <c r="DT8" i="1"/>
  <c r="DT7" i="1"/>
  <c r="DT6" i="1"/>
  <c r="DT5" i="1"/>
  <c r="DT4" i="1"/>
  <c r="DQ67" i="1"/>
  <c r="DQ66" i="1"/>
  <c r="DQ65" i="1"/>
  <c r="DQ64" i="1"/>
  <c r="DQ63" i="1"/>
  <c r="DQ62" i="1"/>
  <c r="DQ61" i="1"/>
  <c r="DQ60" i="1"/>
  <c r="DQ59" i="1"/>
  <c r="DQ58" i="1"/>
  <c r="DQ57" i="1"/>
  <c r="DQ56" i="1"/>
  <c r="DQ55" i="1"/>
  <c r="DQ54" i="1"/>
  <c r="DQ53" i="1"/>
  <c r="DQ52" i="1"/>
  <c r="DQ51" i="1"/>
  <c r="DQ50" i="1"/>
  <c r="DQ49" i="1"/>
  <c r="DQ48" i="1"/>
  <c r="DQ47" i="1"/>
  <c r="DQ46" i="1"/>
  <c r="DQ45" i="1"/>
  <c r="DQ44" i="1"/>
  <c r="DQ43" i="1"/>
  <c r="DQ42" i="1"/>
  <c r="DQ41" i="1"/>
  <c r="DQ40" i="1"/>
  <c r="DQ39" i="1"/>
  <c r="DQ38" i="1"/>
  <c r="DQ37" i="1"/>
  <c r="DQ36" i="1"/>
  <c r="DQ35" i="1"/>
  <c r="DQ34" i="1"/>
  <c r="DQ33" i="1"/>
  <c r="DQ32" i="1"/>
  <c r="DQ31" i="1"/>
  <c r="DQ30" i="1"/>
  <c r="DQ29" i="1"/>
  <c r="DQ28" i="1"/>
  <c r="DQ27" i="1"/>
  <c r="DQ26" i="1"/>
  <c r="DQ25" i="1"/>
  <c r="DQ24" i="1"/>
  <c r="DQ23" i="1"/>
  <c r="DQ22" i="1"/>
  <c r="DQ21" i="1"/>
  <c r="DQ20" i="1"/>
  <c r="DQ19" i="1"/>
  <c r="DQ18" i="1"/>
  <c r="DQ17" i="1"/>
  <c r="DQ16" i="1"/>
  <c r="DQ15" i="1"/>
  <c r="DQ14" i="1"/>
  <c r="DQ13" i="1"/>
  <c r="DQ12" i="1"/>
  <c r="DQ11" i="1"/>
  <c r="DQ10" i="1"/>
  <c r="DQ9" i="1"/>
  <c r="DQ8" i="1"/>
  <c r="DQ7" i="1"/>
  <c r="DQ6" i="1"/>
  <c r="DQ5" i="1"/>
  <c r="DQ4" i="1"/>
  <c r="DN67" i="1"/>
  <c r="DN66" i="1"/>
  <c r="DN65" i="1"/>
  <c r="DN64" i="1"/>
  <c r="DN63" i="1"/>
  <c r="DN62" i="1"/>
  <c r="DN61" i="1"/>
  <c r="DN60" i="1"/>
  <c r="DN59" i="1"/>
  <c r="DN58" i="1"/>
  <c r="DN57" i="1"/>
  <c r="DN56" i="1"/>
  <c r="DN55" i="1"/>
  <c r="DN54" i="1"/>
  <c r="DN53" i="1"/>
  <c r="DN52" i="1"/>
  <c r="DN51" i="1"/>
  <c r="DN50" i="1"/>
  <c r="DN49" i="1"/>
  <c r="DN48" i="1"/>
  <c r="DN47" i="1"/>
  <c r="DN46" i="1"/>
  <c r="DN45" i="1"/>
  <c r="DN44" i="1"/>
  <c r="DN43" i="1"/>
  <c r="DN42" i="1"/>
  <c r="DN41" i="1"/>
  <c r="DN40" i="1"/>
  <c r="DN39" i="1"/>
  <c r="DN38" i="1"/>
  <c r="DN37" i="1"/>
  <c r="DN36" i="1"/>
  <c r="DN35" i="1"/>
  <c r="DN34" i="1"/>
  <c r="DN33" i="1"/>
  <c r="DN32" i="1"/>
  <c r="DN31" i="1"/>
  <c r="DN30" i="1"/>
  <c r="DN29" i="1"/>
  <c r="DN28" i="1"/>
  <c r="DN27" i="1"/>
  <c r="DN26" i="1"/>
  <c r="DN25" i="1"/>
  <c r="DN24" i="1"/>
  <c r="DN23" i="1"/>
  <c r="DN22" i="1"/>
  <c r="DN21" i="1"/>
  <c r="DN20" i="1"/>
  <c r="DN19" i="1"/>
  <c r="DN18" i="1"/>
  <c r="DN17" i="1"/>
  <c r="DN16" i="1"/>
  <c r="DN15" i="1"/>
  <c r="DN14" i="1"/>
  <c r="DN13" i="1"/>
  <c r="DN12" i="1"/>
  <c r="DN11" i="1"/>
  <c r="DN10" i="1"/>
  <c r="DN9" i="1"/>
  <c r="DN8" i="1"/>
  <c r="DN7" i="1"/>
  <c r="DN6" i="1"/>
  <c r="DN5" i="1"/>
  <c r="DN4" i="1"/>
  <c r="DK67" i="1"/>
  <c r="DK66" i="1"/>
  <c r="DK65" i="1"/>
  <c r="DK64" i="1"/>
  <c r="DK63" i="1"/>
  <c r="DK62" i="1"/>
  <c r="DK61" i="1"/>
  <c r="DK60" i="1"/>
  <c r="DK59" i="1"/>
  <c r="DK58" i="1"/>
  <c r="DK57" i="1"/>
  <c r="DK56" i="1"/>
  <c r="DK55" i="1"/>
  <c r="DK54" i="1"/>
  <c r="DK53" i="1"/>
  <c r="DK52" i="1"/>
  <c r="DK51" i="1"/>
  <c r="DK50" i="1"/>
  <c r="DK49" i="1"/>
  <c r="DK48" i="1"/>
  <c r="DK47" i="1"/>
  <c r="DK46" i="1"/>
  <c r="DK45" i="1"/>
  <c r="DK44" i="1"/>
  <c r="DK43" i="1"/>
  <c r="DK42" i="1"/>
  <c r="DK41" i="1"/>
  <c r="DK40" i="1"/>
  <c r="DK39" i="1"/>
  <c r="DK38" i="1"/>
  <c r="DK37" i="1"/>
  <c r="DK36" i="1"/>
  <c r="DK35" i="1"/>
  <c r="DK34" i="1"/>
  <c r="DK33" i="1"/>
  <c r="DK32" i="1"/>
  <c r="DK31" i="1"/>
  <c r="DK30" i="1"/>
  <c r="DK29" i="1"/>
  <c r="DK28" i="1"/>
  <c r="DK27" i="1"/>
  <c r="DK26" i="1"/>
  <c r="DK25" i="1"/>
  <c r="DK24" i="1"/>
  <c r="DK23" i="1"/>
  <c r="DK22" i="1"/>
  <c r="DK21" i="1"/>
  <c r="DK20" i="1"/>
  <c r="DK19" i="1"/>
  <c r="DK18" i="1"/>
  <c r="DK17" i="1"/>
  <c r="DK16" i="1"/>
  <c r="DK15" i="1"/>
  <c r="DK14" i="1"/>
  <c r="DK13" i="1"/>
  <c r="DK12" i="1"/>
  <c r="DK11" i="1"/>
  <c r="DK10" i="1"/>
  <c r="DK9" i="1"/>
  <c r="DK8" i="1"/>
  <c r="DK7" i="1"/>
  <c r="DK6" i="1"/>
  <c r="DK5" i="1"/>
  <c r="DK4" i="1"/>
  <c r="DH67" i="1"/>
  <c r="DH66" i="1"/>
  <c r="DH65" i="1"/>
  <c r="DH64" i="1"/>
  <c r="DH63" i="1"/>
  <c r="DH62" i="1"/>
  <c r="DH61" i="1"/>
  <c r="DH60" i="1"/>
  <c r="DH59" i="1"/>
  <c r="DH58" i="1"/>
  <c r="DH57" i="1"/>
  <c r="DH56" i="1"/>
  <c r="DH55" i="1"/>
  <c r="DH54" i="1"/>
  <c r="DH53" i="1"/>
  <c r="DH52" i="1"/>
  <c r="DH51" i="1"/>
  <c r="DH50" i="1"/>
  <c r="DH49" i="1"/>
  <c r="DH48" i="1"/>
  <c r="DH47" i="1"/>
  <c r="DH46" i="1"/>
  <c r="DH45" i="1"/>
  <c r="DH44" i="1"/>
  <c r="DH43" i="1"/>
  <c r="DH42" i="1"/>
  <c r="DH41" i="1"/>
  <c r="DH40" i="1"/>
  <c r="DH39" i="1"/>
  <c r="DH38" i="1"/>
  <c r="DH37" i="1"/>
  <c r="DH36" i="1"/>
  <c r="DH35" i="1"/>
  <c r="DH34" i="1"/>
  <c r="DH33" i="1"/>
  <c r="DH32" i="1"/>
  <c r="DH31" i="1"/>
  <c r="DH30" i="1"/>
  <c r="DH29" i="1"/>
  <c r="DH28" i="1"/>
  <c r="DH27" i="1"/>
  <c r="DH26" i="1"/>
  <c r="DH25" i="1"/>
  <c r="DH24" i="1"/>
  <c r="DH23" i="1"/>
  <c r="DH22" i="1"/>
  <c r="DH21" i="1"/>
  <c r="DH20" i="1"/>
  <c r="DH19" i="1"/>
  <c r="DH18" i="1"/>
  <c r="DH17" i="1"/>
  <c r="DH16" i="1"/>
  <c r="DH15" i="1"/>
  <c r="DH14" i="1"/>
  <c r="DH13" i="1"/>
  <c r="DH12" i="1"/>
  <c r="DH11" i="1"/>
  <c r="DH10" i="1"/>
  <c r="DH9" i="1"/>
  <c r="DH8" i="1"/>
  <c r="DH7" i="1"/>
  <c r="DH6" i="1"/>
  <c r="DH5" i="1"/>
  <c r="DH4" i="1"/>
  <c r="DE67" i="1"/>
  <c r="DE66" i="1"/>
  <c r="DE65" i="1"/>
  <c r="DE64" i="1"/>
  <c r="DE63" i="1"/>
  <c r="DE62" i="1"/>
  <c r="DE61" i="1"/>
  <c r="DE60" i="1"/>
  <c r="DE59" i="1"/>
  <c r="DE58" i="1"/>
  <c r="DE57" i="1"/>
  <c r="DE56" i="1"/>
  <c r="DE55" i="1"/>
  <c r="DE54" i="1"/>
  <c r="DE53" i="1"/>
  <c r="DE52" i="1"/>
  <c r="DE51" i="1"/>
  <c r="DE50" i="1"/>
  <c r="DE49" i="1"/>
  <c r="DE48" i="1"/>
  <c r="DE47" i="1"/>
  <c r="DE46" i="1"/>
  <c r="DE45" i="1"/>
  <c r="DE44" i="1"/>
  <c r="DE43" i="1"/>
  <c r="DE42" i="1"/>
  <c r="DE41" i="1"/>
  <c r="DE40" i="1"/>
  <c r="DE39" i="1"/>
  <c r="DE38" i="1"/>
  <c r="DE37" i="1"/>
  <c r="DE36" i="1"/>
  <c r="DE35" i="1"/>
  <c r="DE34" i="1"/>
  <c r="DE33" i="1"/>
  <c r="DE32" i="1"/>
  <c r="DE31" i="1"/>
  <c r="DE30" i="1"/>
  <c r="DE29" i="1"/>
  <c r="DE28" i="1"/>
  <c r="DE27" i="1"/>
  <c r="DE26" i="1"/>
  <c r="DE25" i="1"/>
  <c r="DE24" i="1"/>
  <c r="DE23" i="1"/>
  <c r="DE22" i="1"/>
  <c r="DE21" i="1"/>
  <c r="DE20" i="1"/>
  <c r="DE19" i="1"/>
  <c r="DE18" i="1"/>
  <c r="DE17" i="1"/>
  <c r="DE16" i="1"/>
  <c r="DE15" i="1"/>
  <c r="DE14" i="1"/>
  <c r="DE13" i="1"/>
  <c r="DE12" i="1"/>
  <c r="DE11" i="1"/>
  <c r="DE10" i="1"/>
  <c r="DE9" i="1"/>
  <c r="DE8" i="1"/>
  <c r="DE7" i="1"/>
  <c r="DE6" i="1"/>
  <c r="DE5" i="1"/>
  <c r="DE4" i="1"/>
  <c r="DB67" i="1"/>
  <c r="DB66" i="1"/>
  <c r="DB65" i="1"/>
  <c r="DB64" i="1"/>
  <c r="DB63" i="1"/>
  <c r="DB62" i="1"/>
  <c r="DB61" i="1"/>
  <c r="DB60" i="1"/>
  <c r="DB59" i="1"/>
  <c r="DB58" i="1"/>
  <c r="DB57" i="1"/>
  <c r="DB56" i="1"/>
  <c r="DB55" i="1"/>
  <c r="DB54" i="1"/>
  <c r="DB53" i="1"/>
  <c r="DB52" i="1"/>
  <c r="DB51" i="1"/>
  <c r="DB50" i="1"/>
  <c r="DB49" i="1"/>
  <c r="DB48" i="1"/>
  <c r="DB47" i="1"/>
  <c r="DB46" i="1"/>
  <c r="DB45" i="1"/>
  <c r="DB44" i="1"/>
  <c r="DB43" i="1"/>
  <c r="DB42" i="1"/>
  <c r="DB41" i="1"/>
  <c r="DB40" i="1"/>
  <c r="DB39" i="1"/>
  <c r="DB38" i="1"/>
  <c r="DB37" i="1"/>
  <c r="DB36" i="1"/>
  <c r="DB35" i="1"/>
  <c r="DB34" i="1"/>
  <c r="DB33" i="1"/>
  <c r="DB32" i="1"/>
  <c r="DB31" i="1"/>
  <c r="DB30" i="1"/>
  <c r="DB29" i="1"/>
  <c r="DB28" i="1"/>
  <c r="DB27" i="1"/>
  <c r="DB26" i="1"/>
  <c r="DB25" i="1"/>
  <c r="DB24" i="1"/>
  <c r="DB23" i="1"/>
  <c r="DB22" i="1"/>
  <c r="DB21" i="1"/>
  <c r="DB20" i="1"/>
  <c r="DB19" i="1"/>
  <c r="DB18" i="1"/>
  <c r="DB17" i="1"/>
  <c r="DB16" i="1"/>
  <c r="DB15" i="1"/>
  <c r="DB14" i="1"/>
  <c r="DB13" i="1"/>
  <c r="DB12" i="1"/>
  <c r="DB11" i="1"/>
  <c r="DB10" i="1"/>
  <c r="DB9" i="1"/>
  <c r="DB8" i="1"/>
  <c r="DB7" i="1"/>
  <c r="DB6" i="1"/>
  <c r="DB5" i="1"/>
  <c r="DB4" i="1"/>
  <c r="CY67" i="1"/>
  <c r="CY66" i="1"/>
  <c r="CY65" i="1"/>
  <c r="CY64" i="1"/>
  <c r="CY63" i="1"/>
  <c r="CY62" i="1"/>
  <c r="CY61" i="1"/>
  <c r="CY60" i="1"/>
  <c r="CY59" i="1"/>
  <c r="CY58" i="1"/>
  <c r="CY57" i="1"/>
  <c r="CY56" i="1"/>
  <c r="CY55" i="1"/>
  <c r="CY54" i="1"/>
  <c r="CY53" i="1"/>
  <c r="CY52" i="1"/>
  <c r="CY51" i="1"/>
  <c r="CY50" i="1"/>
  <c r="CY49" i="1"/>
  <c r="CY48" i="1"/>
  <c r="CY47" i="1"/>
  <c r="CY46" i="1"/>
  <c r="CY45" i="1"/>
  <c r="CY44" i="1"/>
  <c r="CY43" i="1"/>
  <c r="CY42" i="1"/>
  <c r="CY41" i="1"/>
  <c r="CY40" i="1"/>
  <c r="CY39" i="1"/>
  <c r="CY38" i="1"/>
  <c r="CY37" i="1"/>
  <c r="CY36" i="1"/>
  <c r="CY35" i="1"/>
  <c r="CY34" i="1"/>
  <c r="CY33" i="1"/>
  <c r="CY32" i="1"/>
  <c r="CY31" i="1"/>
  <c r="CY30" i="1"/>
  <c r="CY29" i="1"/>
  <c r="CY28" i="1"/>
  <c r="CY27" i="1"/>
  <c r="CY26" i="1"/>
  <c r="CY25" i="1"/>
  <c r="CY24" i="1"/>
  <c r="CY23" i="1"/>
  <c r="CY22" i="1"/>
  <c r="CY21" i="1"/>
  <c r="CY20" i="1"/>
  <c r="CY19" i="1"/>
  <c r="CY18" i="1"/>
  <c r="CY17" i="1"/>
  <c r="CY16" i="1"/>
  <c r="CY15" i="1"/>
  <c r="CY14" i="1"/>
  <c r="CY13" i="1"/>
  <c r="CY12" i="1"/>
  <c r="CY11" i="1"/>
  <c r="CY10" i="1"/>
  <c r="CY9" i="1"/>
  <c r="CY8" i="1"/>
  <c r="CY7" i="1"/>
  <c r="CY6" i="1"/>
  <c r="CY5" i="1"/>
  <c r="CY4" i="1"/>
  <c r="CV67" i="1"/>
  <c r="CV66" i="1"/>
  <c r="CV65" i="1"/>
  <c r="CV64" i="1"/>
  <c r="CV63" i="1"/>
  <c r="CV62" i="1"/>
  <c r="CV61" i="1"/>
  <c r="CV60" i="1"/>
  <c r="CV59" i="1"/>
  <c r="CV58" i="1"/>
  <c r="CV57" i="1"/>
  <c r="CV56" i="1"/>
  <c r="CV55" i="1"/>
  <c r="CV54" i="1"/>
  <c r="CV53" i="1"/>
  <c r="CV52" i="1"/>
  <c r="CV51" i="1"/>
  <c r="CV50" i="1"/>
  <c r="CV49" i="1"/>
  <c r="CV48" i="1"/>
  <c r="CV47" i="1"/>
  <c r="CV46" i="1"/>
  <c r="CV45" i="1"/>
  <c r="CV44" i="1"/>
  <c r="CV43" i="1"/>
  <c r="CV42" i="1"/>
  <c r="CV41" i="1"/>
  <c r="CV40" i="1"/>
  <c r="CV39" i="1"/>
  <c r="CV38" i="1"/>
  <c r="CV37" i="1"/>
  <c r="CV36" i="1"/>
  <c r="CV35" i="1"/>
  <c r="CV34" i="1"/>
  <c r="CV33" i="1"/>
  <c r="CV32" i="1"/>
  <c r="CV31" i="1"/>
  <c r="CV30" i="1"/>
  <c r="CV29" i="1"/>
  <c r="CV28" i="1"/>
  <c r="CV27" i="1"/>
  <c r="CV26" i="1"/>
  <c r="CV25" i="1"/>
  <c r="CV24" i="1"/>
  <c r="CV23" i="1"/>
  <c r="CV22" i="1"/>
  <c r="CV21" i="1"/>
  <c r="CV20" i="1"/>
  <c r="CV19" i="1"/>
  <c r="CV18" i="1"/>
  <c r="CV17" i="1"/>
  <c r="CV16" i="1"/>
  <c r="CV15" i="1"/>
  <c r="CV14" i="1"/>
  <c r="CV13" i="1"/>
  <c r="CV12" i="1"/>
  <c r="CV11" i="1"/>
  <c r="CV10" i="1"/>
  <c r="CV9" i="1"/>
  <c r="CV8" i="1"/>
  <c r="CV7" i="1"/>
  <c r="CV6" i="1"/>
  <c r="CV5" i="1"/>
  <c r="CV4" i="1"/>
  <c r="CS67" i="1"/>
  <c r="CS66" i="1"/>
  <c r="CS65" i="1"/>
  <c r="CS64" i="1"/>
  <c r="CS63" i="1"/>
  <c r="CS62" i="1"/>
  <c r="CS61" i="1"/>
  <c r="CS60" i="1"/>
  <c r="CS59" i="1"/>
  <c r="CS58" i="1"/>
  <c r="CS57" i="1"/>
  <c r="CS56" i="1"/>
  <c r="CS55" i="1"/>
  <c r="CS54" i="1"/>
  <c r="CS53" i="1"/>
  <c r="CS52" i="1"/>
  <c r="CS51" i="1"/>
  <c r="CS50" i="1"/>
  <c r="CS49" i="1"/>
  <c r="CS48" i="1"/>
  <c r="CS47" i="1"/>
  <c r="CS46" i="1"/>
  <c r="CS45" i="1"/>
  <c r="CS44" i="1"/>
  <c r="CS43" i="1"/>
  <c r="CS42" i="1"/>
  <c r="CS41" i="1"/>
  <c r="CS40" i="1"/>
  <c r="CS39" i="1"/>
  <c r="CS38" i="1"/>
  <c r="CS37" i="1"/>
  <c r="CS36" i="1"/>
  <c r="CS35" i="1"/>
  <c r="CS34" i="1"/>
  <c r="CS33" i="1"/>
  <c r="CS32" i="1"/>
  <c r="CS31" i="1"/>
  <c r="CS30" i="1"/>
  <c r="CS29" i="1"/>
  <c r="CS28" i="1"/>
  <c r="CS27" i="1"/>
  <c r="CS26" i="1"/>
  <c r="CS25" i="1"/>
  <c r="CS24" i="1"/>
  <c r="CS23" i="1"/>
  <c r="CS22" i="1"/>
  <c r="CS21" i="1"/>
  <c r="CS20" i="1"/>
  <c r="CS19" i="1"/>
  <c r="CS18" i="1"/>
  <c r="CS17" i="1"/>
  <c r="CS16" i="1"/>
  <c r="CS15" i="1"/>
  <c r="CS14" i="1"/>
  <c r="CS13" i="1"/>
  <c r="CS12" i="1"/>
  <c r="CS11" i="1"/>
  <c r="CS10" i="1"/>
  <c r="CS9" i="1"/>
  <c r="CS8" i="1"/>
  <c r="CS7" i="1"/>
  <c r="CS6" i="1"/>
  <c r="CS5" i="1"/>
  <c r="CS4" i="1"/>
  <c r="CP67" i="1"/>
  <c r="CP66" i="1"/>
  <c r="CP65" i="1"/>
  <c r="CP64" i="1"/>
  <c r="CP63" i="1"/>
  <c r="CP62" i="1"/>
  <c r="CP61" i="1"/>
  <c r="CP60" i="1"/>
  <c r="CP59" i="1"/>
  <c r="CP58" i="1"/>
  <c r="CP57" i="1"/>
  <c r="CP56" i="1"/>
  <c r="CP55" i="1"/>
  <c r="CP54" i="1"/>
  <c r="CP53" i="1"/>
  <c r="CP52" i="1"/>
  <c r="CP51" i="1"/>
  <c r="CP50" i="1"/>
  <c r="CP49" i="1"/>
  <c r="CP48" i="1"/>
  <c r="CP47" i="1"/>
  <c r="CP46" i="1"/>
  <c r="CP45" i="1"/>
  <c r="CP44" i="1"/>
  <c r="CP43" i="1"/>
  <c r="CP42" i="1"/>
  <c r="CP41" i="1"/>
  <c r="CP40" i="1"/>
  <c r="CP39" i="1"/>
  <c r="CP38" i="1"/>
  <c r="CP37" i="1"/>
  <c r="CP36" i="1"/>
  <c r="CP35" i="1"/>
  <c r="CP34" i="1"/>
  <c r="CP33" i="1"/>
  <c r="CP32" i="1"/>
  <c r="CP31" i="1"/>
  <c r="CP30" i="1"/>
  <c r="CP29" i="1"/>
  <c r="CP28" i="1"/>
  <c r="CP27" i="1"/>
  <c r="CP26" i="1"/>
  <c r="CP25" i="1"/>
  <c r="CP24" i="1"/>
  <c r="CP23" i="1"/>
  <c r="CP22" i="1"/>
  <c r="CP21" i="1"/>
  <c r="CP20" i="1"/>
  <c r="CP19" i="1"/>
  <c r="CP18" i="1"/>
  <c r="CP17" i="1"/>
  <c r="CP16" i="1"/>
  <c r="CP15" i="1"/>
  <c r="CP14" i="1"/>
  <c r="CP13" i="1"/>
  <c r="CP12" i="1"/>
  <c r="CP11" i="1"/>
  <c r="CP10" i="1"/>
  <c r="CP9" i="1"/>
  <c r="CP8" i="1"/>
  <c r="CP7" i="1"/>
  <c r="CP6" i="1"/>
  <c r="CM67" i="1"/>
  <c r="CM66" i="1"/>
  <c r="CM65" i="1"/>
  <c r="CM64" i="1"/>
  <c r="CM63" i="1"/>
  <c r="CM62" i="1"/>
  <c r="CM61" i="1"/>
  <c r="CM60" i="1"/>
  <c r="CM59" i="1"/>
  <c r="CM58" i="1"/>
  <c r="CM57" i="1"/>
  <c r="CM56" i="1"/>
  <c r="CM55" i="1"/>
  <c r="CM54" i="1"/>
  <c r="CM53" i="1"/>
  <c r="CM52" i="1"/>
  <c r="CM51" i="1"/>
  <c r="CM50" i="1"/>
  <c r="CM49" i="1"/>
  <c r="CM48" i="1"/>
  <c r="CM47" i="1"/>
  <c r="CM46" i="1"/>
  <c r="CM45" i="1"/>
  <c r="CM44" i="1"/>
  <c r="CM43" i="1"/>
  <c r="CM42" i="1"/>
  <c r="CM41" i="1"/>
  <c r="CM40" i="1"/>
  <c r="CM39" i="1"/>
  <c r="CM38" i="1"/>
  <c r="CM37" i="1"/>
  <c r="CM36" i="1"/>
  <c r="CM35" i="1"/>
  <c r="CM34" i="1"/>
  <c r="CM33" i="1"/>
  <c r="CM32" i="1"/>
  <c r="CM31" i="1"/>
  <c r="CM30" i="1"/>
  <c r="CM29" i="1"/>
  <c r="CM28" i="1"/>
  <c r="CM27" i="1"/>
  <c r="CM26" i="1"/>
  <c r="CM25" i="1"/>
  <c r="CM24" i="1"/>
  <c r="CM23" i="1"/>
  <c r="CM22" i="1"/>
  <c r="CM21" i="1"/>
  <c r="CM20" i="1"/>
  <c r="CM19" i="1"/>
  <c r="CM18" i="1"/>
  <c r="CM17" i="1"/>
  <c r="CM16" i="1"/>
  <c r="CM15" i="1"/>
  <c r="CM14" i="1"/>
  <c r="CM13" i="1"/>
  <c r="CM12" i="1"/>
  <c r="CM11" i="1"/>
  <c r="CM10" i="1"/>
  <c r="CM9" i="1"/>
  <c r="CM8" i="1"/>
  <c r="CM7" i="1"/>
  <c r="CM6" i="1"/>
  <c r="CM5" i="1"/>
  <c r="CM4" i="1"/>
  <c r="CJ67" i="1"/>
  <c r="CJ66" i="1"/>
  <c r="CJ65" i="1"/>
  <c r="CJ64" i="1"/>
  <c r="CJ63" i="1"/>
  <c r="CJ62" i="1"/>
  <c r="CJ61" i="1"/>
  <c r="CJ60" i="1"/>
  <c r="CJ59" i="1"/>
  <c r="CJ58" i="1"/>
  <c r="CJ57" i="1"/>
  <c r="CJ56" i="1"/>
  <c r="CJ55" i="1"/>
  <c r="CJ54" i="1"/>
  <c r="CJ53" i="1"/>
  <c r="CJ52" i="1"/>
  <c r="CJ51" i="1"/>
  <c r="CJ50" i="1"/>
  <c r="CJ49" i="1"/>
  <c r="CJ48" i="1"/>
  <c r="CJ47" i="1"/>
  <c r="CJ46" i="1"/>
  <c r="CJ45" i="1"/>
  <c r="CJ44" i="1"/>
  <c r="CJ43" i="1"/>
  <c r="CJ42" i="1"/>
  <c r="CJ41" i="1"/>
  <c r="CJ40" i="1"/>
  <c r="CJ39" i="1"/>
  <c r="CJ38" i="1"/>
  <c r="CJ37" i="1"/>
  <c r="CJ36" i="1"/>
  <c r="CJ35" i="1"/>
  <c r="CJ34" i="1"/>
  <c r="CJ33" i="1"/>
  <c r="CJ32" i="1"/>
  <c r="CJ31" i="1"/>
  <c r="CJ30" i="1"/>
  <c r="CJ29" i="1"/>
  <c r="CJ28" i="1"/>
  <c r="CJ27" i="1"/>
  <c r="CJ26" i="1"/>
  <c r="CJ25" i="1"/>
  <c r="CJ24" i="1"/>
  <c r="CJ23" i="1"/>
  <c r="CJ22" i="1"/>
  <c r="CJ21" i="1"/>
  <c r="CJ20" i="1"/>
  <c r="CJ19" i="1"/>
  <c r="CJ18" i="1"/>
  <c r="CJ17" i="1"/>
  <c r="CJ16" i="1"/>
  <c r="CJ15" i="1"/>
  <c r="CJ14" i="1"/>
  <c r="CJ13" i="1"/>
  <c r="CJ12" i="1"/>
  <c r="CJ11" i="1"/>
  <c r="CJ10" i="1"/>
  <c r="CJ9" i="1"/>
  <c r="CJ8" i="1"/>
  <c r="CJ7" i="1"/>
  <c r="CJ6" i="1"/>
  <c r="CJ5" i="1"/>
  <c r="CJ4" i="1"/>
  <c r="CG67" i="1"/>
  <c r="CG66" i="1"/>
  <c r="CG65" i="1"/>
  <c r="CG64" i="1"/>
  <c r="CG63" i="1"/>
  <c r="CG62" i="1"/>
  <c r="CG61" i="1"/>
  <c r="CG60" i="1"/>
  <c r="CG59" i="1"/>
  <c r="CG58" i="1"/>
  <c r="CG57" i="1"/>
  <c r="CG56" i="1"/>
  <c r="CG55" i="1"/>
  <c r="CG54" i="1"/>
  <c r="CG53" i="1"/>
  <c r="CG52" i="1"/>
  <c r="CG51" i="1"/>
  <c r="CG50" i="1"/>
  <c r="CG49" i="1"/>
  <c r="CG48" i="1"/>
  <c r="CG47" i="1"/>
  <c r="CG46" i="1"/>
  <c r="CG45" i="1"/>
  <c r="CG44" i="1"/>
  <c r="CG43" i="1"/>
  <c r="CG42" i="1"/>
  <c r="CG41" i="1"/>
  <c r="CG40" i="1"/>
  <c r="CG39" i="1"/>
  <c r="CG38" i="1"/>
  <c r="CG37" i="1"/>
  <c r="CG36" i="1"/>
  <c r="CG35" i="1"/>
  <c r="CG34" i="1"/>
  <c r="CG33" i="1"/>
  <c r="CG32" i="1"/>
  <c r="CG31" i="1"/>
  <c r="CG30" i="1"/>
  <c r="CG29" i="1"/>
  <c r="CG28" i="1"/>
  <c r="CG27" i="1"/>
  <c r="CG26" i="1"/>
  <c r="CG25" i="1"/>
  <c r="CG24" i="1"/>
  <c r="CG23" i="1"/>
  <c r="CG22" i="1"/>
  <c r="CG21" i="1"/>
  <c r="CG20" i="1"/>
  <c r="CG19" i="1"/>
  <c r="CG18" i="1"/>
  <c r="CG17" i="1"/>
  <c r="CG16" i="1"/>
  <c r="CG15" i="1"/>
  <c r="CG14" i="1"/>
  <c r="CG13" i="1"/>
  <c r="CG12" i="1"/>
  <c r="CG11" i="1"/>
  <c r="CG10" i="1"/>
  <c r="CG9" i="1"/>
  <c r="CG8" i="1"/>
  <c r="CG7" i="1"/>
  <c r="CG6" i="1"/>
  <c r="CG5" i="1"/>
  <c r="CG4" i="1"/>
  <c r="CD67" i="1"/>
  <c r="CD66" i="1"/>
  <c r="CD65" i="1"/>
  <c r="CD64" i="1"/>
  <c r="CD63" i="1"/>
  <c r="CD62" i="1"/>
  <c r="CD61" i="1"/>
  <c r="CD60" i="1"/>
  <c r="CD59" i="1"/>
  <c r="CD58" i="1"/>
  <c r="CD57" i="1"/>
  <c r="CD56" i="1"/>
  <c r="CD55" i="1"/>
  <c r="CD54" i="1"/>
  <c r="CD53" i="1"/>
  <c r="CD52" i="1"/>
  <c r="CD51" i="1"/>
  <c r="CD50" i="1"/>
  <c r="CD49" i="1"/>
  <c r="CD48" i="1"/>
  <c r="CD47" i="1"/>
  <c r="CD46" i="1"/>
  <c r="CD45" i="1"/>
  <c r="CD44" i="1"/>
  <c r="CD43" i="1"/>
  <c r="CD42" i="1"/>
  <c r="CD41" i="1"/>
  <c r="CD40" i="1"/>
  <c r="CD39" i="1"/>
  <c r="CD38" i="1"/>
  <c r="CD37" i="1"/>
  <c r="CD36" i="1"/>
  <c r="CD35" i="1"/>
  <c r="CD34" i="1"/>
  <c r="CD33" i="1"/>
  <c r="CD32" i="1"/>
  <c r="CD31" i="1"/>
  <c r="CD30" i="1"/>
  <c r="CD29" i="1"/>
  <c r="CD28" i="1"/>
  <c r="CD27" i="1"/>
  <c r="CD26" i="1"/>
  <c r="CD25" i="1"/>
  <c r="CD24" i="1"/>
  <c r="CD23" i="1"/>
  <c r="CD22" i="1"/>
  <c r="CD21" i="1"/>
  <c r="CD20" i="1"/>
  <c r="CD19" i="1"/>
  <c r="CD18" i="1"/>
  <c r="CD17" i="1"/>
  <c r="CD16" i="1"/>
  <c r="CD15" i="1"/>
  <c r="CD14" i="1"/>
  <c r="CD13" i="1"/>
  <c r="CD12" i="1"/>
  <c r="CD11" i="1"/>
  <c r="CD10" i="1"/>
  <c r="CD9" i="1"/>
  <c r="CD8" i="1"/>
  <c r="CD7" i="1"/>
  <c r="CD6" i="1"/>
  <c r="CD5" i="1"/>
  <c r="CD4" i="1"/>
  <c r="CA67" i="1"/>
  <c r="CA66" i="1"/>
  <c r="CA65" i="1"/>
  <c r="CA64" i="1"/>
  <c r="CA63" i="1"/>
  <c r="CA62" i="1"/>
  <c r="CA61" i="1"/>
  <c r="CA60" i="1"/>
  <c r="CA59" i="1"/>
  <c r="CA58" i="1"/>
  <c r="CA57" i="1"/>
  <c r="CA56" i="1"/>
  <c r="CA55" i="1"/>
  <c r="CA54" i="1"/>
  <c r="CA53" i="1"/>
  <c r="CA52" i="1"/>
  <c r="CA51" i="1"/>
  <c r="CA50" i="1"/>
  <c r="CA49" i="1"/>
  <c r="CA48" i="1"/>
  <c r="CA47" i="1"/>
  <c r="CA46" i="1"/>
  <c r="CA45" i="1"/>
  <c r="CA44" i="1"/>
  <c r="CA43" i="1"/>
  <c r="CA42" i="1"/>
  <c r="CA41" i="1"/>
  <c r="CA40" i="1"/>
  <c r="CA39" i="1"/>
  <c r="CA38" i="1"/>
  <c r="CA37" i="1"/>
  <c r="CA36" i="1"/>
  <c r="CA35" i="1"/>
  <c r="CA34" i="1"/>
  <c r="CA33" i="1"/>
  <c r="CA32" i="1"/>
  <c r="CA31" i="1"/>
  <c r="CA30" i="1"/>
  <c r="CA29" i="1"/>
  <c r="CA28" i="1"/>
  <c r="CA27" i="1"/>
  <c r="CA26" i="1"/>
  <c r="CA25" i="1"/>
  <c r="CA24" i="1"/>
  <c r="CA23" i="1"/>
  <c r="CA22" i="1"/>
  <c r="CA21" i="1"/>
  <c r="CA20" i="1"/>
  <c r="CA19" i="1"/>
  <c r="CA18" i="1"/>
  <c r="CA17" i="1"/>
  <c r="CA16" i="1"/>
  <c r="CA15" i="1"/>
  <c r="CA14" i="1"/>
  <c r="CA13" i="1"/>
  <c r="CA12" i="1"/>
  <c r="CA11" i="1"/>
  <c r="CA10" i="1"/>
  <c r="CA9" i="1"/>
  <c r="CA8" i="1"/>
  <c r="CA7" i="1"/>
  <c r="CA6" i="1"/>
  <c r="CA5" i="1"/>
  <c r="CA4" i="1"/>
  <c r="BX67" i="1"/>
  <c r="BX66" i="1"/>
  <c r="BX65" i="1"/>
  <c r="BX64" i="1"/>
  <c r="BX63" i="1"/>
  <c r="BX62" i="1"/>
  <c r="BX61" i="1"/>
  <c r="BX60" i="1"/>
  <c r="BX59" i="1"/>
  <c r="BX58" i="1"/>
  <c r="BX57" i="1"/>
  <c r="BX56" i="1"/>
  <c r="BX55" i="1"/>
  <c r="BX54" i="1"/>
  <c r="BX53" i="1"/>
  <c r="BX52" i="1"/>
  <c r="BX51" i="1"/>
  <c r="BX50" i="1"/>
  <c r="BX49" i="1"/>
  <c r="BX48" i="1"/>
  <c r="BX47" i="1"/>
  <c r="BX46" i="1"/>
  <c r="BX45" i="1"/>
  <c r="BX44" i="1"/>
  <c r="BX43" i="1"/>
  <c r="BX42" i="1"/>
  <c r="BX41" i="1"/>
  <c r="BX40" i="1"/>
  <c r="BX39" i="1"/>
  <c r="BX38" i="1"/>
  <c r="BX37" i="1"/>
  <c r="BX36" i="1"/>
  <c r="BX35" i="1"/>
  <c r="BX34" i="1"/>
  <c r="BX33" i="1"/>
  <c r="BX32" i="1"/>
  <c r="BX31" i="1"/>
  <c r="BX30" i="1"/>
  <c r="BX29" i="1"/>
  <c r="BX28" i="1"/>
  <c r="BX27" i="1"/>
  <c r="BX26" i="1"/>
  <c r="BX25" i="1"/>
  <c r="BX24" i="1"/>
  <c r="BX23" i="1"/>
  <c r="BX22" i="1"/>
  <c r="BX21" i="1"/>
  <c r="BX20" i="1"/>
  <c r="BX19" i="1"/>
  <c r="BX18" i="1"/>
  <c r="BX17" i="1"/>
  <c r="BX16" i="1"/>
  <c r="BX15" i="1"/>
  <c r="BX14" i="1"/>
  <c r="BX13" i="1"/>
  <c r="BX12" i="1"/>
  <c r="BX11" i="1"/>
  <c r="BX10" i="1"/>
  <c r="BX9" i="1"/>
  <c r="BX8" i="1"/>
  <c r="BX7" i="1"/>
  <c r="BX6" i="1"/>
  <c r="BX5" i="1"/>
  <c r="BX4" i="1"/>
  <c r="BU67" i="1"/>
  <c r="BU66" i="1"/>
  <c r="BU65" i="1"/>
  <c r="BU64" i="1"/>
  <c r="BU63" i="1"/>
  <c r="BU62" i="1"/>
  <c r="BU61" i="1"/>
  <c r="BU60" i="1"/>
  <c r="BU59" i="1"/>
  <c r="BU58" i="1"/>
  <c r="BU57" i="1"/>
  <c r="BU56" i="1"/>
  <c r="BU55" i="1"/>
  <c r="BU54" i="1"/>
  <c r="BU53" i="1"/>
  <c r="BU52" i="1"/>
  <c r="BU51" i="1"/>
  <c r="BU50" i="1"/>
  <c r="BU49" i="1"/>
  <c r="BU48" i="1"/>
  <c r="BU47" i="1"/>
  <c r="BU46" i="1"/>
  <c r="BU45" i="1"/>
  <c r="BU44" i="1"/>
  <c r="BU43" i="1"/>
  <c r="BU42" i="1"/>
  <c r="BU41" i="1"/>
  <c r="BU40" i="1"/>
  <c r="BU39" i="1"/>
  <c r="BU38" i="1"/>
  <c r="BU37" i="1"/>
  <c r="BU36" i="1"/>
  <c r="BU35" i="1"/>
  <c r="BU34" i="1"/>
  <c r="BU33" i="1"/>
  <c r="BU32" i="1"/>
  <c r="BU31" i="1"/>
  <c r="BU30" i="1"/>
  <c r="BU29" i="1"/>
  <c r="BU28" i="1"/>
  <c r="BU27" i="1"/>
  <c r="BU26" i="1"/>
  <c r="BU25" i="1"/>
  <c r="BU24" i="1"/>
  <c r="BU23" i="1"/>
  <c r="BU22" i="1"/>
  <c r="BU21" i="1"/>
  <c r="BU20" i="1"/>
  <c r="BU19" i="1"/>
  <c r="BU18" i="1"/>
  <c r="BU17" i="1"/>
  <c r="BU16" i="1"/>
  <c r="BU15" i="1"/>
  <c r="BU14" i="1"/>
  <c r="BU13" i="1"/>
  <c r="BU12" i="1"/>
  <c r="BU11" i="1"/>
  <c r="BU10" i="1"/>
  <c r="BU9" i="1"/>
  <c r="BU8" i="1"/>
  <c r="BU7" i="1"/>
  <c r="BU6" i="1"/>
  <c r="BU5" i="1"/>
  <c r="BU4" i="1"/>
  <c r="BR67" i="1"/>
  <c r="BR66" i="1"/>
  <c r="BR65" i="1"/>
  <c r="BR64" i="1"/>
  <c r="BR63" i="1"/>
  <c r="BR62" i="1"/>
  <c r="BR61" i="1"/>
  <c r="BR60" i="1"/>
  <c r="BR59" i="1"/>
  <c r="BR58" i="1"/>
  <c r="BR57" i="1"/>
  <c r="BR56" i="1"/>
  <c r="BR55" i="1"/>
  <c r="BR54" i="1"/>
  <c r="BR53" i="1"/>
  <c r="BR52" i="1"/>
  <c r="BR51" i="1"/>
  <c r="BR50" i="1"/>
  <c r="BR49" i="1"/>
  <c r="BR48" i="1"/>
  <c r="BR47" i="1"/>
  <c r="BR46" i="1"/>
  <c r="BR45" i="1"/>
  <c r="BR44" i="1"/>
  <c r="BR43" i="1"/>
  <c r="BR42" i="1"/>
  <c r="BR41" i="1"/>
  <c r="BR40" i="1"/>
  <c r="BR39" i="1"/>
  <c r="BR38" i="1"/>
  <c r="BR37" i="1"/>
  <c r="BR36" i="1"/>
  <c r="BR35" i="1"/>
  <c r="BR34" i="1"/>
  <c r="BR33" i="1"/>
  <c r="BR32" i="1"/>
  <c r="BR31" i="1"/>
  <c r="BR30" i="1"/>
  <c r="BR29" i="1"/>
  <c r="BR28" i="1"/>
  <c r="BR27" i="1"/>
  <c r="BR26" i="1"/>
  <c r="BR25" i="1"/>
  <c r="BR24" i="1"/>
  <c r="BR23" i="1"/>
  <c r="BR22" i="1"/>
  <c r="BR21" i="1"/>
  <c r="BR20" i="1"/>
  <c r="BR19" i="1"/>
  <c r="BR18" i="1"/>
  <c r="BR17" i="1"/>
  <c r="BR16" i="1"/>
  <c r="BR15" i="1"/>
  <c r="BR14" i="1"/>
  <c r="BR13" i="1"/>
  <c r="BR12" i="1"/>
  <c r="BR11" i="1"/>
  <c r="BR10" i="1"/>
  <c r="BR9" i="1"/>
  <c r="BR8" i="1"/>
  <c r="BR7" i="1"/>
  <c r="BR6" i="1"/>
  <c r="BR5" i="1"/>
  <c r="BR4"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O33" i="1"/>
  <c r="BO32" i="1"/>
  <c r="BO31" i="1"/>
  <c r="BO30" i="1"/>
  <c r="BO29" i="1"/>
  <c r="BO28" i="1"/>
  <c r="BO27" i="1"/>
  <c r="BO26" i="1"/>
  <c r="BO25" i="1"/>
  <c r="BO24" i="1"/>
  <c r="BO23" i="1"/>
  <c r="BO22" i="1"/>
  <c r="BO21" i="1"/>
  <c r="BO20" i="1"/>
  <c r="BO19" i="1"/>
  <c r="BO18" i="1"/>
  <c r="BO17" i="1"/>
  <c r="BO16" i="1"/>
  <c r="BO15" i="1"/>
  <c r="BO14" i="1"/>
  <c r="BO13" i="1"/>
  <c r="BO12" i="1"/>
  <c r="BO11" i="1"/>
  <c r="BO10" i="1"/>
  <c r="BO9" i="1"/>
  <c r="BO8" i="1"/>
  <c r="BO7" i="1"/>
  <c r="BO6" i="1"/>
  <c r="BO5" i="1"/>
  <c r="BO4" i="1"/>
  <c r="BL67" i="1"/>
  <c r="BL66" i="1"/>
  <c r="BL65" i="1"/>
  <c r="BL64" i="1"/>
  <c r="BL63" i="1"/>
  <c r="BL62" i="1"/>
  <c r="BL61" i="1"/>
  <c r="BL60" i="1"/>
  <c r="BL59" i="1"/>
  <c r="BL58" i="1"/>
  <c r="BL57" i="1"/>
  <c r="BL56" i="1"/>
  <c r="BL55" i="1"/>
  <c r="BL54" i="1"/>
  <c r="BL53" i="1"/>
  <c r="BL52" i="1"/>
  <c r="BL51" i="1"/>
  <c r="BL50" i="1"/>
  <c r="BL49" i="1"/>
  <c r="BL48" i="1"/>
  <c r="BL47" i="1"/>
  <c r="BL46" i="1"/>
  <c r="BL45" i="1"/>
  <c r="BL44" i="1"/>
  <c r="BL43" i="1"/>
  <c r="BL42" i="1"/>
  <c r="BL41" i="1"/>
  <c r="BL40" i="1"/>
  <c r="BL39" i="1"/>
  <c r="BL38" i="1"/>
  <c r="BL37" i="1"/>
  <c r="BL36" i="1"/>
  <c r="BL35" i="1"/>
  <c r="BL34" i="1"/>
  <c r="BL33" i="1"/>
  <c r="BL32" i="1"/>
  <c r="BL31" i="1"/>
  <c r="BL30" i="1"/>
  <c r="BL29" i="1"/>
  <c r="BL28" i="1"/>
  <c r="BL27" i="1"/>
  <c r="BL26" i="1"/>
  <c r="BL25" i="1"/>
  <c r="BL24" i="1"/>
  <c r="BL23" i="1"/>
  <c r="BL22" i="1"/>
  <c r="BL21" i="1"/>
  <c r="BL20" i="1"/>
  <c r="BL19" i="1"/>
  <c r="BL18" i="1"/>
  <c r="BL17" i="1"/>
  <c r="BL16" i="1"/>
  <c r="BL15" i="1"/>
  <c r="BL14" i="1"/>
  <c r="BL13" i="1"/>
  <c r="BL12" i="1"/>
  <c r="BL11" i="1"/>
  <c r="BL10" i="1"/>
  <c r="BL9" i="1"/>
  <c r="BL8" i="1"/>
  <c r="BL7" i="1"/>
  <c r="BL6" i="1"/>
  <c r="BL5" i="1"/>
  <c r="BL4" i="1"/>
  <c r="BI67" i="1"/>
  <c r="BI66" i="1"/>
  <c r="BI65" i="1"/>
  <c r="BI64" i="1"/>
  <c r="BI63" i="1"/>
  <c r="BI62" i="1"/>
  <c r="BI61" i="1"/>
  <c r="BI60" i="1"/>
  <c r="BI59" i="1"/>
  <c r="BI58" i="1"/>
  <c r="BI57" i="1"/>
  <c r="BI56" i="1"/>
  <c r="BI55" i="1"/>
  <c r="BI54" i="1"/>
  <c r="BI53" i="1"/>
  <c r="BI52" i="1"/>
  <c r="BI51" i="1"/>
  <c r="BI50" i="1"/>
  <c r="BI49" i="1"/>
  <c r="BI48" i="1"/>
  <c r="BI47" i="1"/>
  <c r="BI46" i="1"/>
  <c r="BI45" i="1"/>
  <c r="BI44" i="1"/>
  <c r="BI43" i="1"/>
  <c r="BI42" i="1"/>
  <c r="BI41" i="1"/>
  <c r="BI40" i="1"/>
  <c r="BI39" i="1"/>
  <c r="BI38" i="1"/>
  <c r="BI37" i="1"/>
  <c r="BI36" i="1"/>
  <c r="BI35" i="1"/>
  <c r="BI34" i="1"/>
  <c r="BI33" i="1"/>
  <c r="BI32" i="1"/>
  <c r="BI31" i="1"/>
  <c r="BI30" i="1"/>
  <c r="BI29" i="1"/>
  <c r="BI28" i="1"/>
  <c r="BI27" i="1"/>
  <c r="BI26" i="1"/>
  <c r="BI25" i="1"/>
  <c r="BI24" i="1"/>
  <c r="BI23" i="1"/>
  <c r="BI22" i="1"/>
  <c r="BI21" i="1"/>
  <c r="BI20" i="1"/>
  <c r="BI19" i="1"/>
  <c r="BI18" i="1"/>
  <c r="BI17" i="1"/>
  <c r="BI16" i="1"/>
  <c r="BI15" i="1"/>
  <c r="BI14" i="1"/>
  <c r="BI13" i="1"/>
  <c r="BI12" i="1"/>
  <c r="BI11" i="1"/>
  <c r="BI10" i="1"/>
  <c r="BI9" i="1"/>
  <c r="BI8" i="1"/>
  <c r="BI7" i="1"/>
  <c r="BI6" i="1"/>
  <c r="BI5" i="1"/>
  <c r="BI4"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F33" i="1"/>
  <c r="BF32" i="1"/>
  <c r="BF31" i="1"/>
  <c r="BF30" i="1"/>
  <c r="BF29" i="1"/>
  <c r="BF28" i="1"/>
  <c r="BF27" i="1"/>
  <c r="BF26" i="1"/>
  <c r="BF25" i="1"/>
  <c r="BF24" i="1"/>
  <c r="BF23" i="1"/>
  <c r="BF22" i="1"/>
  <c r="BF21" i="1"/>
  <c r="BF20" i="1"/>
  <c r="BF19" i="1"/>
  <c r="BF18" i="1"/>
  <c r="BF17" i="1"/>
  <c r="BF16" i="1"/>
  <c r="BF15" i="1"/>
  <c r="BF14" i="1"/>
  <c r="BF13" i="1"/>
  <c r="BF12" i="1"/>
  <c r="BF11" i="1"/>
  <c r="BF10" i="1"/>
  <c r="BF9" i="1"/>
  <c r="BF8" i="1"/>
  <c r="BF7" i="1"/>
  <c r="BF6" i="1"/>
  <c r="BF5" i="1"/>
  <c r="BF4"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C33" i="1"/>
  <c r="BC32" i="1"/>
  <c r="BC31" i="1"/>
  <c r="BC30" i="1"/>
  <c r="BC29" i="1"/>
  <c r="BC28" i="1"/>
  <c r="BC27" i="1"/>
  <c r="BC26" i="1"/>
  <c r="BC25" i="1"/>
  <c r="BC24" i="1"/>
  <c r="BC23" i="1"/>
  <c r="BC22" i="1"/>
  <c r="BC21" i="1"/>
  <c r="BC20" i="1"/>
  <c r="BC19" i="1"/>
  <c r="BC18" i="1"/>
  <c r="BC17" i="1"/>
  <c r="BC16" i="1"/>
  <c r="BC15" i="1"/>
  <c r="BC14" i="1"/>
  <c r="BC13" i="1"/>
  <c r="BC12" i="1"/>
  <c r="BC11" i="1"/>
  <c r="BC10" i="1"/>
  <c r="BC9" i="1"/>
  <c r="BC8" i="1"/>
  <c r="BC7" i="1"/>
  <c r="BC6" i="1"/>
  <c r="BC5" i="1"/>
  <c r="BC4" i="1"/>
  <c r="AZ67" i="1"/>
  <c r="AZ66" i="1"/>
  <c r="AZ65" i="1"/>
  <c r="AZ64" i="1"/>
  <c r="AZ63" i="1"/>
  <c r="AZ62" i="1"/>
  <c r="AZ61" i="1"/>
  <c r="AZ60"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Z10" i="1"/>
  <c r="AZ9" i="1"/>
  <c r="AZ8" i="1"/>
  <c r="AZ7" i="1"/>
  <c r="AZ6" i="1"/>
  <c r="AZ5" i="1"/>
  <c r="AZ4"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W10" i="1"/>
  <c r="AW9" i="1"/>
  <c r="AW8" i="1"/>
  <c r="AW7" i="1"/>
  <c r="AW6" i="1"/>
  <c r="AW5" i="1"/>
  <c r="AW4"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T5"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Q10" i="1"/>
  <c r="AQ9" i="1"/>
  <c r="AQ8" i="1"/>
  <c r="AQ7" i="1"/>
  <c r="AQ6" i="1"/>
  <c r="AQ5" i="1"/>
  <c r="AQ4"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 r="AN7" i="1"/>
  <c r="AN6" i="1"/>
  <c r="AN5" i="1"/>
  <c r="AN4"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8" i="1"/>
  <c r="AK7" i="1"/>
  <c r="AK6" i="1"/>
  <c r="AK5" i="1"/>
  <c r="AK4"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0" i="1"/>
  <c r="AH8" i="1"/>
  <c r="AH7" i="1"/>
  <c r="AH5"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6" i="1"/>
  <c r="AE5" i="1"/>
  <c r="AE4"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6" i="1"/>
  <c r="AB5" i="1"/>
  <c r="AB4"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1" i="1"/>
  <c r="Y9" i="1"/>
  <c r="Y8" i="1"/>
  <c r="Y7" i="1"/>
  <c r="Y6" i="1"/>
  <c r="Y4"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H15" i="11"/>
  <c r="C11" i="11"/>
  <c r="C9" i="11"/>
  <c r="G15" i="11"/>
  <c r="G14" i="11"/>
  <c r="H14" i="11"/>
  <c r="C6" i="11"/>
  <c r="C5" i="11"/>
  <c r="K53" i="1"/>
  <c r="K54" i="1"/>
  <c r="K55" i="1"/>
  <c r="K56" i="1"/>
  <c r="K57" i="1"/>
  <c r="K58" i="1"/>
  <c r="K59" i="1"/>
  <c r="K60" i="1"/>
  <c r="K61" i="1"/>
  <c r="K62" i="1"/>
  <c r="K63" i="1"/>
  <c r="K64" i="1"/>
  <c r="K65" i="1"/>
  <c r="K66" i="1"/>
  <c r="K67" i="1"/>
  <c r="K52" i="1"/>
  <c r="V21" i="1" l="1"/>
  <c r="AE8" i="1"/>
  <c r="V25" i="1"/>
  <c r="V17" i="1"/>
  <c r="V13" i="1"/>
  <c r="V9" i="1"/>
  <c r="V5" i="1"/>
  <c r="V4" i="1"/>
  <c r="V24" i="1"/>
  <c r="V20" i="1"/>
  <c r="V16" i="1"/>
  <c r="V12" i="1"/>
  <c r="V8" i="1"/>
  <c r="V27" i="1"/>
  <c r="V23" i="1"/>
  <c r="V19" i="1"/>
  <c r="V15" i="1"/>
  <c r="V11" i="1"/>
  <c r="V7" i="1"/>
  <c r="V26" i="1"/>
  <c r="V22" i="1"/>
  <c r="V18" i="1"/>
  <c r="V14" i="1"/>
  <c r="V10" i="1"/>
  <c r="V6" i="1"/>
  <c r="CP4" i="1"/>
  <c r="EI4" i="1"/>
  <c r="AT4" i="1"/>
  <c r="AH4" i="1"/>
  <c r="J38" i="10"/>
  <c r="H46" i="10" s="1"/>
  <c r="CP5" i="1" l="1"/>
  <c r="H103" i="10"/>
  <c r="H93" i="10"/>
  <c r="I93" i="10" s="1"/>
  <c r="H89" i="10"/>
  <c r="H81" i="10"/>
  <c r="C44" i="1" s="1"/>
  <c r="H72" i="10"/>
  <c r="C35" i="1" s="1"/>
  <c r="H64" i="10"/>
  <c r="C27" i="1" s="1"/>
  <c r="H56" i="10"/>
  <c r="C19" i="1" s="1"/>
  <c r="H48" i="10"/>
  <c r="H101" i="10"/>
  <c r="H97" i="10"/>
  <c r="H87" i="10"/>
  <c r="H79" i="10"/>
  <c r="C42" i="1" s="1"/>
  <c r="H70" i="10"/>
  <c r="H62" i="10"/>
  <c r="C25" i="1" s="1"/>
  <c r="H55" i="10"/>
  <c r="H47" i="10"/>
  <c r="H41" i="10"/>
  <c r="H100" i="10"/>
  <c r="H96" i="10"/>
  <c r="H91" i="10"/>
  <c r="H85" i="10"/>
  <c r="I85" i="10" s="1"/>
  <c r="H77" i="10"/>
  <c r="I77" i="10" s="1"/>
  <c r="H68" i="10"/>
  <c r="H60" i="10"/>
  <c r="H53" i="10"/>
  <c r="H44" i="10"/>
  <c r="C7" i="1" s="1"/>
  <c r="H104" i="10"/>
  <c r="H99" i="10"/>
  <c r="C62" i="1" s="1"/>
  <c r="H94" i="10"/>
  <c r="H90" i="10"/>
  <c r="H83" i="10"/>
  <c r="H74" i="10"/>
  <c r="C37" i="1" s="1"/>
  <c r="H66" i="10"/>
  <c r="H58" i="10"/>
  <c r="C21" i="1" s="1"/>
  <c r="H50" i="10"/>
  <c r="C13" i="1" s="1"/>
  <c r="H43" i="10"/>
  <c r="C6" i="1" s="1"/>
  <c r="I46" i="10"/>
  <c r="C9" i="1"/>
  <c r="H88" i="10"/>
  <c r="C51" i="1" s="1"/>
  <c r="H84" i="10"/>
  <c r="H80" i="10"/>
  <c r="H76" i="10"/>
  <c r="H73" i="10"/>
  <c r="I73" i="10" s="1"/>
  <c r="H69" i="10"/>
  <c r="H65" i="10"/>
  <c r="H61" i="10"/>
  <c r="H57" i="10"/>
  <c r="H54" i="10"/>
  <c r="H51" i="10"/>
  <c r="H45" i="10"/>
  <c r="H42" i="10"/>
  <c r="C11" i="1"/>
  <c r="H102" i="10"/>
  <c r="H98" i="10"/>
  <c r="H95" i="10"/>
  <c r="H92" i="10"/>
  <c r="H86" i="10"/>
  <c r="H82" i="10"/>
  <c r="C45" i="1" s="1"/>
  <c r="H78" i="10"/>
  <c r="H75" i="10"/>
  <c r="H71" i="10"/>
  <c r="H67" i="10"/>
  <c r="H63" i="10"/>
  <c r="C26" i="1" s="1"/>
  <c r="H59" i="10"/>
  <c r="H52" i="10"/>
  <c r="H49" i="10"/>
  <c r="I49" i="10" s="1"/>
  <c r="P5" i="1"/>
  <c r="D5" i="1" s="1"/>
  <c r="P6" i="1"/>
  <c r="D6" i="1" s="1"/>
  <c r="P7" i="1"/>
  <c r="D7" i="1" s="1"/>
  <c r="P8" i="1"/>
  <c r="D8" i="1" s="1"/>
  <c r="P9" i="1"/>
  <c r="D9" i="1" s="1"/>
  <c r="P10" i="1"/>
  <c r="D10" i="1" s="1"/>
  <c r="P11" i="1"/>
  <c r="D11" i="1" s="1"/>
  <c r="P12" i="1"/>
  <c r="D12" i="1" s="1"/>
  <c r="P13" i="1"/>
  <c r="D13" i="1" s="1"/>
  <c r="P14" i="1"/>
  <c r="D14" i="1" s="1"/>
  <c r="P15" i="1"/>
  <c r="D15" i="1" s="1"/>
  <c r="P16" i="1"/>
  <c r="D16" i="1" s="1"/>
  <c r="P17" i="1"/>
  <c r="D17" i="1" s="1"/>
  <c r="P18" i="1"/>
  <c r="D18" i="1" s="1"/>
  <c r="P19" i="1"/>
  <c r="D19" i="1" s="1"/>
  <c r="P20" i="1"/>
  <c r="D20" i="1" s="1"/>
  <c r="P21" i="1"/>
  <c r="D21" i="1" s="1"/>
  <c r="P22" i="1"/>
  <c r="D22" i="1" s="1"/>
  <c r="P23" i="1"/>
  <c r="D23" i="1" s="1"/>
  <c r="P24" i="1"/>
  <c r="D24" i="1" s="1"/>
  <c r="P25" i="1"/>
  <c r="D25" i="1" s="1"/>
  <c r="P26" i="1"/>
  <c r="D26" i="1" s="1"/>
  <c r="P27" i="1"/>
  <c r="D27" i="1" s="1"/>
  <c r="P28" i="1"/>
  <c r="D28" i="1" s="1"/>
  <c r="P29" i="1"/>
  <c r="D29" i="1" s="1"/>
  <c r="P30" i="1"/>
  <c r="D30" i="1" s="1"/>
  <c r="P31" i="1"/>
  <c r="D31" i="1" s="1"/>
  <c r="P32" i="1"/>
  <c r="D32" i="1" s="1"/>
  <c r="P33" i="1"/>
  <c r="D33" i="1" s="1"/>
  <c r="P34" i="1"/>
  <c r="D34" i="1" s="1"/>
  <c r="P35" i="1"/>
  <c r="D35" i="1" s="1"/>
  <c r="P36" i="1"/>
  <c r="D36" i="1" s="1"/>
  <c r="P37" i="1"/>
  <c r="D37" i="1" s="1"/>
  <c r="P38" i="1"/>
  <c r="D38" i="1" s="1"/>
  <c r="P39" i="1"/>
  <c r="D39" i="1" s="1"/>
  <c r="P40" i="1"/>
  <c r="D40" i="1" s="1"/>
  <c r="P41" i="1"/>
  <c r="D41" i="1" s="1"/>
  <c r="P42" i="1"/>
  <c r="D42" i="1" s="1"/>
  <c r="P43" i="1"/>
  <c r="D43" i="1" s="1"/>
  <c r="P44" i="1"/>
  <c r="D44" i="1" s="1"/>
  <c r="P45" i="1"/>
  <c r="D45" i="1" s="1"/>
  <c r="P46" i="1"/>
  <c r="D46" i="1" s="1"/>
  <c r="P47" i="1"/>
  <c r="D47" i="1" s="1"/>
  <c r="P48" i="1"/>
  <c r="D48" i="1" s="1"/>
  <c r="P49" i="1"/>
  <c r="D49" i="1" s="1"/>
  <c r="P50" i="1"/>
  <c r="D50" i="1" s="1"/>
  <c r="P51" i="1"/>
  <c r="D51" i="1" s="1"/>
  <c r="P52" i="1"/>
  <c r="P53" i="1"/>
  <c r="P54" i="1"/>
  <c r="P55" i="1"/>
  <c r="P56" i="1"/>
  <c r="P57" i="1"/>
  <c r="P58" i="1"/>
  <c r="P59" i="1"/>
  <c r="P60" i="1"/>
  <c r="P61" i="1"/>
  <c r="P62" i="1"/>
  <c r="P63" i="1"/>
  <c r="P64" i="1"/>
  <c r="P65" i="1"/>
  <c r="P66" i="1"/>
  <c r="P67" i="1"/>
  <c r="P4" i="1"/>
  <c r="D4" i="1" s="1"/>
  <c r="F47" i="10"/>
  <c r="G47" i="10"/>
  <c r="F48" i="10"/>
  <c r="G48" i="10"/>
  <c r="F49" i="10"/>
  <c r="G49" i="10"/>
  <c r="F50" i="10"/>
  <c r="G50" i="10"/>
  <c r="F51" i="10"/>
  <c r="G51" i="10"/>
  <c r="F52" i="10"/>
  <c r="G52" i="10"/>
  <c r="F53" i="10"/>
  <c r="G53" i="10"/>
  <c r="F54" i="10"/>
  <c r="G54" i="10"/>
  <c r="F55" i="10"/>
  <c r="G55" i="10"/>
  <c r="F56" i="10"/>
  <c r="G56" i="10"/>
  <c r="F57" i="10"/>
  <c r="G57" i="10"/>
  <c r="F58" i="10"/>
  <c r="G58" i="10"/>
  <c r="F59" i="10"/>
  <c r="G59" i="10"/>
  <c r="F60" i="10"/>
  <c r="G60" i="10"/>
  <c r="F61" i="10"/>
  <c r="G61" i="10"/>
  <c r="F62" i="10"/>
  <c r="G62" i="10"/>
  <c r="F63" i="10"/>
  <c r="G63" i="10"/>
  <c r="F64" i="10"/>
  <c r="G64" i="10"/>
  <c r="F65" i="10"/>
  <c r="G65" i="10"/>
  <c r="F66" i="10"/>
  <c r="G66" i="10"/>
  <c r="F67" i="10"/>
  <c r="G67" i="10"/>
  <c r="F68" i="10"/>
  <c r="G68" i="10"/>
  <c r="F69" i="10"/>
  <c r="G69" i="10"/>
  <c r="F70" i="10"/>
  <c r="G70" i="10"/>
  <c r="F71" i="10"/>
  <c r="G71" i="10"/>
  <c r="F72" i="10"/>
  <c r="G72" i="10"/>
  <c r="F73" i="10"/>
  <c r="G73" i="10"/>
  <c r="F74" i="10"/>
  <c r="G74" i="10"/>
  <c r="F75" i="10"/>
  <c r="G75" i="10"/>
  <c r="F76" i="10"/>
  <c r="G76" i="10"/>
  <c r="F77" i="10"/>
  <c r="G77" i="10"/>
  <c r="F78" i="10"/>
  <c r="G78" i="10"/>
  <c r="F79" i="10"/>
  <c r="G79" i="10"/>
  <c r="F80" i="10"/>
  <c r="G80" i="10"/>
  <c r="F81" i="10"/>
  <c r="G81" i="10"/>
  <c r="F82" i="10"/>
  <c r="G82" i="10"/>
  <c r="F83" i="10"/>
  <c r="G83" i="10"/>
  <c r="F84" i="10"/>
  <c r="G84" i="10"/>
  <c r="F85" i="10"/>
  <c r="G85" i="10"/>
  <c r="F86" i="10"/>
  <c r="G86" i="10"/>
  <c r="F87" i="10"/>
  <c r="G87" i="10"/>
  <c r="F88" i="10"/>
  <c r="G88" i="10"/>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2" i="2"/>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4" i="1"/>
  <c r="J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2" i="6"/>
  <c r="EF2" i="1"/>
  <c r="I40" i="6" s="1"/>
  <c r="DZ2" i="1"/>
  <c r="I38" i="6" s="1"/>
  <c r="DT2" i="1"/>
  <c r="I36" i="6" s="1"/>
  <c r="DH2" i="1"/>
  <c r="I32" i="6" s="1"/>
  <c r="CV2" i="1"/>
  <c r="I28" i="6" s="1"/>
  <c r="CJ2" i="1"/>
  <c r="I24" i="6"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M51" i="1"/>
  <c r="K51" i="1"/>
  <c r="M50" i="1"/>
  <c r="K50" i="1"/>
  <c r="M49" i="1"/>
  <c r="K49" i="1"/>
  <c r="M48" i="1"/>
  <c r="K48" i="1"/>
  <c r="M47" i="1"/>
  <c r="K47" i="1"/>
  <c r="M46" i="1"/>
  <c r="K46" i="1"/>
  <c r="M45" i="1"/>
  <c r="K45" i="1"/>
  <c r="M44" i="1"/>
  <c r="K44" i="1"/>
  <c r="M43" i="1"/>
  <c r="K43" i="1"/>
  <c r="M42" i="1"/>
  <c r="K42" i="1"/>
  <c r="M41" i="1"/>
  <c r="K41" i="1"/>
  <c r="M40" i="1"/>
  <c r="K40" i="1"/>
  <c r="M39" i="1"/>
  <c r="K39" i="1"/>
  <c r="M38" i="1"/>
  <c r="K38" i="1"/>
  <c r="M37" i="1"/>
  <c r="K37" i="1"/>
  <c r="M36" i="1"/>
  <c r="K36" i="1"/>
  <c r="M35" i="1"/>
  <c r="K35" i="1"/>
  <c r="M34" i="1"/>
  <c r="K34" i="1"/>
  <c r="M33" i="1"/>
  <c r="K33" i="1"/>
  <c r="M32" i="1"/>
  <c r="K32" i="1"/>
  <c r="M31" i="1"/>
  <c r="K31" i="1"/>
  <c r="M30" i="1"/>
  <c r="K30" i="1"/>
  <c r="M29" i="1"/>
  <c r="K29" i="1"/>
  <c r="M28" i="1"/>
  <c r="K28" i="1"/>
  <c r="M27" i="1"/>
  <c r="K27" i="1"/>
  <c r="M26" i="1"/>
  <c r="K26" i="1"/>
  <c r="M25" i="1"/>
  <c r="K25" i="1"/>
  <c r="M24" i="1"/>
  <c r="K24" i="1"/>
  <c r="M23" i="1"/>
  <c r="K23" i="1"/>
  <c r="M22" i="1"/>
  <c r="K22" i="1"/>
  <c r="M21" i="1"/>
  <c r="K21" i="1"/>
  <c r="M20" i="1"/>
  <c r="K20" i="1"/>
  <c r="M19" i="1"/>
  <c r="K19" i="1"/>
  <c r="M18" i="1"/>
  <c r="K18" i="1"/>
  <c r="M17" i="1"/>
  <c r="K17" i="1"/>
  <c r="M16" i="1"/>
  <c r="K16" i="1"/>
  <c r="M15" i="1"/>
  <c r="K15" i="1"/>
  <c r="M14" i="1"/>
  <c r="K14" i="1"/>
  <c r="M13" i="1"/>
  <c r="K13" i="1"/>
  <c r="M12" i="1"/>
  <c r="K12" i="1"/>
  <c r="M11" i="1"/>
  <c r="K11" i="1"/>
  <c r="M10" i="1"/>
  <c r="K10" i="1"/>
  <c r="M9" i="1"/>
  <c r="K9" i="1"/>
  <c r="M8" i="1"/>
  <c r="K8" i="1"/>
  <c r="M7" i="1"/>
  <c r="K7" i="1"/>
  <c r="M6" i="1"/>
  <c r="K6" i="1"/>
  <c r="M5" i="1"/>
  <c r="K5" i="1"/>
  <c r="M4" i="1"/>
  <c r="K4" i="1"/>
  <c r="C11" i="3"/>
  <c r="L19" i="3"/>
  <c r="L18" i="3"/>
  <c r="L15" i="3"/>
  <c r="L14" i="3"/>
  <c r="I21" i="3"/>
  <c r="I20" i="3"/>
  <c r="I11" i="3"/>
  <c r="I10" i="3"/>
  <c r="F25" i="3"/>
  <c r="F24" i="3"/>
  <c r="F7" i="3"/>
  <c r="F6" i="3"/>
  <c r="F19" i="3"/>
  <c r="F18" i="3"/>
  <c r="F13" i="3"/>
  <c r="F12" i="3"/>
  <c r="C18" i="3"/>
  <c r="C17" i="3"/>
  <c r="C24" i="3"/>
  <c r="C23" i="3"/>
  <c r="C14" i="3"/>
  <c r="C13" i="3"/>
  <c r="C8" i="3"/>
  <c r="C7" i="3"/>
  <c r="C21" i="3"/>
  <c r="C20" i="3"/>
  <c r="C27" i="3"/>
  <c r="C26" i="3"/>
  <c r="C10" i="3"/>
  <c r="C5" i="3"/>
  <c r="C4" i="3"/>
  <c r="I80" i="10" l="1"/>
  <c r="C46" i="1"/>
  <c r="I96" i="10"/>
  <c r="C18" i="1"/>
  <c r="I56" i="10"/>
  <c r="C12" i="1"/>
  <c r="I63" i="10"/>
  <c r="I78" i="10"/>
  <c r="C58" i="1"/>
  <c r="I54" i="10"/>
  <c r="C32" i="1"/>
  <c r="I84" i="10"/>
  <c r="I58" i="10"/>
  <c r="I90" i="10"/>
  <c r="I44" i="10"/>
  <c r="C40" i="1"/>
  <c r="I100" i="10"/>
  <c r="I62" i="10"/>
  <c r="I64" i="10"/>
  <c r="C56" i="1"/>
  <c r="C22" i="1"/>
  <c r="I50" i="10"/>
  <c r="I68" i="10"/>
  <c r="C50" i="1"/>
  <c r="C52" i="1"/>
  <c r="C30" i="1"/>
  <c r="I82" i="10"/>
  <c r="C20" i="1"/>
  <c r="C36" i="1"/>
  <c r="I88" i="10"/>
  <c r="I66" i="10"/>
  <c r="I94" i="10"/>
  <c r="C16" i="1"/>
  <c r="C48" i="1"/>
  <c r="C4" i="1"/>
  <c r="I70" i="10"/>
  <c r="I101" i="10"/>
  <c r="I72" i="10"/>
  <c r="I103" i="10"/>
  <c r="I92" i="10"/>
  <c r="C28" i="1"/>
  <c r="I104" i="10"/>
  <c r="I55" i="10"/>
  <c r="I71" i="10"/>
  <c r="I86" i="10"/>
  <c r="C24" i="1"/>
  <c r="I76" i="10"/>
  <c r="I43" i="10"/>
  <c r="I74" i="10"/>
  <c r="I99" i="10"/>
  <c r="I60" i="10"/>
  <c r="I79" i="10"/>
  <c r="I48" i="10"/>
  <c r="I81" i="10"/>
  <c r="G51" i="1"/>
  <c r="O51" i="1" s="1"/>
  <c r="G50" i="1"/>
  <c r="O50" i="1" s="1"/>
  <c r="G49" i="1"/>
  <c r="O49" i="1" s="1"/>
  <c r="G48" i="1"/>
  <c r="G47" i="1"/>
  <c r="O47" i="1" s="1"/>
  <c r="G46" i="1"/>
  <c r="O46" i="1" s="1"/>
  <c r="G45" i="1"/>
  <c r="O45" i="1" s="1"/>
  <c r="G44" i="1"/>
  <c r="O44" i="1" s="1"/>
  <c r="G43" i="1"/>
  <c r="O43" i="1" s="1"/>
  <c r="G42" i="1"/>
  <c r="O42" i="1" s="1"/>
  <c r="G41" i="1"/>
  <c r="O41" i="1" s="1"/>
  <c r="G40" i="1"/>
  <c r="O40" i="1" s="1"/>
  <c r="G39" i="1"/>
  <c r="O39" i="1" s="1"/>
  <c r="G38" i="1"/>
  <c r="O38" i="1" s="1"/>
  <c r="G37" i="1"/>
  <c r="O37" i="1" s="1"/>
  <c r="G36" i="1"/>
  <c r="O36" i="1" s="1"/>
  <c r="G35" i="1"/>
  <c r="O35" i="1" s="1"/>
  <c r="G34" i="1"/>
  <c r="O34" i="1" s="1"/>
  <c r="G33" i="1"/>
  <c r="G32" i="1"/>
  <c r="O32" i="1" s="1"/>
  <c r="G31" i="1"/>
  <c r="O31" i="1" s="1"/>
  <c r="G30" i="1"/>
  <c r="O30" i="1" s="1"/>
  <c r="G29" i="1"/>
  <c r="O29" i="1" s="1"/>
  <c r="G28" i="1"/>
  <c r="O28" i="1" s="1"/>
  <c r="G27" i="1"/>
  <c r="O27" i="1" s="1"/>
  <c r="G26" i="1"/>
  <c r="O26" i="1" s="1"/>
  <c r="G25" i="1"/>
  <c r="O25" i="1" s="1"/>
  <c r="G24" i="1"/>
  <c r="O24" i="1" s="1"/>
  <c r="G23" i="1"/>
  <c r="O23" i="1" s="1"/>
  <c r="G22" i="1"/>
  <c r="O22" i="1" s="1"/>
  <c r="G21" i="1"/>
  <c r="O21" i="1" s="1"/>
  <c r="G20" i="1"/>
  <c r="O20" i="1" s="1"/>
  <c r="G19" i="1"/>
  <c r="O19" i="1" s="1"/>
  <c r="G18" i="1"/>
  <c r="O18" i="1" s="1"/>
  <c r="G17" i="1"/>
  <c r="O17" i="1" s="1"/>
  <c r="G16" i="1"/>
  <c r="O16" i="1" s="1"/>
  <c r="G15" i="1"/>
  <c r="O15" i="1" s="1"/>
  <c r="G14" i="1"/>
  <c r="O14" i="1" s="1"/>
  <c r="G13" i="1"/>
  <c r="O13" i="1" s="1"/>
  <c r="G12" i="1"/>
  <c r="O12" i="1" s="1"/>
  <c r="G11" i="1"/>
  <c r="O11" i="1" s="1"/>
  <c r="G10" i="1"/>
  <c r="O10" i="1" s="1"/>
  <c r="O33" i="1"/>
  <c r="E51" i="1"/>
  <c r="N51" i="1" s="1"/>
  <c r="E50" i="1"/>
  <c r="N50" i="1" s="1"/>
  <c r="E49" i="1"/>
  <c r="N49" i="1" s="1"/>
  <c r="E48" i="1"/>
  <c r="N48" i="1" s="1"/>
  <c r="E47" i="1"/>
  <c r="N47" i="1" s="1"/>
  <c r="E46" i="1"/>
  <c r="N46" i="1" s="1"/>
  <c r="E45" i="1"/>
  <c r="N45" i="1" s="1"/>
  <c r="E44" i="1"/>
  <c r="N44" i="1" s="1"/>
  <c r="E43" i="1"/>
  <c r="N43" i="1" s="1"/>
  <c r="E42" i="1"/>
  <c r="N42" i="1" s="1"/>
  <c r="E41" i="1"/>
  <c r="N41" i="1" s="1"/>
  <c r="E40" i="1"/>
  <c r="N40" i="1" s="1"/>
  <c r="E39" i="1"/>
  <c r="N39" i="1" s="1"/>
  <c r="E38" i="1"/>
  <c r="N38" i="1" s="1"/>
  <c r="E37" i="1"/>
  <c r="N37" i="1" s="1"/>
  <c r="E36" i="1"/>
  <c r="N36" i="1" s="1"/>
  <c r="E35" i="1"/>
  <c r="N35" i="1" s="1"/>
  <c r="E34" i="1"/>
  <c r="N34" i="1" s="1"/>
  <c r="E33" i="1"/>
  <c r="N33" i="1" s="1"/>
  <c r="E32" i="1"/>
  <c r="N32" i="1" s="1"/>
  <c r="E31" i="1"/>
  <c r="N31" i="1" s="1"/>
  <c r="E30" i="1"/>
  <c r="N30" i="1" s="1"/>
  <c r="E29" i="1"/>
  <c r="N29" i="1" s="1"/>
  <c r="E28" i="1"/>
  <c r="N28" i="1" s="1"/>
  <c r="E27" i="1"/>
  <c r="N27" i="1" s="1"/>
  <c r="E26" i="1"/>
  <c r="N26" i="1" s="1"/>
  <c r="E25" i="1"/>
  <c r="N25" i="1" s="1"/>
  <c r="E24" i="1"/>
  <c r="N24" i="1" s="1"/>
  <c r="E23" i="1"/>
  <c r="N23" i="1" s="1"/>
  <c r="E22" i="1"/>
  <c r="N22" i="1" s="1"/>
  <c r="E21" i="1"/>
  <c r="N21" i="1" s="1"/>
  <c r="E20" i="1"/>
  <c r="N20" i="1" s="1"/>
  <c r="E19" i="1"/>
  <c r="N19" i="1" s="1"/>
  <c r="E18" i="1"/>
  <c r="N18" i="1" s="1"/>
  <c r="E17" i="1"/>
  <c r="N17" i="1" s="1"/>
  <c r="E16" i="1"/>
  <c r="N16" i="1" s="1"/>
  <c r="E15" i="1"/>
  <c r="N15" i="1" s="1"/>
  <c r="E14" i="1"/>
  <c r="N14" i="1" s="1"/>
  <c r="E13" i="1"/>
  <c r="N13" i="1" s="1"/>
  <c r="E12" i="1"/>
  <c r="N12" i="1" s="1"/>
  <c r="E11" i="1"/>
  <c r="N11" i="1" s="1"/>
  <c r="E10" i="1"/>
  <c r="N10" i="1" s="1"/>
  <c r="I67" i="10"/>
  <c r="CD2" i="1"/>
  <c r="I22" i="6" s="1"/>
  <c r="CP2" i="1"/>
  <c r="I26" i="6" s="1"/>
  <c r="DB2" i="1"/>
  <c r="I30" i="6" s="1"/>
  <c r="DN2" i="1"/>
  <c r="I34" i="6" s="1"/>
  <c r="CY2" i="1"/>
  <c r="I29" i="6" s="1"/>
  <c r="O48" i="1"/>
  <c r="BI2" i="1"/>
  <c r="I15" i="6" s="1"/>
  <c r="AH2" i="1"/>
  <c r="I6" i="6" s="1"/>
  <c r="BU2" i="1"/>
  <c r="I19" i="6" s="1"/>
  <c r="AT2" i="1"/>
  <c r="I10" i="6" s="1"/>
  <c r="AQ2" i="1"/>
  <c r="I9" i="6" s="1"/>
  <c r="V2" i="1"/>
  <c r="I2" i="6" s="1"/>
  <c r="BR2" i="1"/>
  <c r="I18" i="6" s="1"/>
  <c r="BF2" i="1"/>
  <c r="I14" i="6" s="1"/>
  <c r="AE2" i="1"/>
  <c r="I5" i="6" s="1"/>
  <c r="BL2" i="1"/>
  <c r="I16" i="6" s="1"/>
  <c r="AZ2" i="1"/>
  <c r="I12" i="6" s="1"/>
  <c r="AN2" i="1"/>
  <c r="I8" i="6" s="1"/>
  <c r="C64" i="1"/>
  <c r="C63" i="1"/>
  <c r="I95" i="10"/>
  <c r="C57" i="1"/>
  <c r="C53" i="1"/>
  <c r="C66" i="1"/>
  <c r="I87" i="10"/>
  <c r="C59" i="1"/>
  <c r="I53" i="10"/>
  <c r="C29" i="1"/>
  <c r="I89" i="10"/>
  <c r="C31" i="1"/>
  <c r="C54" i="1"/>
  <c r="I91" i="10"/>
  <c r="I47" i="10"/>
  <c r="C10" i="1"/>
  <c r="I65" i="10"/>
  <c r="C67" i="1"/>
  <c r="C43" i="1"/>
  <c r="C33" i="1"/>
  <c r="C23" i="1"/>
  <c r="C39" i="1"/>
  <c r="I83" i="10"/>
  <c r="I41" i="10"/>
  <c r="C60" i="1"/>
  <c r="I97" i="10"/>
  <c r="C49" i="1"/>
  <c r="I61" i="10"/>
  <c r="I57" i="10"/>
  <c r="I98" i="10"/>
  <c r="C61" i="1"/>
  <c r="C8" i="1"/>
  <c r="I45" i="10"/>
  <c r="C41" i="1"/>
  <c r="C47" i="1"/>
  <c r="C34" i="1"/>
  <c r="C38" i="1"/>
  <c r="I75" i="10"/>
  <c r="I102" i="10"/>
  <c r="C65" i="1"/>
  <c r="C14" i="1"/>
  <c r="I51" i="10"/>
  <c r="C17" i="1"/>
  <c r="C55" i="1"/>
  <c r="I59" i="10"/>
  <c r="I69" i="10"/>
  <c r="I52" i="10"/>
  <c r="C15" i="1"/>
  <c r="I42" i="10"/>
  <c r="C5" i="1"/>
  <c r="EI2" i="1"/>
  <c r="I41" i="6" s="1"/>
  <c r="CM2" i="1"/>
  <c r="I25" i="6" s="1"/>
  <c r="DK2" i="1"/>
  <c r="I33" i="6" s="1"/>
  <c r="BC2" i="1"/>
  <c r="I13" i="6" s="1"/>
  <c r="AW2" i="1"/>
  <c r="I11" i="6" s="1"/>
  <c r="DW2" i="1"/>
  <c r="I37" i="6" s="1"/>
  <c r="CA2" i="1"/>
  <c r="I21" i="6" s="1"/>
  <c r="BO2" i="1"/>
  <c r="I17" i="6" s="1"/>
  <c r="AK2" i="1"/>
  <c r="I7" i="6" s="1"/>
  <c r="CG2" i="1"/>
  <c r="I23" i="6" s="1"/>
  <c r="CS2" i="1"/>
  <c r="I27" i="6" s="1"/>
  <c r="DE2" i="1"/>
  <c r="I31" i="6" s="1"/>
  <c r="DQ2" i="1"/>
  <c r="I35" i="6" s="1"/>
  <c r="EC2" i="1"/>
  <c r="I39" i="6" s="1"/>
  <c r="BX2" i="1"/>
  <c r="I20" i="6" s="1"/>
  <c r="AB2" i="1"/>
  <c r="I4" i="6" s="1"/>
  <c r="Y2" i="1"/>
  <c r="I3" i="6" s="1"/>
  <c r="G41" i="10"/>
  <c r="G46" i="10"/>
  <c r="F46" i="10"/>
  <c r="G45" i="10"/>
  <c r="F45" i="10"/>
  <c r="G44" i="10"/>
  <c r="F44" i="10"/>
  <c r="G43" i="10"/>
  <c r="F43" i="10"/>
  <c r="G42" i="10"/>
  <c r="F42" i="10"/>
  <c r="F41" i="10"/>
  <c r="E5" i="1" l="1"/>
  <c r="N5" i="1" s="1"/>
  <c r="E6" i="1"/>
  <c r="N6" i="1" s="1"/>
  <c r="E7" i="1"/>
  <c r="N7" i="1" s="1"/>
  <c r="E8" i="1"/>
  <c r="N8" i="1" s="1"/>
  <c r="G4" i="1"/>
  <c r="O4" i="1" s="1"/>
  <c r="E4" i="1"/>
  <c r="G5" i="1"/>
  <c r="O5" i="1" s="1"/>
  <c r="G6" i="1"/>
  <c r="O6" i="1" s="1"/>
  <c r="G7" i="1"/>
  <c r="O7" i="1" s="1"/>
  <c r="G8" i="1"/>
  <c r="O8" i="1" s="1"/>
  <c r="G9" i="1"/>
  <c r="O9" i="1" s="1"/>
  <c r="E9" i="1"/>
  <c r="N9" i="1" s="1"/>
  <c r="H34" i="6"/>
  <c r="H10" i="6"/>
  <c r="H39" i="6"/>
  <c r="H31" i="6"/>
  <c r="H23" i="6"/>
  <c r="H17" i="6"/>
  <c r="H38" i="6"/>
  <c r="H25" i="6"/>
  <c r="H22" i="6"/>
  <c r="H30" i="6"/>
  <c r="H6" i="6"/>
  <c r="H26" i="6"/>
  <c r="H5" i="6"/>
  <c r="H37" i="6"/>
  <c r="H11" i="6"/>
  <c r="H24" i="6"/>
  <c r="H40" i="6"/>
  <c r="H32" i="6"/>
  <c r="H8" i="6"/>
  <c r="H15" i="6"/>
  <c r="H19" i="6"/>
  <c r="H28" i="6"/>
  <c r="H36" i="6"/>
  <c r="H3" i="6"/>
  <c r="H9" i="6"/>
  <c r="H12" i="6"/>
  <c r="H18" i="6"/>
  <c r="H2" i="6"/>
  <c r="H35" i="6"/>
  <c r="H27" i="6"/>
  <c r="H7" i="6"/>
  <c r="H29" i="6"/>
  <c r="H13" i="6"/>
  <c r="H33" i="6"/>
  <c r="H14" i="6"/>
  <c r="H4" i="6"/>
  <c r="H20" i="6"/>
  <c r="H16" i="6"/>
  <c r="H21" i="6"/>
  <c r="H41" i="6"/>
  <c r="Z19" i="2" l="1"/>
  <c r="Z26" i="2"/>
  <c r="Z17" i="2"/>
  <c r="V31" i="2"/>
  <c r="AB6" i="2"/>
  <c r="V15" i="2"/>
  <c r="Z27" i="2"/>
  <c r="Z31" i="2"/>
  <c r="AB20" i="2"/>
  <c r="AB33" i="2"/>
  <c r="AB3" i="2"/>
  <c r="Z16" i="2"/>
  <c r="V33" i="2"/>
  <c r="Z22" i="2"/>
  <c r="V9" i="2"/>
  <c r="Z29" i="2"/>
  <c r="AB24" i="2"/>
  <c r="Z12" i="2"/>
  <c r="Z11" i="2"/>
  <c r="N4" i="1"/>
  <c r="Y10" i="2" s="1"/>
  <c r="AB15" i="2"/>
  <c r="Z24" i="2"/>
  <c r="AB14" i="2"/>
  <c r="Z4" i="2"/>
  <c r="AB13" i="2"/>
  <c r="AB11" i="2"/>
  <c r="AB2" i="2"/>
  <c r="AB22" i="2"/>
  <c r="V18" i="2"/>
  <c r="AB7" i="2"/>
  <c r="Z9" i="2"/>
  <c r="V24" i="2"/>
  <c r="AB32" i="2"/>
  <c r="V17" i="2"/>
  <c r="V7" i="2"/>
  <c r="V25" i="2"/>
  <c r="Z15" i="2"/>
  <c r="AB28" i="2"/>
  <c r="V10" i="2"/>
  <c r="Z25" i="2"/>
  <c r="AB5" i="2"/>
  <c r="Z2" i="2"/>
  <c r="AB30" i="2"/>
  <c r="AB16" i="2"/>
  <c r="AB8" i="2"/>
  <c r="Z33" i="2"/>
  <c r="V23" i="2"/>
  <c r="AB18" i="2"/>
  <c r="V21" i="2"/>
  <c r="AB29" i="2"/>
  <c r="V29" i="2"/>
  <c r="AB21" i="2"/>
  <c r="Z20" i="2"/>
  <c r="AB12" i="2"/>
  <c r="V32" i="2"/>
  <c r="Z23" i="2"/>
  <c r="V14" i="2"/>
  <c r="V6" i="2"/>
  <c r="V11" i="2"/>
  <c r="V5" i="2"/>
  <c r="Z7" i="2"/>
  <c r="V2" i="2"/>
  <c r="Z6" i="2"/>
  <c r="AB26" i="2"/>
  <c r="V28" i="2"/>
  <c r="AB27" i="2"/>
  <c r="V27" i="2"/>
  <c r="AB19" i="2"/>
  <c r="Z18" i="2"/>
  <c r="AB10" i="2"/>
  <c r="AB31" i="2"/>
  <c r="AB17" i="2"/>
  <c r="AB9" i="2"/>
  <c r="Z5" i="2"/>
  <c r="Z21" i="2"/>
  <c r="Z32" i="2"/>
  <c r="V3" i="2"/>
  <c r="V4" i="2"/>
  <c r="Z30" i="2"/>
  <c r="AB4" i="2"/>
  <c r="V26" i="2"/>
  <c r="V19" i="2"/>
  <c r="Z10" i="2"/>
  <c r="V20" i="2"/>
  <c r="Z13" i="2"/>
  <c r="V12" i="2"/>
  <c r="AC12" i="2" s="1"/>
  <c r="Z28" i="2"/>
  <c r="V30" i="2"/>
  <c r="V16" i="2"/>
  <c r="V8" i="2"/>
  <c r="Z3" i="2"/>
  <c r="V13" i="2"/>
  <c r="AB23" i="2"/>
  <c r="AB25" i="2"/>
  <c r="V22" i="2"/>
  <c r="Z8" i="2"/>
  <c r="Z14" i="2"/>
  <c r="G20" i="6"/>
  <c r="G21" i="6"/>
  <c r="G14" i="6"/>
  <c r="G33" i="6"/>
  <c r="G27" i="6"/>
  <c r="G2" i="6"/>
  <c r="G12" i="6"/>
  <c r="G28" i="6"/>
  <c r="G32" i="6"/>
  <c r="G37" i="6"/>
  <c r="G30" i="6"/>
  <c r="G22" i="6"/>
  <c r="G23" i="6"/>
  <c r="G34" i="6"/>
  <c r="G16" i="6"/>
  <c r="G13" i="6"/>
  <c r="G35" i="6"/>
  <c r="G18" i="6"/>
  <c r="G9" i="6"/>
  <c r="G19" i="6"/>
  <c r="G40" i="6"/>
  <c r="G5" i="6"/>
  <c r="G25" i="6"/>
  <c r="G31" i="6"/>
  <c r="G10" i="6"/>
  <c r="G29" i="6"/>
  <c r="G3" i="6"/>
  <c r="G15" i="6"/>
  <c r="G24" i="6"/>
  <c r="G26" i="6"/>
  <c r="G38" i="6"/>
  <c r="G39" i="6"/>
  <c r="G41" i="6"/>
  <c r="G4" i="6"/>
  <c r="G7" i="6"/>
  <c r="G36" i="6"/>
  <c r="G8" i="6"/>
  <c r="G11" i="6"/>
  <c r="G6" i="6"/>
  <c r="G17" i="6"/>
  <c r="X2" i="2" l="1"/>
  <c r="W31" i="2"/>
  <c r="X33" i="2"/>
  <c r="Y18" i="2"/>
  <c r="W22" i="2"/>
  <c r="X14" i="2"/>
  <c r="X4" i="2"/>
  <c r="Y16" i="2"/>
  <c r="Y21" i="2"/>
  <c r="X22" i="2"/>
  <c r="X3" i="2"/>
  <c r="W28" i="2"/>
  <c r="AC17" i="2"/>
  <c r="AC24" i="2"/>
  <c r="AC33" i="2"/>
  <c r="Y7" i="2"/>
  <c r="W4" i="2"/>
  <c r="W11" i="2"/>
  <c r="X23" i="2"/>
  <c r="Y22" i="2"/>
  <c r="W12" i="2"/>
  <c r="Y15" i="2"/>
  <c r="W32" i="2"/>
  <c r="X15" i="2"/>
  <c r="X29" i="2"/>
  <c r="Y17" i="2"/>
  <c r="Y14" i="2"/>
  <c r="W29" i="2"/>
  <c r="X6" i="2"/>
  <c r="Y26" i="2"/>
  <c r="W19" i="2"/>
  <c r="X13" i="2"/>
  <c r="Y12" i="2"/>
  <c r="W27" i="2"/>
  <c r="W24" i="2"/>
  <c r="Y6" i="2"/>
  <c r="W33" i="2"/>
  <c r="X32" i="2"/>
  <c r="X10" i="2"/>
  <c r="Y9" i="2"/>
  <c r="W30" i="2"/>
  <c r="X7" i="2"/>
  <c r="W26" i="2"/>
  <c r="W13" i="2"/>
  <c r="Y8" i="2"/>
  <c r="Y27" i="2"/>
  <c r="Y4" i="2"/>
  <c r="Y24" i="2"/>
  <c r="Y11" i="2"/>
  <c r="W20" i="2"/>
  <c r="X20" i="2"/>
  <c r="W6" i="2"/>
  <c r="W8" i="2"/>
  <c r="W14" i="2"/>
  <c r="W16" i="2"/>
  <c r="X26" i="2"/>
  <c r="Y29" i="2"/>
  <c r="Y31" i="2"/>
  <c r="Y33" i="2"/>
  <c r="Y3" i="2"/>
  <c r="Y5" i="2"/>
  <c r="X9" i="2"/>
  <c r="X17" i="2"/>
  <c r="Y23" i="2"/>
  <c r="Y25" i="2"/>
  <c r="Y28" i="2"/>
  <c r="X31" i="2"/>
  <c r="W2" i="2"/>
  <c r="X19" i="2"/>
  <c r="X21" i="2"/>
  <c r="X24" i="2"/>
  <c r="X5" i="2"/>
  <c r="W7" i="2"/>
  <c r="W9" i="2"/>
  <c r="W15" i="2"/>
  <c r="W17" i="2"/>
  <c r="X25" i="2"/>
  <c r="X28" i="2"/>
  <c r="Y30" i="2"/>
  <c r="Y32" i="2"/>
  <c r="W3" i="2"/>
  <c r="W5" i="2"/>
  <c r="X8" i="2"/>
  <c r="X16" i="2"/>
  <c r="W23" i="2"/>
  <c r="W25" i="2"/>
  <c r="X27" i="2"/>
  <c r="X30" i="2"/>
  <c r="Y2" i="2"/>
  <c r="Y13" i="2"/>
  <c r="X12" i="2"/>
  <c r="W21" i="2"/>
  <c r="Y20" i="2"/>
  <c r="W18" i="2"/>
  <c r="X11" i="2"/>
  <c r="Y19" i="2"/>
  <c r="W10" i="2"/>
  <c r="X18" i="2"/>
  <c r="AC31" i="2"/>
  <c r="AC15" i="2"/>
  <c r="AC9" i="2"/>
  <c r="AC25" i="2"/>
  <c r="AC2" i="2"/>
  <c r="AC7" i="2"/>
  <c r="AC22" i="2"/>
  <c r="AC10" i="2"/>
  <c r="AC11" i="2"/>
  <c r="AC30" i="2"/>
  <c r="AC4" i="2"/>
  <c r="AC32" i="2"/>
  <c r="AC19" i="2"/>
  <c r="AC5" i="2"/>
  <c r="AC6" i="2"/>
  <c r="AC27" i="2"/>
  <c r="AC8" i="2"/>
  <c r="AC18" i="2"/>
  <c r="AC29" i="2"/>
  <c r="AC23" i="2"/>
  <c r="AC16" i="2"/>
  <c r="AC13" i="2"/>
  <c r="AC26" i="2"/>
  <c r="AC3" i="2"/>
  <c r="AC28" i="2"/>
  <c r="AC20" i="2"/>
  <c r="AC21" i="2"/>
  <c r="AC14" i="2"/>
  <c r="B5" i="6"/>
  <c r="B7" i="6"/>
  <c r="B11" i="6"/>
  <c r="B15" i="6"/>
  <c r="B19" i="6"/>
  <c r="B23" i="6"/>
  <c r="B27" i="6"/>
  <c r="B31" i="6"/>
  <c r="B35" i="6"/>
  <c r="B39" i="6"/>
  <c r="B6" i="6"/>
  <c r="B10" i="6"/>
  <c r="B16" i="6"/>
  <c r="B21" i="6"/>
  <c r="B26" i="6"/>
  <c r="B32" i="6"/>
  <c r="B37" i="6"/>
  <c r="B3" i="6"/>
  <c r="B12" i="6"/>
  <c r="B18" i="6"/>
  <c r="B25" i="6"/>
  <c r="B33" i="6"/>
  <c r="B40" i="6"/>
  <c r="B2" i="6"/>
  <c r="B13" i="6"/>
  <c r="B20" i="6"/>
  <c r="B28" i="6"/>
  <c r="B34" i="6"/>
  <c r="B41" i="6"/>
  <c r="B4" i="6"/>
  <c r="B17" i="6"/>
  <c r="B30" i="6"/>
  <c r="B8" i="6"/>
  <c r="B14" i="6"/>
  <c r="B22" i="6"/>
  <c r="B29" i="6"/>
  <c r="B36" i="6"/>
  <c r="B9" i="6"/>
  <c r="B24" i="6"/>
  <c r="B38" i="6"/>
  <c r="U4" i="2" l="1"/>
  <c r="U18" i="2"/>
  <c r="U13" i="2"/>
  <c r="U28" i="2"/>
  <c r="U9" i="2"/>
  <c r="U22" i="2"/>
  <c r="U24" i="2"/>
  <c r="U25" i="2"/>
  <c r="U5" i="2"/>
  <c r="U31" i="2"/>
  <c r="U20" i="2"/>
  <c r="U21" i="2"/>
  <c r="U16" i="2"/>
  <c r="U3" i="2"/>
  <c r="U14" i="2"/>
  <c r="U10" i="2"/>
  <c r="U15" i="2"/>
  <c r="U11" i="2"/>
  <c r="U27" i="2"/>
  <c r="U26" i="2"/>
  <c r="U7" i="2"/>
  <c r="U8" i="2"/>
  <c r="U30" i="2"/>
  <c r="U33" i="2"/>
  <c r="U29" i="2"/>
  <c r="U12" i="2"/>
  <c r="U19" i="2"/>
  <c r="U32" i="2"/>
  <c r="U17" i="2"/>
  <c r="U2" i="2"/>
  <c r="U23" i="2"/>
  <c r="U6" i="2"/>
  <c r="S11" i="2"/>
  <c r="R11" i="2" s="1"/>
  <c r="S25" i="2"/>
  <c r="R25" i="2" s="1"/>
  <c r="AD32" i="2"/>
  <c r="S7" i="2"/>
  <c r="R7" i="2" s="1"/>
  <c r="AD11" i="2"/>
  <c r="S30" i="2"/>
  <c r="R30" i="2" s="1"/>
  <c r="AD30" i="2"/>
  <c r="S32" i="2"/>
  <c r="R32" i="2" s="1"/>
  <c r="AD33" i="2"/>
  <c r="S31" i="2"/>
  <c r="R31" i="2" s="1"/>
  <c r="AD31" i="2"/>
  <c r="AD7" i="2"/>
  <c r="S33" i="2"/>
  <c r="R33" i="2" s="1"/>
  <c r="AD5" i="2"/>
  <c r="S9" i="2"/>
  <c r="R9" i="2" s="1"/>
  <c r="S6" i="2"/>
  <c r="R6" i="2" s="1"/>
  <c r="S8" i="2"/>
  <c r="R8" i="2" s="1"/>
  <c r="AD9" i="2"/>
  <c r="AD6" i="2"/>
  <c r="AD28" i="2"/>
  <c r="AD8" i="2"/>
  <c r="AD16" i="2"/>
  <c r="AD21" i="2"/>
  <c r="S13" i="2"/>
  <c r="R13" i="2" s="1"/>
  <c r="S10" i="2"/>
  <c r="R10" i="2" s="1"/>
  <c r="AD13" i="2"/>
  <c r="S4" i="2"/>
  <c r="R4" i="2" s="1"/>
  <c r="AD10" i="2"/>
  <c r="AD25" i="2"/>
  <c r="S2" i="2"/>
  <c r="R2" i="2" s="1"/>
  <c r="AD23" i="2"/>
  <c r="S22" i="2"/>
  <c r="R22" i="2" s="1"/>
  <c r="S12" i="2"/>
  <c r="R12" i="2" s="1"/>
  <c r="S15" i="2"/>
  <c r="R15" i="2" s="1"/>
  <c r="AD15" i="2"/>
  <c r="S3" i="2"/>
  <c r="R3" i="2" s="1"/>
  <c r="S24" i="2"/>
  <c r="R24" i="2" s="1"/>
  <c r="AD2" i="2"/>
  <c r="AD14" i="2"/>
  <c r="S17" i="2"/>
  <c r="R17" i="2" s="1"/>
  <c r="S16" i="2"/>
  <c r="R16" i="2" s="1"/>
  <c r="S5" i="2"/>
  <c r="R5" i="2" s="1"/>
  <c r="S14" i="2"/>
  <c r="R14" i="2" s="1"/>
  <c r="AD22" i="2"/>
  <c r="AD4" i="2"/>
  <c r="AD19" i="2"/>
  <c r="S23" i="2"/>
  <c r="R23" i="2" s="1"/>
  <c r="AD3" i="2"/>
  <c r="AD24" i="2"/>
  <c r="AD17" i="2"/>
  <c r="S28" i="2"/>
  <c r="R28" i="2" s="1"/>
  <c r="S29" i="2"/>
  <c r="R29" i="2" s="1"/>
  <c r="S21" i="2"/>
  <c r="R21" i="2" s="1"/>
  <c r="AD26" i="2"/>
  <c r="S26" i="2"/>
  <c r="R26" i="2" s="1"/>
  <c r="S27" i="2"/>
  <c r="R27" i="2" s="1"/>
  <c r="AD27" i="2"/>
  <c r="AD12" i="2"/>
  <c r="AD29" i="2"/>
  <c r="S19" i="2"/>
  <c r="R19" i="2" s="1"/>
  <c r="S18" i="2"/>
  <c r="R18" i="2" s="1"/>
  <c r="S20" i="2"/>
  <c r="R20" i="2" s="1"/>
  <c r="AD18" i="2"/>
  <c r="AD20" i="2"/>
  <c r="C24" i="6"/>
  <c r="A24" i="6"/>
  <c r="E24" i="6"/>
  <c r="D24" i="6"/>
  <c r="D22" i="6"/>
  <c r="C22" i="6"/>
  <c r="A22" i="6"/>
  <c r="E22" i="6"/>
  <c r="D17" i="6"/>
  <c r="C17" i="6"/>
  <c r="E17" i="6"/>
  <c r="A17" i="6"/>
  <c r="C28" i="6"/>
  <c r="A28" i="6"/>
  <c r="E28" i="6"/>
  <c r="D28" i="6"/>
  <c r="E40" i="6"/>
  <c r="D40" i="6"/>
  <c r="A40" i="6"/>
  <c r="C40" i="6"/>
  <c r="D12" i="6"/>
  <c r="C12" i="6"/>
  <c r="E12" i="6"/>
  <c r="A12" i="6"/>
  <c r="C26" i="6"/>
  <c r="D26" i="6"/>
  <c r="E26" i="6"/>
  <c r="A26" i="6"/>
  <c r="D6" i="6"/>
  <c r="C6" i="6"/>
  <c r="A6" i="6"/>
  <c r="E6" i="6"/>
  <c r="C27" i="6"/>
  <c r="E27" i="6"/>
  <c r="D27" i="6"/>
  <c r="A27" i="6"/>
  <c r="D11" i="6"/>
  <c r="C11" i="6"/>
  <c r="A11" i="6"/>
  <c r="E11" i="6"/>
  <c r="D9" i="6"/>
  <c r="C9" i="6"/>
  <c r="A9" i="6"/>
  <c r="E9" i="6"/>
  <c r="D14" i="6"/>
  <c r="C14" i="6"/>
  <c r="E14" i="6"/>
  <c r="A14" i="6"/>
  <c r="D4" i="6"/>
  <c r="C4" i="6"/>
  <c r="A4" i="6"/>
  <c r="E4" i="6"/>
  <c r="D20" i="6"/>
  <c r="C20" i="6"/>
  <c r="A20" i="6"/>
  <c r="E20" i="6"/>
  <c r="E33" i="6"/>
  <c r="A33" i="6"/>
  <c r="D33" i="6"/>
  <c r="C33" i="6"/>
  <c r="C3" i="6"/>
  <c r="A3" i="6"/>
  <c r="E3" i="6"/>
  <c r="D3" i="6"/>
  <c r="D21" i="6"/>
  <c r="C21" i="6"/>
  <c r="E21" i="6"/>
  <c r="A21" i="6"/>
  <c r="E39" i="6"/>
  <c r="C39" i="6"/>
  <c r="A39" i="6"/>
  <c r="D39" i="6"/>
  <c r="C23" i="6"/>
  <c r="E23" i="6"/>
  <c r="D23" i="6"/>
  <c r="A23" i="6"/>
  <c r="D7" i="6"/>
  <c r="C7" i="6"/>
  <c r="A7" i="6"/>
  <c r="E7" i="6"/>
  <c r="E36" i="6"/>
  <c r="D36" i="6"/>
  <c r="A36" i="6"/>
  <c r="C36" i="6"/>
  <c r="D8" i="6"/>
  <c r="C8" i="6"/>
  <c r="E8" i="6"/>
  <c r="A8" i="6"/>
  <c r="E41" i="6"/>
  <c r="A41" i="6"/>
  <c r="C41" i="6"/>
  <c r="D41" i="6"/>
  <c r="D13" i="6"/>
  <c r="C13" i="6"/>
  <c r="A13" i="6"/>
  <c r="E13" i="6"/>
  <c r="C25" i="6"/>
  <c r="A25" i="6"/>
  <c r="E25" i="6"/>
  <c r="D25" i="6"/>
  <c r="E37" i="6"/>
  <c r="A37" i="6"/>
  <c r="C37" i="6"/>
  <c r="D37" i="6"/>
  <c r="D16" i="6"/>
  <c r="C16" i="6"/>
  <c r="E16" i="6"/>
  <c r="A16" i="6"/>
  <c r="E35" i="6"/>
  <c r="C35" i="6"/>
  <c r="D35" i="6"/>
  <c r="A35" i="6"/>
  <c r="D19" i="6"/>
  <c r="C19" i="6"/>
  <c r="E19" i="6"/>
  <c r="A19" i="6"/>
  <c r="D5" i="6"/>
  <c r="C5" i="6"/>
  <c r="E5" i="6"/>
  <c r="A5" i="6"/>
  <c r="E38" i="6"/>
  <c r="A38" i="6"/>
  <c r="D38" i="6"/>
  <c r="C38" i="6"/>
  <c r="C29" i="6"/>
  <c r="A29" i="6"/>
  <c r="D29" i="6"/>
  <c r="E29" i="6"/>
  <c r="C30" i="6"/>
  <c r="D30" i="6"/>
  <c r="A30" i="6"/>
  <c r="E30" i="6"/>
  <c r="E34" i="6"/>
  <c r="A34" i="6"/>
  <c r="C34" i="6"/>
  <c r="D34" i="6"/>
  <c r="C2" i="6"/>
  <c r="A2" i="6"/>
  <c r="D2" i="6"/>
  <c r="E2" i="6"/>
  <c r="D18" i="6"/>
  <c r="C18" i="6"/>
  <c r="A18" i="6"/>
  <c r="E18" i="6"/>
  <c r="E32" i="6"/>
  <c r="D32" i="6"/>
  <c r="A32" i="6"/>
  <c r="C32" i="6"/>
  <c r="D10" i="6"/>
  <c r="C10" i="6"/>
  <c r="E10" i="6"/>
  <c r="A10" i="6"/>
  <c r="E31" i="6"/>
  <c r="C31" i="6"/>
  <c r="A31" i="6"/>
  <c r="D31" i="6"/>
  <c r="D15" i="6"/>
  <c r="C15" i="6"/>
  <c r="A15" i="6"/>
  <c r="E15" i="6"/>
  <c r="Q9" i="2" l="1"/>
  <c r="Q32" i="2"/>
  <c r="Q33" i="2"/>
  <c r="Q30" i="2"/>
  <c r="Q31" i="2"/>
  <c r="Q6" i="2"/>
  <c r="Q13" i="2"/>
  <c r="Q8" i="2"/>
  <c r="Q7" i="2"/>
  <c r="Q11" i="2"/>
  <c r="Q12" i="2"/>
  <c r="Q28" i="2"/>
  <c r="Q10" i="2"/>
  <c r="Q4" i="2"/>
  <c r="Q29" i="2"/>
  <c r="Q14" i="2"/>
  <c r="Q5" i="2"/>
  <c r="Q26" i="2"/>
  <c r="Q27" i="2"/>
  <c r="Q17" i="2"/>
  <c r="Q3" i="2"/>
  <c r="Q18" i="2"/>
  <c r="Q15" i="2"/>
  <c r="Q22" i="2"/>
  <c r="Q21" i="2"/>
  <c r="Q16" i="2"/>
  <c r="Q25" i="2"/>
  <c r="Q23" i="2"/>
  <c r="Q2" i="2"/>
  <c r="Q24" i="2"/>
  <c r="Q20" i="2"/>
  <c r="Q19" i="2"/>
  <c r="G30" i="2" l="1"/>
  <c r="E22" i="2"/>
  <c r="AJ22" i="2" s="1"/>
  <c r="K18" i="2"/>
  <c r="G33" i="2"/>
  <c r="D30" i="2"/>
  <c r="F7" i="2"/>
  <c r="M33" i="2"/>
  <c r="E32" i="2"/>
  <c r="AJ32" i="2" s="1"/>
  <c r="M32" i="2"/>
  <c r="K32" i="2"/>
  <c r="E31" i="2"/>
  <c r="AJ31" i="2" s="1"/>
  <c r="M30" i="2"/>
  <c r="J31" i="2"/>
  <c r="E33" i="2"/>
  <c r="AJ33" i="2" s="1"/>
  <c r="D31" i="2"/>
  <c r="AI31" i="2" s="1"/>
  <c r="G31" i="2"/>
  <c r="I33" i="2"/>
  <c r="K33" i="2"/>
  <c r="M31" i="2"/>
  <c r="F31" i="2"/>
  <c r="G32" i="2"/>
  <c r="I30" i="2"/>
  <c r="K31" i="2"/>
  <c r="D33" i="2"/>
  <c r="AI33" i="2" s="1"/>
  <c r="F32" i="2"/>
  <c r="I32" i="2"/>
  <c r="F33" i="2"/>
  <c r="H33" i="2"/>
  <c r="J30" i="2"/>
  <c r="E30" i="2"/>
  <c r="AJ30" i="2" s="1"/>
  <c r="K30" i="2"/>
  <c r="H32" i="2"/>
  <c r="F30" i="2"/>
  <c r="J32" i="2"/>
  <c r="J33" i="2"/>
  <c r="D32" i="2"/>
  <c r="AI32" i="2" s="1"/>
  <c r="H31" i="2"/>
  <c r="H30" i="2"/>
  <c r="F8" i="2"/>
  <c r="I31" i="2"/>
  <c r="H7" i="2"/>
  <c r="M3" i="2"/>
  <c r="K9" i="2"/>
  <c r="D9" i="2"/>
  <c r="AI9" i="2" s="1"/>
  <c r="H8" i="2"/>
  <c r="M7" i="2"/>
  <c r="G7" i="2"/>
  <c r="K6" i="2"/>
  <c r="E7" i="2"/>
  <c r="AJ7" i="2" s="1"/>
  <c r="K7" i="2"/>
  <c r="D8" i="2"/>
  <c r="AI8" i="2" s="1"/>
  <c r="D7" i="2"/>
  <c r="J6" i="2"/>
  <c r="G5" i="2"/>
  <c r="F11" i="2"/>
  <c r="J7" i="2"/>
  <c r="I7" i="2"/>
  <c r="E6" i="2"/>
  <c r="AJ6" i="2" s="1"/>
  <c r="F6" i="2"/>
  <c r="E12" i="2"/>
  <c r="AJ12" i="2" s="1"/>
  <c r="M6" i="2"/>
  <c r="E8" i="2"/>
  <c r="AJ8" i="2" s="1"/>
  <c r="M9" i="2"/>
  <c r="F14" i="2"/>
  <c r="D6" i="2"/>
  <c r="G8" i="2"/>
  <c r="I9" i="2"/>
  <c r="I6" i="2"/>
  <c r="F9" i="2"/>
  <c r="K8" i="2"/>
  <c r="J9" i="2"/>
  <c r="G6" i="2"/>
  <c r="H9" i="2"/>
  <c r="H6" i="2"/>
  <c r="I8" i="2"/>
  <c r="M8" i="2"/>
  <c r="J8" i="2"/>
  <c r="G9" i="2"/>
  <c r="E9" i="2"/>
  <c r="AJ9" i="2" s="1"/>
  <c r="D17" i="2"/>
  <c r="AI17" i="2" s="1"/>
  <c r="J14" i="2"/>
  <c r="E13" i="2"/>
  <c r="AJ13" i="2" s="1"/>
  <c r="G13" i="2"/>
  <c r="K14" i="2"/>
  <c r="H15" i="2"/>
  <c r="D4" i="2"/>
  <c r="F13" i="2"/>
  <c r="H13" i="2"/>
  <c r="E3" i="2"/>
  <c r="AJ3" i="2" s="1"/>
  <c r="K3" i="2"/>
  <c r="D10" i="2"/>
  <c r="AI10" i="2" s="1"/>
  <c r="F10" i="2"/>
  <c r="M13" i="2"/>
  <c r="E10" i="2"/>
  <c r="AJ10" i="2" s="1"/>
  <c r="G12" i="2"/>
  <c r="J5" i="2"/>
  <c r="F29" i="2"/>
  <c r="H14" i="2"/>
  <c r="E11" i="2"/>
  <c r="AJ11" i="2" s="1"/>
  <c r="J12" i="2"/>
  <c r="K4" i="2"/>
  <c r="D13" i="2"/>
  <c r="K12" i="2"/>
  <c r="G11" i="2"/>
  <c r="J13" i="2"/>
  <c r="I12" i="2"/>
  <c r="I10" i="2"/>
  <c r="J11" i="2"/>
  <c r="K11" i="2"/>
  <c r="K13" i="2"/>
  <c r="F3" i="2"/>
  <c r="E16" i="2"/>
  <c r="AJ16" i="2" s="1"/>
  <c r="M11" i="2"/>
  <c r="D11" i="2"/>
  <c r="AI11" i="2" s="1"/>
  <c r="G10" i="2"/>
  <c r="H11" i="2"/>
  <c r="K10" i="2"/>
  <c r="D12" i="2"/>
  <c r="AI12" i="2" s="1"/>
  <c r="H12" i="2"/>
  <c r="I11" i="2"/>
  <c r="M26" i="2"/>
  <c r="H3" i="2"/>
  <c r="H10" i="2"/>
  <c r="I13" i="2"/>
  <c r="F12" i="2"/>
  <c r="E18" i="2"/>
  <c r="AJ18" i="2" s="1"/>
  <c r="H5" i="2"/>
  <c r="H29" i="2"/>
  <c r="K26" i="2"/>
  <c r="M18" i="2"/>
  <c r="M10" i="2"/>
  <c r="M12" i="2"/>
  <c r="J10" i="2"/>
  <c r="E26" i="2"/>
  <c r="AJ26" i="2" s="1"/>
  <c r="E4" i="2"/>
  <c r="AJ4" i="2" s="1"/>
  <c r="H2" i="2"/>
  <c r="H4" i="2"/>
  <c r="I2" i="2"/>
  <c r="K5" i="2"/>
  <c r="J29" i="2"/>
  <c r="I17" i="2"/>
  <c r="M14" i="2"/>
  <c r="F27" i="2"/>
  <c r="I16" i="2"/>
  <c r="G22" i="2"/>
  <c r="I14" i="2"/>
  <c r="G14" i="2"/>
  <c r="H17" i="2"/>
  <c r="H16" i="2"/>
  <c r="D14" i="2"/>
  <c r="AI14" i="2" s="1"/>
  <c r="E14" i="2"/>
  <c r="AJ14" i="2" s="1"/>
  <c r="H25" i="2"/>
  <c r="I15" i="2"/>
  <c r="G28" i="2"/>
  <c r="I27" i="2"/>
  <c r="M27" i="2"/>
  <c r="K27" i="2"/>
  <c r="H18" i="2"/>
  <c r="M15" i="2"/>
  <c r="K15" i="2"/>
  <c r="I26" i="2"/>
  <c r="F26" i="2"/>
  <c r="D28" i="2"/>
  <c r="AI28" i="2" s="1"/>
  <c r="G29" i="2"/>
  <c r="G26" i="2"/>
  <c r="M28" i="2"/>
  <c r="I18" i="2"/>
  <c r="F18" i="2"/>
  <c r="F5" i="2"/>
  <c r="J2" i="2"/>
  <c r="K2" i="2"/>
  <c r="G4" i="2"/>
  <c r="E2" i="2"/>
  <c r="AJ2" i="2" s="1"/>
  <c r="D15" i="2"/>
  <c r="I3" i="2"/>
  <c r="D3" i="2"/>
  <c r="AI3" i="2" s="1"/>
  <c r="I5" i="2"/>
  <c r="H20" i="2"/>
  <c r="I29" i="2"/>
  <c r="H27" i="2"/>
  <c r="D26" i="2"/>
  <c r="AI26" i="2" s="1"/>
  <c r="H21" i="2"/>
  <c r="F16" i="2"/>
  <c r="F21" i="2"/>
  <c r="J26" i="2"/>
  <c r="H26" i="2"/>
  <c r="E28" i="2"/>
  <c r="AJ28" i="2" s="1"/>
  <c r="D27" i="2"/>
  <c r="AI27" i="2" s="1"/>
  <c r="J18" i="2"/>
  <c r="D18" i="2"/>
  <c r="AI18" i="2" s="1"/>
  <c r="G18" i="2"/>
  <c r="I4" i="2"/>
  <c r="F2" i="2"/>
  <c r="M5" i="2"/>
  <c r="J3" i="2"/>
  <c r="D2" i="2"/>
  <c r="AI2" i="2" s="1"/>
  <c r="J4" i="2"/>
  <c r="M2" i="2"/>
  <c r="F4" i="2"/>
  <c r="G2" i="2"/>
  <c r="M4" i="2"/>
  <c r="G3" i="2"/>
  <c r="E5" i="2"/>
  <c r="AJ5" i="2" s="1"/>
  <c r="D5" i="2"/>
  <c r="AI5" i="2" s="1"/>
  <c r="G16" i="2"/>
  <c r="K29" i="2"/>
  <c r="F24" i="2"/>
  <c r="M17" i="2"/>
  <c r="F28" i="2"/>
  <c r="J27" i="2"/>
  <c r="D29" i="2"/>
  <c r="AI29" i="2" s="1"/>
  <c r="G27" i="2"/>
  <c r="M29" i="2"/>
  <c r="E29" i="2"/>
  <c r="AJ29" i="2" s="1"/>
  <c r="K16" i="2"/>
  <c r="F23" i="2"/>
  <c r="J17" i="2"/>
  <c r="E15" i="2"/>
  <c r="AJ15" i="2" s="1"/>
  <c r="D16" i="2"/>
  <c r="AI16" i="2" s="1"/>
  <c r="E17" i="2"/>
  <c r="AJ17" i="2" s="1"/>
  <c r="F15" i="2"/>
  <c r="J24" i="2"/>
  <c r="G15" i="2"/>
  <c r="M22" i="2"/>
  <c r="E25" i="2"/>
  <c r="AJ25" i="2" s="1"/>
  <c r="K22" i="2"/>
  <c r="F22" i="2"/>
  <c r="J15" i="2"/>
  <c r="H22" i="2"/>
  <c r="E21" i="2"/>
  <c r="AJ21" i="2" s="1"/>
  <c r="G17" i="2"/>
  <c r="J22" i="2"/>
  <c r="D19" i="2"/>
  <c r="J28" i="2"/>
  <c r="I28" i="2"/>
  <c r="H28" i="2"/>
  <c r="E27" i="2"/>
  <c r="AJ27" i="2" s="1"/>
  <c r="K28" i="2"/>
  <c r="K21" i="2"/>
  <c r="M20" i="2"/>
  <c r="I24" i="2"/>
  <c r="F17" i="2"/>
  <c r="M16" i="2"/>
  <c r="K17" i="2"/>
  <c r="J16" i="2"/>
  <c r="I22" i="2"/>
  <c r="D22" i="2"/>
  <c r="AI22" i="2" s="1"/>
  <c r="H19" i="2"/>
  <c r="K20" i="2"/>
  <c r="D21" i="2"/>
  <c r="AI21" i="2" s="1"/>
  <c r="F25" i="2"/>
  <c r="M25" i="2"/>
  <c r="D25" i="2"/>
  <c r="AI25" i="2" s="1"/>
  <c r="K23" i="2"/>
  <c r="K19" i="2"/>
  <c r="D20" i="2"/>
  <c r="AI20" i="2" s="1"/>
  <c r="E20" i="2"/>
  <c r="AJ20" i="2" s="1"/>
  <c r="G20" i="2"/>
  <c r="J21" i="2"/>
  <c r="M21" i="2"/>
  <c r="H23" i="2"/>
  <c r="J25" i="2"/>
  <c r="G24" i="2"/>
  <c r="K25" i="2"/>
  <c r="G25" i="2"/>
  <c r="I23" i="2"/>
  <c r="M24" i="2"/>
  <c r="E24" i="2"/>
  <c r="AJ24" i="2" s="1"/>
  <c r="G23" i="2"/>
  <c r="G19" i="2"/>
  <c r="J20" i="2"/>
  <c r="M19" i="2"/>
  <c r="J23" i="2"/>
  <c r="H24" i="2"/>
  <c r="I19" i="2"/>
  <c r="J19" i="2"/>
  <c r="F20" i="2"/>
  <c r="I20" i="2"/>
  <c r="G21" i="2"/>
  <c r="I21" i="2"/>
  <c r="F19" i="2"/>
  <c r="E19" i="2"/>
  <c r="AJ19" i="2" s="1"/>
  <c r="M23" i="2"/>
  <c r="D24" i="2"/>
  <c r="AI24" i="2" s="1"/>
  <c r="K24" i="2"/>
  <c r="I25" i="2"/>
  <c r="E23" i="2"/>
  <c r="AJ23" i="2" s="1"/>
  <c r="D23" i="2"/>
  <c r="AI23" i="2" s="1"/>
  <c r="AI30" i="2"/>
  <c r="C11" i="2"/>
  <c r="C2" i="2"/>
  <c r="C9" i="2"/>
  <c r="C20" i="2"/>
  <c r="C12" i="2"/>
  <c r="C17" i="2"/>
  <c r="C28" i="2"/>
  <c r="C5" i="2"/>
  <c r="C7" i="2"/>
  <c r="C6" i="2"/>
  <c r="C4" i="2"/>
  <c r="C3" i="2"/>
  <c r="C13" i="2"/>
  <c r="C33" i="2"/>
  <c r="C25" i="2"/>
  <c r="C27" i="2"/>
  <c r="C26" i="2"/>
  <c r="C24" i="2"/>
  <c r="C30" i="2"/>
  <c r="C14" i="2"/>
  <c r="C15" i="2"/>
  <c r="C32" i="2"/>
  <c r="C19" i="2"/>
  <c r="B30" i="2" l="1"/>
  <c r="A31" i="2"/>
  <c r="E12" i="10" s="1"/>
  <c r="B32" i="2"/>
  <c r="B33" i="2"/>
  <c r="B9" i="2"/>
  <c r="A7" i="2"/>
  <c r="E6" i="10" s="1"/>
  <c r="B7" i="2"/>
  <c r="AI7" i="2"/>
  <c r="B6" i="2"/>
  <c r="AI6" i="2"/>
  <c r="B17" i="2"/>
  <c r="B4" i="2"/>
  <c r="AI4" i="2"/>
  <c r="A11" i="2"/>
  <c r="E7" i="10" s="1"/>
  <c r="B13" i="2"/>
  <c r="AI13" i="2"/>
  <c r="B12" i="2"/>
  <c r="B11" i="2"/>
  <c r="B14" i="2"/>
  <c r="A3" i="2"/>
  <c r="E5" i="10" s="1"/>
  <c r="B15" i="2"/>
  <c r="B26" i="2"/>
  <c r="B5" i="2"/>
  <c r="B2" i="2"/>
  <c r="B27" i="2"/>
  <c r="B3" i="2"/>
  <c r="B28" i="2"/>
  <c r="A19" i="2"/>
  <c r="E9" i="10" s="1"/>
  <c r="A15" i="2"/>
  <c r="E8" i="10" s="1"/>
  <c r="A27" i="2"/>
  <c r="E11" i="10" s="1"/>
  <c r="AI15" i="2"/>
  <c r="A23" i="2"/>
  <c r="E10" i="10" s="1"/>
  <c r="B19" i="2"/>
  <c r="AI19" i="2"/>
  <c r="B25" i="2"/>
  <c r="B24" i="2"/>
  <c r="B20" i="2"/>
  <c r="C8" i="2"/>
  <c r="C21" i="2"/>
  <c r="C31" i="2"/>
  <c r="C16" i="2"/>
  <c r="C22" i="2"/>
  <c r="C10" i="2"/>
  <c r="C23" i="2"/>
  <c r="C29" i="2"/>
  <c r="C18" i="2"/>
  <c r="B23" i="2" l="1"/>
  <c r="B21" i="2"/>
  <c r="B18" i="2"/>
  <c r="B22" i="2"/>
  <c r="O29" i="2"/>
  <c r="B29" i="2"/>
  <c r="B16" i="2"/>
  <c r="O16" i="2"/>
  <c r="B8" i="2"/>
  <c r="O14" i="2"/>
  <c r="O12" i="2"/>
  <c r="O27" i="2"/>
  <c r="O33" i="2"/>
  <c r="O7" i="2"/>
  <c r="O5" i="2"/>
  <c r="O21" i="2"/>
  <c r="O23" i="2"/>
  <c r="O3" i="2"/>
  <c r="O30" i="2"/>
  <c r="O4" i="2"/>
  <c r="O19" i="2"/>
  <c r="O2" i="2"/>
  <c r="O26" i="2"/>
  <c r="O20" i="2"/>
  <c r="O11" i="2"/>
  <c r="O28" i="2"/>
  <c r="O9" i="2"/>
  <c r="O13" i="2"/>
  <c r="O25" i="2"/>
  <c r="O24" i="2"/>
  <c r="O15" i="2"/>
  <c r="O32" i="2"/>
  <c r="O17" i="2"/>
  <c r="O18" i="2"/>
  <c r="O6" i="2"/>
  <c r="O22" i="2"/>
  <c r="O8" i="2"/>
  <c r="O31" i="2"/>
  <c r="B31" i="2"/>
  <c r="B10" i="2"/>
  <c r="G90" i="10" s="1"/>
  <c r="G53" i="1" s="1"/>
  <c r="B8" i="3" s="1"/>
  <c r="O10" i="2"/>
  <c r="G91" i="10"/>
  <c r="G54" i="1" s="1"/>
  <c r="B24" i="3" s="1"/>
  <c r="F90" i="10"/>
  <c r="E53" i="1" s="1"/>
  <c r="B7" i="3" s="1"/>
  <c r="F91" i="10"/>
  <c r="E54" i="1" s="1"/>
  <c r="B23" i="3" s="1"/>
  <c r="F94" i="10" l="1"/>
  <c r="E57" i="1" s="1"/>
  <c r="B13" i="3" s="1"/>
  <c r="F96" i="10"/>
  <c r="E59" i="1" s="1"/>
  <c r="B20" i="3" s="1"/>
  <c r="F93" i="10"/>
  <c r="E56" i="1" s="1"/>
  <c r="B10" i="3" s="1"/>
  <c r="F89" i="10"/>
  <c r="E52" i="1" s="1"/>
  <c r="B4" i="3" s="1"/>
  <c r="G92" i="10"/>
  <c r="G55" i="1" s="1"/>
  <c r="F95" i="10"/>
  <c r="E58" i="1" s="1"/>
  <c r="B17" i="3" s="1"/>
  <c r="G89" i="10"/>
  <c r="G52" i="1" s="1"/>
  <c r="B5" i="3" s="1"/>
  <c r="F92" i="10"/>
  <c r="E55" i="1" s="1"/>
  <c r="B26" i="3" s="1"/>
  <c r="G94" i="10"/>
  <c r="G57" i="1" s="1"/>
  <c r="B14" i="3" s="1"/>
  <c r="G96" i="10"/>
  <c r="G59" i="1" s="1"/>
  <c r="B21" i="3" s="1"/>
  <c r="G93" i="10"/>
  <c r="G56" i="1" s="1"/>
  <c r="B11" i="3" s="1"/>
  <c r="G95" i="10"/>
  <c r="G58" i="1" s="1"/>
  <c r="B18" i="3" s="1"/>
  <c r="F100" i="10"/>
  <c r="E63" i="1" s="1"/>
  <c r="E24" i="3" s="1"/>
  <c r="G97" i="10"/>
  <c r="G60" i="1" s="1"/>
  <c r="E7" i="3" s="1"/>
  <c r="F97" i="10" l="1"/>
  <c r="E60" i="1" s="1"/>
  <c r="E6" i="3" s="1"/>
  <c r="G98" i="10"/>
  <c r="G61" i="1" s="1"/>
  <c r="F99" i="10"/>
  <c r="E62" i="1" s="1"/>
  <c r="E18" i="3" s="1"/>
  <c r="F98" i="10"/>
  <c r="E61" i="1" s="1"/>
  <c r="E12" i="3" s="1"/>
  <c r="B27" i="3"/>
  <c r="G100" i="10"/>
  <c r="G63" i="1" s="1"/>
  <c r="E25" i="3" s="1"/>
  <c r="G99" i="10"/>
  <c r="G62" i="1" s="1"/>
  <c r="O52" i="1"/>
  <c r="F101" i="10" l="1"/>
  <c r="E64" i="1" s="1"/>
  <c r="H10" i="3" s="1"/>
  <c r="G102" i="10"/>
  <c r="G65" i="1" s="1"/>
  <c r="E13" i="3"/>
  <c r="G101" i="10"/>
  <c r="G64" i="1" s="1"/>
  <c r="E19" i="3"/>
  <c r="F102" i="10"/>
  <c r="E65" i="1" s="1"/>
  <c r="F103" i="10" l="1"/>
  <c r="E66" i="1" s="1"/>
  <c r="K18" i="3" s="1"/>
  <c r="M6" i="3" s="1"/>
  <c r="G103" i="10"/>
  <c r="G66" i="1" s="1"/>
  <c r="K19" i="3" s="1"/>
  <c r="M5" i="3" s="1"/>
  <c r="H21" i="3"/>
  <c r="F104" i="10"/>
  <c r="E67" i="1" s="1"/>
  <c r="K14" i="3" s="1"/>
  <c r="H20" i="3"/>
  <c r="G104" i="10"/>
  <c r="G67" i="1" s="1"/>
  <c r="K15" i="3" s="1"/>
  <c r="H11" i="3"/>
  <c r="M3" i="3" l="1"/>
  <c r="M4" i="3"/>
</calcChain>
</file>

<file path=xl/comments1.xml><?xml version="1.0" encoding="utf-8"?>
<comments xmlns="http://schemas.openxmlformats.org/spreadsheetml/2006/main">
  <authors>
    <author>W</author>
  </authors>
  <commentList>
    <comment ref="N33" authorId="0">
      <text>
        <r>
          <rPr>
            <b/>
            <sz val="9"/>
            <color indexed="81"/>
            <rFont val="Tahoma"/>
            <family val="2"/>
          </rPr>
          <t>Schmidt-Sielex:</t>
        </r>
        <r>
          <rPr>
            <sz val="9"/>
            <color indexed="81"/>
            <rFont val="Tahoma"/>
            <family val="2"/>
          </rPr>
          <t xml:space="preserve">
Bitte geben Sie in die grüne Spalte N eine Platzierung von Hand ein, falls Excel bei gleichem Punkt- und Torverhältnis keine eindeutige oder korrekte Platzierung ermitteln konnte.
Die entsprechenden Mannschaften sind dann auch nach Ende der Gruppenphase noch orange hervorgehoben.</t>
        </r>
      </text>
    </comment>
  </commentList>
</comments>
</file>

<file path=xl/comments2.xml><?xml version="1.0" encoding="utf-8"?>
<comments xmlns="http://schemas.openxmlformats.org/spreadsheetml/2006/main">
  <authors>
    <author>W</author>
  </authors>
  <commentList>
    <comment ref="F103" authorId="0">
      <text>
        <r>
          <rPr>
            <b/>
            <sz val="9"/>
            <color indexed="81"/>
            <rFont val="Tahoma"/>
            <family val="2"/>
          </rPr>
          <t>Schmidt-Sielex:</t>
        </r>
        <r>
          <rPr>
            <sz val="9"/>
            <color indexed="81"/>
            <rFont val="Tahoma"/>
            <family val="2"/>
          </rPr>
          <t xml:space="preserve">
Spiel um den dritten Platz, also ausnahmsweise nicht die Gewinnermannschaften aus vorherigen Spielen. Die Formeln unterscheiden sich daher vom Rest der Spalten.</t>
        </r>
      </text>
    </comment>
  </commentList>
</comments>
</file>

<file path=xl/sharedStrings.xml><?xml version="1.0" encoding="utf-8"?>
<sst xmlns="http://schemas.openxmlformats.org/spreadsheetml/2006/main" count="632" uniqueCount="214">
  <si>
    <t>Gruppe A</t>
  </si>
  <si>
    <t>Datum</t>
  </si>
  <si>
    <t>Ergebnis</t>
  </si>
  <si>
    <t>:</t>
  </si>
  <si>
    <t>-</t>
  </si>
  <si>
    <t>Punkte</t>
  </si>
  <si>
    <t>Tore</t>
  </si>
  <si>
    <t>G</t>
  </si>
  <si>
    <t>V</t>
  </si>
  <si>
    <t>U</t>
  </si>
  <si>
    <t>Platzcode</t>
  </si>
  <si>
    <t>berechnete Platzierung</t>
  </si>
  <si>
    <t>Gruppe B</t>
  </si>
  <si>
    <t>Gruppe C</t>
  </si>
  <si>
    <t>Gruppe D</t>
  </si>
  <si>
    <t>Gruppe E</t>
  </si>
  <si>
    <t>Gruppe F</t>
  </si>
  <si>
    <t>Gruppe G</t>
  </si>
  <si>
    <t>Gruppe H</t>
  </si>
  <si>
    <t>Anzahl Spiele</t>
  </si>
  <si>
    <t>Achtelfinale</t>
  </si>
  <si>
    <t>Viertelfinale</t>
  </si>
  <si>
    <t>Halbfinale</t>
  </si>
  <si>
    <t>Finale</t>
  </si>
  <si>
    <t>Hilfsspalten zur Übernahme in die KO-Runde</t>
  </si>
  <si>
    <t>Weltmeister:</t>
  </si>
  <si>
    <t>Vizemeister:</t>
  </si>
  <si>
    <t>Dritter Platz:</t>
  </si>
  <si>
    <t>Vierter Platz:</t>
  </si>
  <si>
    <t>Sp. um 3. Platz</t>
  </si>
  <si>
    <t>1.</t>
  </si>
  <si>
    <t>2.</t>
  </si>
  <si>
    <t>3.</t>
  </si>
  <si>
    <r>
      <t>Summen</t>
    </r>
    <r>
      <rPr>
        <sz val="10"/>
        <rFont val="Wingdings"/>
        <charset val="2"/>
      </rPr>
      <t>è</t>
    </r>
  </si>
  <si>
    <t>richtige Tendenzen</t>
  </si>
  <si>
    <t>richtige Ergebnisse</t>
  </si>
  <si>
    <t>Rang</t>
  </si>
  <si>
    <t>Gesamtpunkte unsortiert</t>
  </si>
  <si>
    <t>Gesamt-punkte</t>
  </si>
  <si>
    <t>korr. Tendenzen</t>
  </si>
  <si>
    <t>korr. Ergebnisse</t>
  </si>
  <si>
    <t>1/8-Finale</t>
  </si>
  <si>
    <t>1/4-Finale</t>
  </si>
  <si>
    <t>3.Platz</t>
  </si>
  <si>
    <t>korrigierte Platzierung (falls mehrere identische Platzcodes)</t>
  </si>
  <si>
    <t>DIE TIPPENDEN UND IHRE TIPPS</t>
  </si>
  <si>
    <t>usw.</t>
  </si>
  <si>
    <t>Wolfgang Schmidt-Sielex (www.schmidt-sielex.de)</t>
  </si>
  <si>
    <t>Anzeige der sortierten Tipper-Punktsummen im Tabellenblatt "Tipper-Rangliste"</t>
  </si>
  <si>
    <t>Gruppenspiele</t>
  </si>
  <si>
    <t>Gruppe</t>
  </si>
  <si>
    <t>ID</t>
  </si>
  <si>
    <t>Team</t>
  </si>
  <si>
    <t>Teams</t>
  </si>
  <si>
    <t>Stammdaten</t>
  </si>
  <si>
    <t>Begegnungen</t>
  </si>
  <si>
    <t>ID1</t>
  </si>
  <si>
    <t>ID2</t>
  </si>
  <si>
    <t>Nr.</t>
  </si>
  <si>
    <t>Team1</t>
  </si>
  <si>
    <t>Team2</t>
  </si>
  <si>
    <t>für Direktvergleichsauswertung</t>
  </si>
  <si>
    <t>Brasilien</t>
  </si>
  <si>
    <t>Kroatien</t>
  </si>
  <si>
    <t>Mexiko</t>
  </si>
  <si>
    <t>Spanien</t>
  </si>
  <si>
    <t>Australien</t>
  </si>
  <si>
    <t>Kolumbien</t>
  </si>
  <si>
    <t>Japan</t>
  </si>
  <si>
    <t>Uruguay</t>
  </si>
  <si>
    <t>England</t>
  </si>
  <si>
    <t>Schweiz</t>
  </si>
  <si>
    <t>Frankreich</t>
  </si>
  <si>
    <t>Argentinien</t>
  </si>
  <si>
    <t>Iran</t>
  </si>
  <si>
    <t>Nigeria</t>
  </si>
  <si>
    <t>Deutschland</t>
  </si>
  <si>
    <t>Portugal</t>
  </si>
  <si>
    <t>Belgien</t>
  </si>
  <si>
    <t>Russland</t>
  </si>
  <si>
    <t>Hierdatum</t>
  </si>
  <si>
    <t>Hierzeit</t>
  </si>
  <si>
    <t>plus</t>
  </si>
  <si>
    <t>MESZ</t>
  </si>
  <si>
    <t>mehrfacher Platzcode?</t>
  </si>
  <si>
    <t>Eigene Zeitzone:</t>
  </si>
  <si>
    <t>Begegnung</t>
  </si>
  <si>
    <t>1A</t>
  </si>
  <si>
    <t>2B</t>
  </si>
  <si>
    <t>1C</t>
  </si>
  <si>
    <t>2D</t>
  </si>
  <si>
    <t>1B</t>
  </si>
  <si>
    <t>2A</t>
  </si>
  <si>
    <t>1D</t>
  </si>
  <si>
    <t>2C</t>
  </si>
  <si>
    <t>1E</t>
  </si>
  <si>
    <t>2F</t>
  </si>
  <si>
    <t>2H</t>
  </si>
  <si>
    <t>1G</t>
  </si>
  <si>
    <t>1F</t>
  </si>
  <si>
    <t>2E</t>
  </si>
  <si>
    <t>1H</t>
  </si>
  <si>
    <t>2G</t>
  </si>
  <si>
    <t>Name</t>
  </si>
  <si>
    <t>mehrfache Platzierung?</t>
  </si>
  <si>
    <t>Platz (ermittelt)</t>
  </si>
  <si>
    <t>Platz (fest)</t>
  </si>
  <si>
    <t>Anzahl Gruppenspiele</t>
  </si>
  <si>
    <t>Anzahl</t>
  </si>
  <si>
    <t>A</t>
  </si>
  <si>
    <t>B</t>
  </si>
  <si>
    <t>C</t>
  </si>
  <si>
    <t>D</t>
  </si>
  <si>
    <t>E</t>
  </si>
  <si>
    <t>F</t>
  </si>
  <si>
    <t>H</t>
  </si>
  <si>
    <t>Die Tabellenblätter wurden geschützt, so dass Eingaben nur in die grün gefärbten Zellen vorgenommen werden können. Wer mag, kann aber den Schutz einzelner Blätter entfernen, um auch Formeln in ausgeblendeten Zellen zu analysieren. Der Schutz wurde ohne Kennwort eingerichtet.</t>
  </si>
  <si>
    <r>
      <rPr>
        <b/>
        <sz val="10"/>
        <rFont val="Arial"/>
        <family val="2"/>
      </rPr>
      <t>Beachten Sie bitte:</t>
    </r>
    <r>
      <rPr>
        <sz val="10"/>
        <rFont val="Arial"/>
        <family val="2"/>
      </rPr>
      <t xml:space="preserve">
Für die Verwendung der Tabellen dieser Arbeitsmappe müssen diese Hinweisseite und alle Bemerkungen zur Webseite</t>
    </r>
    <r>
      <rPr>
        <b/>
        <sz val="10"/>
        <rFont val="Arial"/>
        <family val="2"/>
      </rPr>
      <t xml:space="preserve"> www.schmidt-sielex.de</t>
    </r>
    <r>
      <rPr>
        <sz val="10"/>
        <rFont val="Arial"/>
        <family val="2"/>
      </rPr>
      <t xml:space="preserve"> und zur Mailadresse </t>
    </r>
    <r>
      <rPr>
        <b/>
        <sz val="10"/>
        <rFont val="Arial"/>
        <family val="2"/>
      </rPr>
      <t>contact@schmidt-sielex.de</t>
    </r>
    <r>
      <rPr>
        <sz val="10"/>
        <rFont val="Arial"/>
        <family val="2"/>
      </rPr>
      <t xml:space="preserve"> erhalten bleiben. Sollten Sie Änderungen an der Arbeitsmappe durchführen, müssen die Hinweis auf den ursprünglichen Urheber erhalten bleiben. Eine Wiederveröffentlichung dieser oder veränderter Versionen außerhalb von www.schmidt-sielex.de ist nur nach vorheriger Absprache gestattet.</t>
    </r>
  </si>
  <si>
    <r>
      <rPr>
        <b/>
        <sz val="10"/>
        <rFont val="Arial"/>
        <family val="2"/>
      </rPr>
      <t>Im Tabellenblatt "alle Spiele"</t>
    </r>
    <r>
      <rPr>
        <sz val="10"/>
        <rFont val="Arial"/>
        <family val="2"/>
      </rPr>
      <t xml:space="preserve"> können zunächst die Ergebnisse der Vorrunde, später auch die der KO-Runde in chronologischer Reihenfolge eingegeben werden. Immer, wenn alle sechs Spiele einer Gruppe eingetragen wurden, ermittelt die Tabelle automatisch die weiteren Begegnungen der KO-Runde.</t>
    </r>
  </si>
  <si>
    <r>
      <rPr>
        <b/>
        <sz val="10"/>
        <rFont val="Arial"/>
        <family val="2"/>
      </rPr>
      <t>Im Tabellenblatt "Gruppenplatzierung"</t>
    </r>
    <r>
      <rPr>
        <sz val="10"/>
        <rFont val="Arial"/>
        <family val="2"/>
      </rPr>
      <t xml:space="preserve"> sind alle Mannschaften in ihren Gruppen verteilt. Hier werden automatisch die Platzierungen aus den eingegebenen Spielen errechnet, farbig hervorgehoben und sortiert. </t>
    </r>
    <r>
      <rPr>
        <b/>
        <sz val="10"/>
        <color rgb="FFC00000"/>
        <rFont val="Arial"/>
        <family val="2"/>
      </rPr>
      <t>Sollte aufgrund gleicher Punkt- und Torverhältnisse hier keine eindeutige oder korrekte Berechnung möglich sein, zählt laut Fifa der direkte Vergleich der beteiligten Mannschafften. Da dieser nicht mehr von der Tabelle geprüft wird, muss ggf in der grün gefärbten Spalte die richtige Platzierung von Hand(!) korrigiert werden</t>
    </r>
    <r>
      <rPr>
        <sz val="10"/>
        <rFont val="Arial"/>
        <family val="2"/>
      </rPr>
      <t>.</t>
    </r>
  </si>
  <si>
    <r>
      <rPr>
        <b/>
        <sz val="10"/>
        <rFont val="Arial"/>
        <family val="2"/>
      </rPr>
      <t>Das Tabellenblatt "KO-Runde"</t>
    </r>
    <r>
      <rPr>
        <sz val="10"/>
        <rFont val="Arial"/>
        <family val="2"/>
      </rPr>
      <t xml:space="preserve"> zeigt alle Spiele der KO-Runde in übersichtlicher Darstellung. Die Daten werden aus dem Blatt "alle Spiele" übernommen.</t>
    </r>
  </si>
  <si>
    <t>4.</t>
  </si>
  <si>
    <t>Das Tipp-System für bis zu 40 Tipp-Spieler/-innen</t>
  </si>
  <si>
    <t>Punktwertung</t>
  </si>
  <si>
    <t>Einstellungen für das Tippsystem</t>
  </si>
  <si>
    <t>Klassisch</t>
  </si>
  <si>
    <t>Lediglich richtige Tendenz</t>
  </si>
  <si>
    <t>Korrekter Tipp</t>
  </si>
  <si>
    <t>x</t>
  </si>
  <si>
    <t>Auswahl:</t>
  </si>
  <si>
    <t>Keine Auswahl:</t>
  </si>
  <si>
    <t>Zusatzpunkte bei richtiger Tendenz</t>
  </si>
  <si>
    <t>x=</t>
  </si>
  <si>
    <t>y=</t>
  </si>
  <si>
    <t>Zusatzpunkte 1</t>
  </si>
  <si>
    <t>Zusatzpunkte 2</t>
  </si>
  <si>
    <t>Grundpunkte</t>
  </si>
  <si>
    <t>Zusatzpunkte für "gewagte" Tipps (bei korrekt getippten, torreichen Begegnungen)</t>
  </si>
  <si>
    <t>TIPPAUSWERTUNG</t>
  </si>
  <si>
    <t>Bitte beachten Sie für die Einstellungen in diesem Tabellenblatt unbedingt die Informationen unten auf dieser Seite!</t>
  </si>
  <si>
    <r>
      <t xml:space="preserve">Sie können in diesem Tabellenblatt alle grün gefärbten Zellen verändern und so die Punktevergabe bei korrekten Tipps und richtigen Tipp-Tendenzen steuern. Einigen Sie sich innerhalb der Tippgemeinschaft bitte </t>
    </r>
    <r>
      <rPr>
        <b/>
        <sz val="10"/>
        <rFont val="Arial"/>
        <family val="2"/>
      </rPr>
      <t>vor</t>
    </r>
    <r>
      <rPr>
        <sz val="10"/>
        <rFont val="Arial"/>
        <family val="2"/>
      </rPr>
      <t xml:space="preserve"> der WM auf Ihre eigenen Regularien!</t>
    </r>
  </si>
  <si>
    <t>Es gibt einen Einzelpunkt für die richtige Tendenz, keine Zusatzpunkte.</t>
  </si>
  <si>
    <t>Es gibt 3 Punkte für den korrekten Tipp, keine Zusatzpunkte.</t>
  </si>
  <si>
    <t>Es gibt 4 Punkte (3 Punkte für das korrekte Ergebnis, je einen halben Punkt für das sechste und siebte Tor der Begegnung).</t>
  </si>
  <si>
    <t>Es gibt 3,5 Punkte (3 Punkte für das korrekte Ergebnis, einen halben Punkt für dritte Differenztor der Begegnung).</t>
  </si>
  <si>
    <t>Es gibt 4,5 Punkte (3 Punkte für das korrekte Ergebnis, einen halben Punkt für das sechste Tor der Begegnung und zwei halbe Punkte für die Differenztore 3 und 4).</t>
  </si>
  <si>
    <t>Es gibt 1,5 Punkte (einen Punkt für die richtige Tendenz und einen halben Punkt für die korrekt getippte Torzahl der erstgenannten Mannschaft).</t>
  </si>
  <si>
    <t xml:space="preserve">- Getippt 3:0, Ergebnis 2:1  </t>
  </si>
  <si>
    <t xml:space="preserve">- Getippt 3:0, Ergebnis 3:1  </t>
  </si>
  <si>
    <t xml:space="preserve">- Getippt 3:0, Ergebnis 4:1  </t>
  </si>
  <si>
    <t xml:space="preserve">- Getippt 2:0, Ergebnis 2:0  </t>
  </si>
  <si>
    <t xml:space="preserve">- Getippt 4:3, Ergebnis 4:3  </t>
  </si>
  <si>
    <t xml:space="preserve">- Getippt 4:1, Ergebnis 4:1  </t>
  </si>
  <si>
    <t xml:space="preserve">- Getippt 5:1, Ergebnis 5:1  </t>
  </si>
  <si>
    <t xml:space="preserve">- Getippt 4:2, Ergebnis 5:1  </t>
  </si>
  <si>
    <t>Richtiger Tore-Tipp nur einer Mannschaft?</t>
  </si>
  <si>
    <t>Korrekter Tipp bei mehr als x Gesamttoren?</t>
  </si>
  <si>
    <t>Korrekter Tipp bei mehr als y Toren Differenz?</t>
  </si>
  <si>
    <t>Torreiche Begegnungen sind selten, ebenso Begegnungen mit hohen Tordifferenzen zwischen beiden Mannschaften. Sollte jemand auf ein derartiges Ergebnis tippen, dann ist dies ein "gewagter" Tipp, dessen Erfolg eher unwahrscheinlich ist. Sollte ein solcher Tipp aber doch exakt so eintreffen, können hierfür Zusatzpunkte vergeben werden. Voreinstellung ist hier, dass bei richtig getippten Begegnungen mit mehr als 5 Toren für jedes weitere Tor 0,5 Zusatzpunkte vergeben werden. Für Begegnungen mit mehr als 2 Toren Unterschied zwischen beiden Mannschaften werden ebenfalls 0,5 Punkte pro weiterem Differenztor vergeben.</t>
  </si>
  <si>
    <t xml:space="preserve">- Getippt 5:5, Ergebnis 5:4  </t>
  </si>
  <si>
    <t>Es gibt keine Punkte, da nicht einmal die Tendenz stimmt.</t>
  </si>
  <si>
    <t xml:space="preserve">- Getippt 3:3, Ergebnis 3:3  </t>
  </si>
  <si>
    <t>Es gibt 3,5 Punkte (3 Punkte für das korrekte Ergebnis, und einen halben Punkt für das sechste Tor der Begegnung).</t>
  </si>
  <si>
    <t>Unentschieden-Tipp mit Abweichung 1?</t>
  </si>
  <si>
    <t>Tipp auf Sieg: Richtige Tordifferenz?</t>
  </si>
  <si>
    <t xml:space="preserve">- Getippt 3:3, Ergebnis 2:2  </t>
  </si>
  <si>
    <t>Es gibt 1,5 Punkte (einen Punkt für die richtige Tendenz und einen halben Zusatzpunkt, weil der Unentschieden-Tipp nur um ein Tor neben dem tatsächlichen Ergebnis liegt).</t>
  </si>
  <si>
    <r>
      <t xml:space="preserve">Mit einem "x" in den fett umrandeten </t>
    </r>
    <r>
      <rPr>
        <b/>
        <sz val="10"/>
        <color theme="6" tint="-0.249977111117893"/>
        <rFont val="Arial"/>
        <family val="2"/>
      </rPr>
      <t>dunkelgrünen</t>
    </r>
    <r>
      <rPr>
        <sz val="10"/>
        <rFont val="Arial"/>
        <family val="2"/>
      </rPr>
      <t xml:space="preserve"> Zellen, schalten Sie die entsprechende Punktvergabe ein. Lassen Sie ein fett umrandetes Feld leer, wenn Sie die entsprechende Punktvergabe nicht nutzen wollen.</t>
    </r>
  </si>
  <si>
    <r>
      <rPr>
        <b/>
        <sz val="10"/>
        <rFont val="Arial"/>
        <family val="2"/>
      </rPr>
      <t>Lediglich richtige Tendenz:</t>
    </r>
    <r>
      <rPr>
        <sz val="10"/>
        <rFont val="Arial"/>
        <family val="2"/>
      </rPr>
      <t xml:space="preserve"> Wurde nicht das exakte Ergebnis getippt, sondern lediglich die richtige Tendenz, erhält der Tippspieler einen Einzelpunkt.</t>
    </r>
  </si>
  <si>
    <t>Die Punktzählungen (unter Angabe der voreingestellten Standardwerte) bedeuten:</t>
  </si>
  <si>
    <r>
      <rPr>
        <b/>
        <sz val="10"/>
        <rFont val="Arial"/>
        <family val="2"/>
      </rPr>
      <t>Korrekter Tipp:</t>
    </r>
    <r>
      <rPr>
        <sz val="10"/>
        <rFont val="Arial"/>
        <family val="2"/>
      </rPr>
      <t xml:space="preserve"> Ein korrekter Tipp gibt 3 Punkte.</t>
    </r>
  </si>
  <si>
    <t>Wurde lediglich die Tendenz richtig getippt (Sieg/Niederlage/Unentschieden), sodass es klassisch nur einen Punkt gäbe, so sind Zusatzpunkte für die Tipps möglich, die "dichter dran" sind - und zwar wenn die korrekte Tordifferenz beider Mannschaften getippt wurde oder die erzielten Tore zumindest einer Mannschaft richtig getippt wurden.</t>
  </si>
  <si>
    <t>ZUSATZPUNKTE BEI RICHTIGER TENDENZ</t>
  </si>
  <si>
    <t>KLASSISCH</t>
  </si>
  <si>
    <t>ZUSATZPUNKTE FÜR "GEWAGTE" TIPPS:</t>
  </si>
  <si>
    <r>
      <rPr>
        <b/>
        <sz val="10"/>
        <rFont val="Arial"/>
        <family val="2"/>
      </rPr>
      <t>Unentschieden-Tipp mit Abweichung 1?</t>
    </r>
    <r>
      <rPr>
        <sz val="10"/>
        <rFont val="Arial"/>
        <family val="2"/>
      </rPr>
      <t xml:space="preserve"> 
Falls ein Unentschieden getippt wurde, und das tatsächliche Spielergebnis ein Unentschieden mit nur einem Tor Abweichung zum Tipp ist, gibt es einen halben Zusatzpunkt, also zusammen mit dem "klassischen" Einzelpunkt insgesamt 1,5 Punkte. (Z. B. Tipp 2:2, Spielergebnis 3:3)</t>
    </r>
  </si>
  <si>
    <r>
      <rPr>
        <b/>
        <sz val="10"/>
        <rFont val="Arial"/>
        <family val="2"/>
      </rPr>
      <t>Richtiger Tore-Tipp nur einer Mannschaft?</t>
    </r>
    <r>
      <rPr>
        <sz val="10"/>
        <rFont val="Arial"/>
        <family val="2"/>
      </rPr>
      <t xml:space="preserve"> 
Sofern auf Sieg getippt wurde, gibt es bei richtiger Torangabe zu einer der beiden Mannschaften einen halben Zusatzpunkt, also zusammen mit dem "klassichen" Einzelpunkt insgesamt 1,5 Punkte. (Z. B. Tipp 1:3, Spielergebnis 0:3)</t>
    </r>
  </si>
  <si>
    <t>Weitere Beispiele für die o. g. Standardeinstellungen, wenn alle Zusatzpunkt-Funktionen aktiviert sind:</t>
  </si>
  <si>
    <r>
      <rPr>
        <b/>
        <sz val="10"/>
        <rFont val="Arial"/>
        <family val="2"/>
      </rPr>
      <t>Korrekter Tipp bei mehr als x Gesamttoren?</t>
    </r>
    <r>
      <rPr>
        <sz val="10"/>
        <rFont val="Arial"/>
        <family val="2"/>
      </rPr>
      <t xml:space="preserve"> 
Bei richtig getippten Begegnungen mit mehr als 5 Toren werden für jedes weitere Tor 0,5 Zusatzpunkte zu den 3 "klassischen" Punkten vergeben. (Z. B. Tipp und Spielergebnis 4:4, es gibt drei mal 0,5 Zusatzpunkte, also insgesamt 4,5 Punkte.)</t>
    </r>
  </si>
  <si>
    <r>
      <rPr>
        <b/>
        <sz val="10"/>
        <rFont val="Arial"/>
        <family val="2"/>
      </rPr>
      <t>Korrekter Tipp bei mehr als y Toren Differenz?</t>
    </r>
    <r>
      <rPr>
        <sz val="10"/>
        <rFont val="Arial"/>
        <family val="2"/>
      </rPr>
      <t xml:space="preserve"> 
Bei richtig getippten Begegnungen mit mehr als 2 Toren Unterschied zwischen beiden Mannschaften werden 0,5 Punkte pro zusätzlichem Differenztor vergeben. (Z. B. Tipp und Spielergebnis 1:4, es gibt 0,5 Zusatzpunkte, also insgesamt 3,5 Punkte.)</t>
    </r>
  </si>
  <si>
    <t>Und zum Ende noch ein Disclaimer: Diese Arbeitsmappe ist ein Privatprojekt und es ist möglich, dass sie nicht gänzlich fehlerfrei arbeitet. Die Benutzung der Mappe und ihrer Auswertungen erfolgt durch Sie freiwillig und kostenlos. Eine rechtsverbindliche Zusage, dass die Mappe fehlerfrei arbeitet, existiert nicht. Ansprüche aus eventuellen Fehlern der Mappe können nicht geltend gemacht werden.</t>
  </si>
  <si>
    <r>
      <rPr>
        <b/>
        <sz val="10"/>
        <rFont val="Arial"/>
        <family val="2"/>
      </rPr>
      <t>Tipp auf Sieg: Richtige Tordifferenz?</t>
    </r>
    <r>
      <rPr>
        <sz val="10"/>
        <rFont val="Arial"/>
        <family val="2"/>
      </rPr>
      <t xml:space="preserve"> 
Sofern auf Sieg getippt wurde, gibt es bei richtiger Tordifferenz einen halben Zusatzpunkt, also zusammen mit dem "klassischen" Einzelpunkt insgesamt 1,5 Punkte. (Z. B. Tipp 3:2, Spielergebnis 1:0)</t>
    </r>
  </si>
  <si>
    <t>Es gibt 1,5 Punkte (einen Punkt für die richtige Tendenz und einen halben Punkt für die richtige Tordifferenz).</t>
  </si>
  <si>
    <t>Fragen oder Updatecheck:</t>
  </si>
  <si>
    <t>Tendenzpunkte</t>
  </si>
  <si>
    <t>Exaktpunkte</t>
  </si>
  <si>
    <t>Maria Mustermann</t>
  </si>
  <si>
    <t>Markus Musterfrau</t>
  </si>
  <si>
    <t>Spielerin 3</t>
  </si>
  <si>
    <t>Spieler 4</t>
  </si>
  <si>
    <t>2018-Version 1.0</t>
  </si>
  <si>
    <t>in Duweißtschonwo (dessen Name nicht genannt wird)</t>
  </si>
  <si>
    <t>Tipptabelle zur Fußball-WM 2018</t>
  </si>
  <si>
    <r>
      <t xml:space="preserve">Eingabemöglichkeit der Spieltipps einer Tippgemeinschaft in das Tabellenblatt "alle Spiele". Die Tabelle berechnet für einen korrekten Tipp drei Punkte, für die richtige Tendenz (gewonnen, verloren, unentschieden) einen Punkt. Außerdem werden bessere Tipps mit Zusatzpunkten gemäß den Einstellungen im Tabellenblatt "Punktsystem" belohnt. </t>
    </r>
    <r>
      <rPr>
        <b/>
        <sz val="10"/>
        <color rgb="FFC00000"/>
        <rFont val="Arial"/>
        <family val="2"/>
      </rPr>
      <t>Die Art der Punktvergabe können Sie selbst im Blatt "Punktsystem" steuern!</t>
    </r>
  </si>
  <si>
    <t>Viel Spaß bei der WM 2018 wünscht</t>
  </si>
  <si>
    <t>Diese Excel-Arbeitsmappe enthält eine übersichtliche Verwaltung für die Spiele der Fußballweltmeisterschaft 2018 - samt Tippsystem für bis zu 40 Personen. Alle Berechnungen, Sortierungen und weiteren Auswertungen werden ohne Makroprogrammierung, sondern ausschließlich über Excel-Formeln und -Funktionen innerhalb der Tabellenzellen durchgeführt.</t>
  </si>
  <si>
    <t>Saudi-Arabien</t>
  </si>
  <si>
    <t>Ägypten</t>
  </si>
  <si>
    <t>Marokko</t>
  </si>
  <si>
    <t>Peru</t>
  </si>
  <si>
    <t>Dänemark</t>
  </si>
  <si>
    <t>Island</t>
  </si>
  <si>
    <t>Costa Rica</t>
  </si>
  <si>
    <t>Serbien</t>
  </si>
  <si>
    <t>Schweden</t>
  </si>
  <si>
    <t>Südkorea</t>
  </si>
  <si>
    <t>Panama</t>
  </si>
  <si>
    <t>Tunesien</t>
  </si>
  <si>
    <t>Polen</t>
  </si>
  <si>
    <t>Senegal</t>
  </si>
  <si>
    <t>Zeitunterschied zu unten angegebenen Spielzeiten:</t>
  </si>
  <si>
    <t>Zeit</t>
  </si>
  <si>
    <r>
      <t xml:space="preserve">Die Daten der Begegnungen wurden den Spielplänen in den Webseiten von de.fifa.com entnommen und mit den Angaben unter de.wikipedia.org abgeglichen. Fehler in den Daten oder Berechnungen können gerne an die Adresse contact@schmidt-sielex.de gemailt werden. Ich werde ggf. eine korrigierte Mappe auf der Webseite </t>
    </r>
    <r>
      <rPr>
        <b/>
        <sz val="10"/>
        <rFont val="Arial"/>
        <family val="2"/>
      </rPr>
      <t>www.schmidt-sielex.de</t>
    </r>
    <r>
      <rPr>
        <sz val="10"/>
        <rFont val="Arial"/>
        <family val="2"/>
      </rPr>
      <t xml:space="preserve"> veröffentlichen.</t>
    </r>
  </si>
  <si>
    <t>Lünen, 14.05.2018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</si>
</sst>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
    <numFmt numFmtId="165" formatCode="0.00000"/>
    <numFmt numFmtId="166" formatCode="ddd/\ dd/mm/\ hh:mm"/>
    <numFmt numFmtId="167" formatCode="&quot;(&quot;0&quot; Spiele)&quot;"/>
  </numFmts>
  <fonts count="19" x14ac:knownFonts="1">
    <font>
      <sz val="10"/>
      <name val="Arial"/>
    </font>
    <font>
      <b/>
      <sz val="10"/>
      <name val="Arial"/>
      <family val="2"/>
    </font>
    <font>
      <b/>
      <u/>
      <sz val="10"/>
      <name val="Arial"/>
      <family val="2"/>
    </font>
    <font>
      <sz val="6"/>
      <name val="Arial"/>
      <family val="2"/>
    </font>
    <font>
      <sz val="10"/>
      <name val="Arial"/>
      <family val="2"/>
    </font>
    <font>
      <sz val="22"/>
      <name val="Arial"/>
      <family val="2"/>
    </font>
    <font>
      <sz val="16"/>
      <name val="Arial"/>
      <family val="2"/>
    </font>
    <font>
      <sz val="10"/>
      <name val="Wingdings"/>
      <charset val="2"/>
    </font>
    <font>
      <b/>
      <sz val="8"/>
      <name val="Arial"/>
      <family val="2"/>
    </font>
    <font>
      <sz val="8"/>
      <name val="Arial"/>
      <family val="2"/>
    </font>
    <font>
      <sz val="10"/>
      <color theme="0"/>
      <name val="Arial"/>
      <family val="2"/>
    </font>
    <font>
      <b/>
      <sz val="10"/>
      <color theme="6" tint="-0.249977111117893"/>
      <name val="Arial"/>
      <family val="2"/>
    </font>
    <font>
      <sz val="9"/>
      <color indexed="81"/>
      <name val="Tahoma"/>
      <family val="2"/>
    </font>
    <font>
      <b/>
      <sz val="9"/>
      <color indexed="81"/>
      <name val="Tahoma"/>
      <family val="2"/>
    </font>
    <font>
      <u/>
      <sz val="10"/>
      <color theme="10"/>
      <name val="Arial"/>
      <family val="2"/>
    </font>
    <font>
      <b/>
      <sz val="10"/>
      <color rgb="FFC00000"/>
      <name val="Arial"/>
      <family val="2"/>
    </font>
    <font>
      <b/>
      <sz val="12"/>
      <name val="Arial"/>
      <family val="2"/>
    </font>
    <font>
      <b/>
      <sz val="10"/>
      <color rgb="FFFF0000"/>
      <name val="Arial"/>
      <family val="2"/>
    </font>
    <font>
      <sz val="10"/>
      <color theme="0" tint="-4.9989318521683403E-2"/>
      <name val="Arial"/>
      <family val="2"/>
    </font>
  </fonts>
  <fills count="20">
    <fill>
      <patternFill patternType="none"/>
    </fill>
    <fill>
      <patternFill patternType="gray125"/>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5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249977111117893"/>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Down="1">
      <left/>
      <right/>
      <top/>
      <bottom/>
      <diagonal style="thin">
        <color indexed="64"/>
      </diagonal>
    </border>
    <border>
      <left/>
      <right/>
      <top/>
      <bottom style="thin">
        <color indexed="64"/>
      </bottom>
      <diagonal/>
    </border>
    <border diagonalUp="1">
      <left/>
      <right/>
      <top/>
      <bottom/>
      <diagonal style="thin">
        <color indexed="64"/>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297">
    <xf numFmtId="0" fontId="0" fillId="0" borderId="0" xfId="0"/>
    <xf numFmtId="0" fontId="0" fillId="0" borderId="0" xfId="0" applyAlignment="1">
      <alignment horizontal="center"/>
    </xf>
    <xf numFmtId="0" fontId="1" fillId="0" borderId="0" xfId="0" applyFont="1"/>
    <xf numFmtId="0" fontId="0" fillId="0" borderId="0" xfId="0" applyAlignment="1">
      <alignment horizontal="righ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left"/>
    </xf>
    <xf numFmtId="0" fontId="0" fillId="0" borderId="0" xfId="0" applyAlignment="1">
      <alignment wrapText="1"/>
    </xf>
    <xf numFmtId="0" fontId="2" fillId="0" borderId="0" xfId="0" applyFont="1"/>
    <xf numFmtId="0" fontId="0" fillId="0" borderId="1" xfId="0" applyBorder="1"/>
    <xf numFmtId="0" fontId="0" fillId="0" borderId="2" xfId="0" applyBorder="1" applyAlignment="1">
      <alignment horizontal="center"/>
    </xf>
    <xf numFmtId="0" fontId="0" fillId="0" borderId="3" xfId="0" applyBorder="1"/>
    <xf numFmtId="0" fontId="0" fillId="0" borderId="0" xfId="0" applyBorder="1" applyAlignment="1">
      <alignment horizontal="center"/>
    </xf>
    <xf numFmtId="0" fontId="0" fillId="0" borderId="4"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right"/>
    </xf>
    <xf numFmtId="0" fontId="0" fillId="0" borderId="6" xfId="0" applyBorder="1" applyAlignment="1">
      <alignment horizontal="left"/>
    </xf>
    <xf numFmtId="0" fontId="0" fillId="0" borderId="3" xfId="0" applyBorder="1" applyAlignment="1">
      <alignment horizontal="right"/>
    </xf>
    <xf numFmtId="0" fontId="0" fillId="0" borderId="7" xfId="0" applyBorder="1" applyAlignment="1">
      <alignment horizontal="left"/>
    </xf>
    <xf numFmtId="0" fontId="0" fillId="0" borderId="4" xfId="0" applyBorder="1" applyAlignment="1">
      <alignment horizontal="right"/>
    </xf>
    <xf numFmtId="0" fontId="0" fillId="0" borderId="8" xfId="0" applyBorder="1" applyAlignment="1">
      <alignment horizontal="left"/>
    </xf>
    <xf numFmtId="0" fontId="0" fillId="0" borderId="9"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2" xfId="0" applyBorder="1" applyAlignment="1">
      <alignment horizontal="center" wrapText="1"/>
    </xf>
    <xf numFmtId="0" fontId="1" fillId="0" borderId="0" xfId="0" applyFont="1" applyAlignment="1"/>
    <xf numFmtId="0" fontId="0" fillId="0" borderId="0" xfId="0" applyAlignment="1"/>
    <xf numFmtId="0" fontId="0" fillId="2" borderId="0" xfId="0" applyFill="1"/>
    <xf numFmtId="0" fontId="0" fillId="3" borderId="0" xfId="0" applyFill="1"/>
    <xf numFmtId="0" fontId="0" fillId="4" borderId="0" xfId="0" applyFill="1"/>
    <xf numFmtId="0" fontId="0" fillId="2" borderId="7" xfId="0" applyFill="1" applyBorder="1"/>
    <xf numFmtId="0" fontId="0" fillId="4" borderId="7" xfId="0" applyFill="1" applyBorder="1"/>
    <xf numFmtId="0" fontId="0" fillId="0" borderId="8" xfId="0" applyBorder="1"/>
    <xf numFmtId="0" fontId="0" fillId="0" borderId="18" xfId="0" applyBorder="1"/>
    <xf numFmtId="0" fontId="1" fillId="3" borderId="19" xfId="0" applyFont="1" applyFill="1" applyBorder="1"/>
    <xf numFmtId="0" fontId="1" fillId="4" borderId="0" xfId="0" applyFont="1" applyFill="1"/>
    <xf numFmtId="0" fontId="1" fillId="2" borderId="0" xfId="0" applyFont="1" applyFill="1"/>
    <xf numFmtId="0" fontId="1" fillId="3" borderId="0" xfId="0" applyFont="1" applyFill="1"/>
    <xf numFmtId="0" fontId="0" fillId="5" borderId="0" xfId="0" applyFill="1"/>
    <xf numFmtId="0" fontId="1" fillId="0" borderId="20" xfId="0" applyFont="1" applyBorder="1" applyAlignment="1">
      <alignment horizontal="right"/>
    </xf>
    <xf numFmtId="0" fontId="1" fillId="4" borderId="0" xfId="0" applyFont="1" applyFill="1" applyAlignment="1">
      <alignment horizontal="center"/>
    </xf>
    <xf numFmtId="0" fontId="1" fillId="6" borderId="0" xfId="0" applyFont="1" applyFill="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0" borderId="20" xfId="0" applyFont="1" applyBorder="1" applyAlignment="1">
      <alignment horizontal="center"/>
    </xf>
    <xf numFmtId="0" fontId="4" fillId="0" borderId="20" xfId="0" applyFont="1" applyBorder="1" applyAlignment="1">
      <alignment horizontal="right"/>
    </xf>
    <xf numFmtId="0" fontId="4" fillId="0" borderId="0" xfId="0" applyFont="1" applyBorder="1" applyAlignment="1">
      <alignment horizontal="right"/>
    </xf>
    <xf numFmtId="0" fontId="4" fillId="0" borderId="5" xfId="0" applyFont="1" applyBorder="1" applyAlignment="1">
      <alignment horizontal="right"/>
    </xf>
    <xf numFmtId="0" fontId="0" fillId="0" borderId="21" xfId="0" applyBorder="1"/>
    <xf numFmtId="0" fontId="0" fillId="0" borderId="22" xfId="0" applyBorder="1"/>
    <xf numFmtId="0" fontId="0" fillId="0" borderId="23" xfId="0" applyBorder="1"/>
    <xf numFmtId="0" fontId="1" fillId="0" borderId="24" xfId="0" applyFont="1" applyBorder="1" applyAlignment="1">
      <alignment horizontal="right"/>
    </xf>
    <xf numFmtId="0" fontId="1" fillId="0" borderId="25" xfId="0" applyFont="1" applyBorder="1" applyAlignment="1">
      <alignment horizontal="left"/>
    </xf>
    <xf numFmtId="0" fontId="1" fillId="0" borderId="19" xfId="0" applyFont="1" applyBorder="1" applyAlignment="1">
      <alignment horizontal="left"/>
    </xf>
    <xf numFmtId="0" fontId="0" fillId="7" borderId="0" xfId="0" applyFill="1" applyBorder="1" applyAlignment="1" applyProtection="1">
      <alignment horizontal="right"/>
      <protection locked="0"/>
    </xf>
    <xf numFmtId="0" fontId="0" fillId="7" borderId="5" xfId="0" applyFill="1" applyBorder="1" applyAlignment="1" applyProtection="1">
      <alignment horizontal="right"/>
      <protection locked="0"/>
    </xf>
    <xf numFmtId="0" fontId="0" fillId="7" borderId="7" xfId="0" applyFill="1" applyBorder="1" applyAlignment="1" applyProtection="1">
      <alignment horizontal="left"/>
      <protection locked="0"/>
    </xf>
    <xf numFmtId="0" fontId="0" fillId="7" borderId="8" xfId="0" applyFill="1" applyBorder="1" applyAlignment="1" applyProtection="1">
      <alignment horizontal="left"/>
      <protection locked="0"/>
    </xf>
    <xf numFmtId="0" fontId="0" fillId="7" borderId="6"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0" fillId="7" borderId="8" xfId="0" applyFill="1" applyBorder="1" applyAlignment="1" applyProtection="1">
      <alignment horizontal="center"/>
      <protection locked="0"/>
    </xf>
    <xf numFmtId="0" fontId="0" fillId="7" borderId="3" xfId="0" applyFill="1" applyBorder="1" applyProtection="1">
      <protection locked="0"/>
    </xf>
    <xf numFmtId="164" fontId="0" fillId="7" borderId="13" xfId="0" applyNumberFormat="1" applyFill="1" applyBorder="1" applyAlignment="1" applyProtection="1">
      <alignment horizontal="left"/>
      <protection locked="0"/>
    </xf>
    <xf numFmtId="0" fontId="0" fillId="7" borderId="4" xfId="0" applyFill="1" applyBorder="1" applyProtection="1">
      <protection locked="0"/>
    </xf>
    <xf numFmtId="164" fontId="0" fillId="7" borderId="14" xfId="0" applyNumberFormat="1" applyFill="1" applyBorder="1" applyAlignment="1" applyProtection="1">
      <alignment horizontal="left"/>
      <protection locked="0"/>
    </xf>
    <xf numFmtId="0" fontId="1" fillId="5" borderId="26" xfId="0" applyFont="1" applyFill="1" applyBorder="1" applyAlignment="1">
      <alignment horizontal="right"/>
    </xf>
    <xf numFmtId="0" fontId="1" fillId="5" borderId="22" xfId="0" applyFont="1" applyFill="1" applyBorder="1" applyAlignment="1">
      <alignment horizontal="center"/>
    </xf>
    <xf numFmtId="165" fontId="0" fillId="5" borderId="13" xfId="0" applyNumberFormat="1" applyFill="1" applyBorder="1"/>
    <xf numFmtId="0" fontId="0" fillId="5" borderId="0" xfId="0" applyFill="1" applyAlignment="1">
      <alignment horizontal="center"/>
    </xf>
    <xf numFmtId="0" fontId="1" fillId="8" borderId="18" xfId="0" applyFont="1" applyFill="1" applyBorder="1" applyAlignment="1">
      <alignment horizontal="center" wrapText="1"/>
    </xf>
    <xf numFmtId="0" fontId="1" fillId="8" borderId="20" xfId="0" applyFont="1" applyFill="1" applyBorder="1" applyAlignment="1">
      <alignment wrapText="1"/>
    </xf>
    <xf numFmtId="0" fontId="1" fillId="8" borderId="20" xfId="0" applyFont="1" applyFill="1" applyBorder="1" applyAlignment="1">
      <alignment horizontal="center" wrapText="1"/>
    </xf>
    <xf numFmtId="0" fontId="1" fillId="5" borderId="22" xfId="0" applyFont="1" applyFill="1" applyBorder="1" applyAlignment="1">
      <alignment horizontal="center" wrapText="1"/>
    </xf>
    <xf numFmtId="0" fontId="0" fillId="5" borderId="0" xfId="0" applyFill="1" applyBorder="1" applyAlignment="1">
      <alignment horizontal="center"/>
    </xf>
    <xf numFmtId="0" fontId="1" fillId="8" borderId="27" xfId="0" applyFont="1" applyFill="1" applyBorder="1" applyAlignment="1">
      <alignment horizontal="center" wrapText="1"/>
    </xf>
    <xf numFmtId="0" fontId="9" fillId="0" borderId="0" xfId="0" applyFont="1" applyAlignment="1">
      <alignment horizontal="right"/>
    </xf>
    <xf numFmtId="0" fontId="8" fillId="0" borderId="20" xfId="0" applyFont="1" applyBorder="1" applyAlignment="1">
      <alignment horizontal="center"/>
    </xf>
    <xf numFmtId="0" fontId="0" fillId="7" borderId="18" xfId="0" applyFill="1" applyBorder="1" applyProtection="1">
      <protection locked="0"/>
    </xf>
    <xf numFmtId="164" fontId="0" fillId="7" borderId="25" xfId="0" applyNumberFormat="1" applyFill="1" applyBorder="1" applyAlignment="1" applyProtection="1">
      <alignment horizontal="left"/>
      <protection locked="0"/>
    </xf>
    <xf numFmtId="0" fontId="0" fillId="0" borderId="19" xfId="0" applyBorder="1"/>
    <xf numFmtId="165" fontId="0" fillId="0" borderId="12" xfId="0" applyNumberFormat="1" applyBorder="1" applyAlignment="1">
      <alignment horizontal="center"/>
    </xf>
    <xf numFmtId="165" fontId="0" fillId="0" borderId="13" xfId="0" applyNumberFormat="1" applyBorder="1" applyAlignment="1">
      <alignment horizontal="center"/>
    </xf>
    <xf numFmtId="165" fontId="0" fillId="0" borderId="14" xfId="0" applyNumberFormat="1" applyBorder="1" applyAlignment="1">
      <alignment horizontal="center"/>
    </xf>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4" xfId="0" applyBorder="1" applyAlignment="1">
      <alignment horizontal="center" wrapText="1"/>
    </xf>
    <xf numFmtId="0" fontId="0" fillId="0" borderId="19" xfId="0" applyBorder="1" applyAlignment="1">
      <alignment horizontal="center"/>
    </xf>
    <xf numFmtId="0" fontId="0" fillId="0" borderId="24" xfId="0" applyBorder="1" applyAlignment="1">
      <alignment horizontal="center"/>
    </xf>
    <xf numFmtId="0" fontId="0" fillId="0" borderId="31" xfId="0" applyBorder="1" applyAlignment="1">
      <alignment horizontal="center"/>
    </xf>
    <xf numFmtId="0" fontId="0" fillId="0" borderId="18" xfId="0" applyBorder="1" applyAlignment="1">
      <alignment horizontal="right"/>
    </xf>
    <xf numFmtId="0" fontId="0" fillId="0" borderId="20" xfId="0" applyBorder="1" applyAlignment="1">
      <alignment horizontal="center"/>
    </xf>
    <xf numFmtId="0" fontId="0" fillId="0" borderId="19" xfId="0" applyBorder="1" applyAlignment="1">
      <alignment horizontal="left"/>
    </xf>
    <xf numFmtId="0" fontId="3" fillId="0" borderId="19" xfId="0" applyFont="1" applyBorder="1" applyAlignment="1">
      <alignment horizontal="center" textRotation="90" wrapText="1"/>
    </xf>
    <xf numFmtId="0" fontId="0" fillId="0" borderId="8" xfId="0" applyBorder="1" applyAlignment="1">
      <alignment horizontal="center" wrapText="1"/>
    </xf>
    <xf numFmtId="0" fontId="0" fillId="0" borderId="5" xfId="0" applyBorder="1" applyAlignment="1">
      <alignment horizontal="left"/>
    </xf>
    <xf numFmtId="0" fontId="1" fillId="0" borderId="20" xfId="0" applyFont="1" applyBorder="1"/>
    <xf numFmtId="0" fontId="1" fillId="0" borderId="19" xfId="0" applyFont="1" applyBorder="1"/>
    <xf numFmtId="0" fontId="0" fillId="10" borderId="32" xfId="0" applyFill="1" applyBorder="1" applyAlignment="1">
      <alignment horizontal="center"/>
    </xf>
    <xf numFmtId="0" fontId="0" fillId="10" borderId="33" xfId="0" applyFill="1" applyBorder="1" applyAlignment="1">
      <alignment horizontal="center"/>
    </xf>
    <xf numFmtId="0" fontId="0" fillId="10" borderId="34" xfId="0" applyFill="1" applyBorder="1" applyAlignment="1">
      <alignment horizontal="center"/>
    </xf>
    <xf numFmtId="0" fontId="0" fillId="11" borderId="35" xfId="0" applyFill="1" applyBorder="1" applyAlignment="1">
      <alignment horizontal="center"/>
    </xf>
    <xf numFmtId="0" fontId="0" fillId="11" borderId="36" xfId="0" applyFill="1" applyBorder="1" applyAlignment="1">
      <alignment horizontal="center"/>
    </xf>
    <xf numFmtId="0" fontId="0" fillId="11" borderId="37" xfId="0" applyFill="1" applyBorder="1" applyAlignment="1">
      <alignment horizontal="center"/>
    </xf>
    <xf numFmtId="0" fontId="0" fillId="12" borderId="35" xfId="0" applyFill="1" applyBorder="1" applyAlignment="1">
      <alignment horizontal="center"/>
    </xf>
    <xf numFmtId="0" fontId="0" fillId="12" borderId="36" xfId="0" applyFill="1" applyBorder="1" applyAlignment="1">
      <alignment horizontal="center"/>
    </xf>
    <xf numFmtId="0" fontId="0" fillId="12" borderId="37" xfId="0" applyFill="1" applyBorder="1" applyAlignment="1">
      <alignment horizontal="center"/>
    </xf>
    <xf numFmtId="0" fontId="0" fillId="13" borderId="35" xfId="0" applyFill="1" applyBorder="1" applyAlignment="1">
      <alignment horizontal="center"/>
    </xf>
    <xf numFmtId="0" fontId="0" fillId="13" borderId="36" xfId="0" applyFill="1" applyBorder="1" applyAlignment="1">
      <alignment horizontal="center"/>
    </xf>
    <xf numFmtId="0" fontId="0" fillId="13" borderId="37" xfId="0" applyFill="1" applyBorder="1" applyAlignment="1">
      <alignment horizontal="center"/>
    </xf>
    <xf numFmtId="0" fontId="0" fillId="13" borderId="38" xfId="0" applyFill="1" applyBorder="1" applyAlignment="1">
      <alignment horizontal="center"/>
    </xf>
    <xf numFmtId="0" fontId="0" fillId="13" borderId="39" xfId="0" applyFill="1" applyBorder="1" applyAlignment="1">
      <alignment horizontal="center"/>
    </xf>
    <xf numFmtId="0" fontId="0" fillId="13" borderId="40" xfId="0" applyFill="1" applyBorder="1" applyAlignment="1">
      <alignment horizontal="center"/>
    </xf>
    <xf numFmtId="0" fontId="8" fillId="0" borderId="0" xfId="0" applyFont="1" applyAlignment="1">
      <alignment horizontal="right" shrinkToFit="1"/>
    </xf>
    <xf numFmtId="0" fontId="8" fillId="0" borderId="7" xfId="0" applyFont="1" applyBorder="1" applyAlignment="1">
      <alignment horizontal="right" shrinkToFit="1"/>
    </xf>
    <xf numFmtId="0" fontId="0" fillId="10" borderId="22" xfId="0" applyFill="1" applyBorder="1" applyAlignment="1">
      <alignment shrinkToFit="1"/>
    </xf>
    <xf numFmtId="0" fontId="0" fillId="12" borderId="36" xfId="0" applyFill="1" applyBorder="1" applyAlignment="1">
      <alignment shrinkToFit="1"/>
    </xf>
    <xf numFmtId="0" fontId="0" fillId="11" borderId="36" xfId="0" applyFill="1" applyBorder="1" applyAlignment="1">
      <alignment shrinkToFit="1"/>
    </xf>
    <xf numFmtId="0" fontId="0" fillId="13" borderId="36" xfId="0" applyFill="1" applyBorder="1" applyAlignment="1">
      <alignment shrinkToFit="1"/>
    </xf>
    <xf numFmtId="0" fontId="0" fillId="13" borderId="39" xfId="0" applyFill="1" applyBorder="1" applyAlignment="1">
      <alignment shrinkToFit="1"/>
    </xf>
    <xf numFmtId="0" fontId="9" fillId="0" borderId="0" xfId="0" applyFont="1" applyAlignment="1">
      <alignment horizontal="right" shrinkToFit="1"/>
    </xf>
    <xf numFmtId="0" fontId="9" fillId="0" borderId="8" xfId="0" applyFont="1" applyBorder="1" applyAlignment="1">
      <alignment horizontal="right" shrinkToFit="1"/>
    </xf>
    <xf numFmtId="0" fontId="9" fillId="0" borderId="29" xfId="0" applyFont="1" applyBorder="1" applyAlignment="1">
      <alignment horizontal="right" shrinkToFit="1"/>
    </xf>
    <xf numFmtId="0" fontId="9" fillId="0" borderId="30" xfId="0" applyFont="1" applyBorder="1" applyAlignment="1">
      <alignment horizontal="right" shrinkToFit="1"/>
    </xf>
    <xf numFmtId="0" fontId="9" fillId="0" borderId="0" xfId="0" applyFont="1" applyBorder="1" applyAlignment="1">
      <alignment horizontal="right" shrinkToFit="1"/>
    </xf>
    <xf numFmtId="0" fontId="9" fillId="0" borderId="19" xfId="0" applyFont="1" applyBorder="1" applyAlignment="1">
      <alignment horizontal="right" shrinkToFit="1"/>
    </xf>
    <xf numFmtId="0" fontId="0" fillId="0" borderId="42" xfId="0" applyBorder="1"/>
    <xf numFmtId="0" fontId="0" fillId="0" borderId="43" xfId="0" applyBorder="1"/>
    <xf numFmtId="0" fontId="0" fillId="0" borderId="45" xfId="0" applyBorder="1"/>
    <xf numFmtId="0" fontId="0" fillId="0" borderId="47" xfId="0" applyBorder="1"/>
    <xf numFmtId="0" fontId="0" fillId="0" borderId="18" xfId="0" applyBorder="1" applyAlignment="1"/>
    <xf numFmtId="0" fontId="0" fillId="0" borderId="19" xfId="0" applyBorder="1" applyAlignment="1"/>
    <xf numFmtId="0" fontId="4" fillId="0" borderId="0" xfId="0" applyFont="1" applyAlignment="1">
      <alignment wrapText="1"/>
    </xf>
    <xf numFmtId="14" fontId="0" fillId="0" borderId="42" xfId="0" applyNumberFormat="1" applyBorder="1"/>
    <xf numFmtId="0" fontId="10" fillId="0" borderId="0" xfId="0" applyFont="1"/>
    <xf numFmtId="166" fontId="9" fillId="0" borderId="10" xfId="0" applyNumberFormat="1" applyFont="1" applyBorder="1" applyAlignment="1">
      <alignment horizontal="right"/>
    </xf>
    <xf numFmtId="166" fontId="9" fillId="0" borderId="11" xfId="0" applyNumberFormat="1" applyFont="1" applyBorder="1" applyAlignment="1">
      <alignment horizontal="right"/>
    </xf>
    <xf numFmtId="0" fontId="4" fillId="0" borderId="0" xfId="0" applyFont="1" applyAlignment="1">
      <alignment horizontal="right"/>
    </xf>
    <xf numFmtId="0" fontId="1" fillId="0" borderId="49" xfId="0" applyFont="1" applyBorder="1"/>
    <xf numFmtId="0" fontId="0" fillId="0" borderId="0" xfId="0" applyBorder="1" applyAlignment="1">
      <alignment horizontal="right" shrinkToFit="1"/>
    </xf>
    <xf numFmtId="0" fontId="0" fillId="0" borderId="5" xfId="0" applyBorder="1" applyAlignment="1">
      <alignment horizontal="right" shrinkToFit="1"/>
    </xf>
    <xf numFmtId="0" fontId="0" fillId="0" borderId="13" xfId="0" applyBorder="1" applyAlignment="1">
      <alignment horizontal="left" shrinkToFit="1"/>
    </xf>
    <xf numFmtId="0" fontId="0" fillId="0" borderId="14" xfId="0" applyBorder="1" applyAlignment="1">
      <alignment horizontal="left" shrinkToFit="1"/>
    </xf>
    <xf numFmtId="0" fontId="4" fillId="12" borderId="50" xfId="0" applyFont="1" applyFill="1" applyBorder="1" applyAlignment="1" applyProtection="1">
      <alignment horizontal="right"/>
      <protection locked="0"/>
    </xf>
    <xf numFmtId="20" fontId="0" fillId="12" borderId="51" xfId="0" applyNumberFormat="1" applyFill="1" applyBorder="1" applyAlignment="1" applyProtection="1">
      <alignment horizontal="left"/>
      <protection locked="0"/>
    </xf>
    <xf numFmtId="0" fontId="0" fillId="12" borderId="48" xfId="0" applyFill="1" applyBorder="1" applyProtection="1">
      <protection locked="0"/>
    </xf>
    <xf numFmtId="0" fontId="0" fillId="12" borderId="44" xfId="0" applyFill="1" applyBorder="1" applyProtection="1">
      <protection locked="0"/>
    </xf>
    <xf numFmtId="0" fontId="0" fillId="12" borderId="46" xfId="0" applyFill="1" applyBorder="1" applyProtection="1">
      <protection locked="0"/>
    </xf>
    <xf numFmtId="0" fontId="9" fillId="0" borderId="0" xfId="0" applyFont="1" applyAlignment="1">
      <alignment horizontal="center"/>
    </xf>
    <xf numFmtId="166" fontId="9" fillId="0" borderId="0" xfId="0" applyNumberFormat="1" applyFont="1" applyBorder="1" applyAlignment="1">
      <alignment horizontal="center"/>
    </xf>
    <xf numFmtId="166" fontId="9" fillId="0" borderId="5" xfId="0" applyNumberFormat="1" applyFont="1" applyBorder="1" applyAlignment="1">
      <alignment horizontal="center"/>
    </xf>
    <xf numFmtId="0" fontId="1" fillId="0" borderId="31" xfId="0" applyFont="1" applyBorder="1" applyAlignment="1">
      <alignment horizontal="center" textRotation="90"/>
    </xf>
    <xf numFmtId="166" fontId="9" fillId="0" borderId="16" xfId="0" applyNumberFormat="1" applyFont="1" applyBorder="1" applyAlignment="1">
      <alignment horizontal="center"/>
    </xf>
    <xf numFmtId="166" fontId="9" fillId="0" borderId="17" xfId="0" applyNumberFormat="1" applyFont="1" applyBorder="1" applyAlignment="1">
      <alignment horizontal="center"/>
    </xf>
    <xf numFmtId="20" fontId="0" fillId="0" borderId="44" xfId="0" applyNumberFormat="1" applyBorder="1"/>
    <xf numFmtId="0" fontId="0" fillId="0" borderId="53" xfId="0" applyBorder="1"/>
    <xf numFmtId="14" fontId="0" fillId="0" borderId="53" xfId="0" applyNumberFormat="1" applyBorder="1"/>
    <xf numFmtId="20" fontId="0" fillId="0" borderId="46" xfId="0" applyNumberFormat="1" applyBorder="1"/>
    <xf numFmtId="0" fontId="0" fillId="0" borderId="52" xfId="0" applyBorder="1"/>
    <xf numFmtId="14" fontId="0" fillId="0" borderId="52" xfId="0" applyNumberFormat="1" applyBorder="1"/>
    <xf numFmtId="20" fontId="0" fillId="0" borderId="48" xfId="0" applyNumberFormat="1" applyBorder="1"/>
    <xf numFmtId="0" fontId="1" fillId="0" borderId="31" xfId="0" applyFont="1" applyBorder="1"/>
    <xf numFmtId="0" fontId="1" fillId="0" borderId="31" xfId="0" applyFont="1" applyFill="1" applyBorder="1"/>
    <xf numFmtId="0" fontId="1" fillId="0" borderId="49" xfId="0" applyFont="1" applyFill="1" applyBorder="1"/>
    <xf numFmtId="0" fontId="4" fillId="0" borderId="0" xfId="0" applyFont="1" applyAlignment="1">
      <alignment wrapText="1"/>
    </xf>
    <xf numFmtId="0" fontId="4"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4" fillId="0" borderId="0" xfId="0" quotePrefix="1" applyFont="1"/>
    <xf numFmtId="167" fontId="4" fillId="0" borderId="0" xfId="0" applyNumberFormat="1" applyFont="1" applyAlignment="1">
      <alignment horizontal="left"/>
    </xf>
    <xf numFmtId="0" fontId="4" fillId="0" borderId="1" xfId="0" applyFont="1" applyBorder="1"/>
    <xf numFmtId="0" fontId="0" fillId="0" borderId="6" xfId="0" applyBorder="1"/>
    <xf numFmtId="0" fontId="4" fillId="0" borderId="43" xfId="0" applyFont="1" applyBorder="1"/>
    <xf numFmtId="0" fontId="4" fillId="0" borderId="45" xfId="0" applyFont="1" applyBorder="1"/>
    <xf numFmtId="0" fontId="4" fillId="0" borderId="54" xfId="0" applyFont="1" applyBorder="1"/>
    <xf numFmtId="0" fontId="4" fillId="0" borderId="9" xfId="0" applyFont="1" applyBorder="1"/>
    <xf numFmtId="0" fontId="4" fillId="0" borderId="56" xfId="0" applyFont="1" applyBorder="1"/>
    <xf numFmtId="0" fontId="0" fillId="0" borderId="55" xfId="0" applyBorder="1" applyAlignment="1">
      <alignment horizontal="left"/>
    </xf>
    <xf numFmtId="0" fontId="0" fillId="0" borderId="44" xfId="0" applyBorder="1" applyAlignment="1">
      <alignment horizontal="left"/>
    </xf>
    <xf numFmtId="0" fontId="0" fillId="0" borderId="46" xfId="0" applyBorder="1" applyAlignment="1">
      <alignment horizontal="left"/>
    </xf>
    <xf numFmtId="0" fontId="0" fillId="14" borderId="42" xfId="0" applyFill="1" applyBorder="1"/>
    <xf numFmtId="0" fontId="4" fillId="0" borderId="0" xfId="0" applyFont="1" applyBorder="1" applyAlignment="1">
      <alignment horizontal="center"/>
    </xf>
    <xf numFmtId="0" fontId="4" fillId="0" borderId="5" xfId="0" applyFont="1" applyBorder="1" applyAlignment="1">
      <alignment horizontal="center"/>
    </xf>
    <xf numFmtId="164" fontId="4" fillId="7" borderId="13" xfId="0" applyNumberFormat="1" applyFont="1" applyFill="1" applyBorder="1" applyAlignment="1" applyProtection="1">
      <alignment horizontal="left"/>
      <protection locked="0"/>
    </xf>
    <xf numFmtId="0" fontId="0" fillId="15" borderId="0" xfId="0" applyFill="1"/>
    <xf numFmtId="0" fontId="4" fillId="15" borderId="0" xfId="0" applyFont="1" applyFill="1"/>
    <xf numFmtId="0" fontId="5" fillId="15" borderId="0" xfId="0" applyFont="1" applyFill="1"/>
    <xf numFmtId="0" fontId="6" fillId="15" borderId="0" xfId="0" applyFont="1" applyFill="1"/>
    <xf numFmtId="0" fontId="0" fillId="15" borderId="0" xfId="0" applyFill="1" applyAlignment="1">
      <alignment wrapText="1"/>
    </xf>
    <xf numFmtId="0" fontId="0" fillId="15" borderId="0" xfId="0" quotePrefix="1" applyFill="1" applyAlignment="1">
      <alignment vertical="top"/>
    </xf>
    <xf numFmtId="0" fontId="0" fillId="15" borderId="0" xfId="0" applyFill="1" applyAlignment="1">
      <alignment vertical="top"/>
    </xf>
    <xf numFmtId="0" fontId="4" fillId="15" borderId="0" xfId="0" applyFont="1" applyFill="1" applyAlignment="1">
      <alignment wrapText="1"/>
    </xf>
    <xf numFmtId="14" fontId="0" fillId="15" borderId="0" xfId="0" applyNumberFormat="1" applyFill="1"/>
    <xf numFmtId="14" fontId="4" fillId="15" borderId="0" xfId="0" applyNumberFormat="1" applyFont="1" applyFill="1"/>
    <xf numFmtId="0" fontId="1" fillId="15" borderId="0" xfId="0" applyFont="1" applyFill="1" applyAlignment="1">
      <alignment wrapText="1"/>
    </xf>
    <xf numFmtId="0" fontId="0" fillId="16" borderId="0" xfId="0" applyFill="1"/>
    <xf numFmtId="0" fontId="4" fillId="16" borderId="0" xfId="0" applyFont="1" applyFill="1"/>
    <xf numFmtId="0" fontId="4" fillId="16" borderId="0" xfId="0" applyFont="1" applyFill="1" applyAlignment="1">
      <alignment horizontal="right"/>
    </xf>
    <xf numFmtId="0" fontId="0" fillId="16" borderId="0" xfId="0" applyFill="1" applyAlignment="1">
      <alignment horizontal="center"/>
    </xf>
    <xf numFmtId="0" fontId="1" fillId="16" borderId="27" xfId="0" applyFont="1" applyFill="1" applyBorder="1" applyAlignment="1">
      <alignment horizontal="center"/>
    </xf>
    <xf numFmtId="0" fontId="1" fillId="16" borderId="30" xfId="0" applyFont="1" applyFill="1" applyBorder="1" applyAlignment="1">
      <alignment horizontal="center"/>
    </xf>
    <xf numFmtId="0" fontId="16" fillId="0" borderId="0" xfId="0" applyFont="1"/>
    <xf numFmtId="0" fontId="0" fillId="0" borderId="7" xfId="0" applyBorder="1" applyAlignment="1">
      <alignment horizontal="left" shrinkToFit="1"/>
    </xf>
    <xf numFmtId="0" fontId="4" fillId="0" borderId="19" xfId="0" applyFont="1" applyBorder="1" applyAlignment="1">
      <alignment horizontal="left" textRotation="90" wrapText="1"/>
    </xf>
    <xf numFmtId="0" fontId="17" fillId="0" borderId="3" xfId="0" applyFont="1" applyBorder="1" applyAlignment="1">
      <alignment horizontal="left"/>
    </xf>
    <xf numFmtId="0" fontId="17" fillId="0" borderId="0" xfId="0" applyFont="1" applyAlignment="1">
      <alignment horizontal="left"/>
    </xf>
    <xf numFmtId="0" fontId="1" fillId="12" borderId="42" xfId="0" applyFont="1" applyFill="1" applyBorder="1" applyProtection="1">
      <protection locked="0"/>
    </xf>
    <xf numFmtId="0" fontId="1" fillId="12" borderId="42" xfId="0" applyFont="1" applyFill="1" applyBorder="1" applyAlignment="1" applyProtection="1">
      <alignment horizontal="left"/>
      <protection locked="0"/>
    </xf>
    <xf numFmtId="0" fontId="0" fillId="0" borderId="13" xfId="0" applyNumberFormat="1" applyFill="1" applyBorder="1" applyAlignment="1" applyProtection="1">
      <alignment horizontal="center"/>
    </xf>
    <xf numFmtId="0" fontId="0" fillId="0" borderId="7" xfId="0" applyNumberFormat="1" applyFill="1" applyBorder="1" applyAlignment="1" applyProtection="1">
      <alignment horizontal="center"/>
    </xf>
    <xf numFmtId="0" fontId="0" fillId="0" borderId="14" xfId="0" applyNumberFormat="1" applyFill="1" applyBorder="1" applyAlignment="1" applyProtection="1">
      <alignment horizontal="center"/>
    </xf>
    <xf numFmtId="0" fontId="0" fillId="0" borderId="8" xfId="0" applyNumberFormat="1" applyFill="1" applyBorder="1" applyAlignment="1" applyProtection="1">
      <alignment horizontal="center"/>
    </xf>
    <xf numFmtId="0" fontId="0" fillId="0" borderId="25" xfId="0" applyNumberFormat="1" applyFill="1" applyBorder="1" applyAlignment="1" applyProtection="1">
      <alignment horizontal="center"/>
    </xf>
    <xf numFmtId="0" fontId="0" fillId="0" borderId="19" xfId="0" applyNumberFormat="1" applyFill="1" applyBorder="1" applyAlignment="1" applyProtection="1">
      <alignment horizontal="center"/>
    </xf>
    <xf numFmtId="0" fontId="0" fillId="0" borderId="10" xfId="0" applyNumberFormat="1" applyFill="1" applyBorder="1" applyAlignment="1" applyProtection="1">
      <alignment horizontal="center"/>
    </xf>
    <xf numFmtId="0" fontId="0" fillId="0" borderId="11" xfId="0" applyNumberFormat="1" applyFill="1" applyBorder="1" applyAlignment="1" applyProtection="1">
      <alignment horizontal="center"/>
    </xf>
    <xf numFmtId="0" fontId="0" fillId="0" borderId="24" xfId="0" applyNumberFormat="1" applyFill="1" applyBorder="1" applyAlignment="1" applyProtection="1">
      <alignment horizontal="center"/>
    </xf>
    <xf numFmtId="0" fontId="1" fillId="9" borderId="27" xfId="0" applyFont="1" applyFill="1" applyBorder="1" applyAlignment="1">
      <alignment horizontal="left" shrinkToFit="1"/>
    </xf>
    <xf numFmtId="0" fontId="1" fillId="0" borderId="0" xfId="0" applyFont="1" applyAlignment="1">
      <alignment shrinkToFit="1"/>
    </xf>
    <xf numFmtId="0" fontId="18" fillId="0" borderId="0" xfId="0" applyFont="1" applyBorder="1" applyAlignment="1">
      <alignment horizontal="center"/>
    </xf>
    <xf numFmtId="0" fontId="0" fillId="18" borderId="3" xfId="0" applyFill="1" applyBorder="1"/>
    <xf numFmtId="0" fontId="0" fillId="18" borderId="0" xfId="0" applyFill="1" applyBorder="1"/>
    <xf numFmtId="0" fontId="0" fillId="18" borderId="0" xfId="0" applyFill="1" applyBorder="1" applyAlignment="1">
      <alignment horizontal="center"/>
    </xf>
    <xf numFmtId="0" fontId="0" fillId="18" borderId="7" xfId="0" applyFill="1" applyBorder="1"/>
    <xf numFmtId="0" fontId="1" fillId="18" borderId="3" xfId="0" applyFont="1" applyFill="1" applyBorder="1"/>
    <xf numFmtId="0" fontId="0" fillId="18" borderId="3" xfId="0" quotePrefix="1" applyFill="1" applyBorder="1" applyAlignment="1">
      <alignment horizontal="right" vertical="top"/>
    </xf>
    <xf numFmtId="0" fontId="0" fillId="18" borderId="4" xfId="0" quotePrefix="1" applyFill="1" applyBorder="1" applyAlignment="1">
      <alignment horizontal="right" vertical="top"/>
    </xf>
    <xf numFmtId="0" fontId="4" fillId="18" borderId="3" xfId="0" quotePrefix="1" applyFont="1" applyFill="1" applyBorder="1" applyAlignment="1">
      <alignment horizontal="right" vertical="top"/>
    </xf>
    <xf numFmtId="0" fontId="4" fillId="0" borderId="24" xfId="0" applyFont="1" applyFill="1" applyBorder="1" applyAlignment="1" applyProtection="1">
      <alignment horizontal="center" textRotation="90" wrapText="1"/>
    </xf>
    <xf numFmtId="0" fontId="4" fillId="0" borderId="25" xfId="0" applyFont="1" applyFill="1" applyBorder="1" applyAlignment="1" applyProtection="1">
      <alignment horizontal="center" textRotation="90" wrapText="1"/>
    </xf>
    <xf numFmtId="0" fontId="4" fillId="0" borderId="19" xfId="0" applyFont="1" applyFill="1" applyBorder="1" applyAlignment="1" applyProtection="1">
      <alignment horizontal="center" textRotation="90" wrapText="1"/>
    </xf>
    <xf numFmtId="0" fontId="4" fillId="15" borderId="0" xfId="0" applyFont="1" applyFill="1" applyAlignment="1">
      <alignment wrapText="1"/>
    </xf>
    <xf numFmtId="0" fontId="1" fillId="19" borderId="27" xfId="0" applyFont="1" applyFill="1" applyBorder="1" applyAlignment="1" applyProtection="1">
      <alignment horizontal="center"/>
      <protection locked="0"/>
    </xf>
    <xf numFmtId="0" fontId="1" fillId="19" borderId="30" xfId="0" applyFont="1" applyFill="1" applyBorder="1" applyAlignment="1" applyProtection="1">
      <alignment horizontal="center"/>
      <protection locked="0"/>
    </xf>
    <xf numFmtId="0" fontId="0" fillId="15" borderId="0" xfId="0" applyFill="1" applyAlignment="1">
      <alignment horizontal="right" vertical="top"/>
    </xf>
    <xf numFmtId="0" fontId="4" fillId="0" borderId="0" xfId="0" applyFont="1" applyAlignment="1"/>
    <xf numFmtId="14" fontId="0" fillId="12" borderId="52" xfId="0" applyNumberFormat="1" applyFill="1" applyBorder="1" applyProtection="1">
      <protection locked="0"/>
    </xf>
    <xf numFmtId="20" fontId="0" fillId="12" borderId="52" xfId="0" applyNumberFormat="1" applyFill="1" applyBorder="1" applyProtection="1">
      <protection locked="0"/>
    </xf>
    <xf numFmtId="0" fontId="0" fillId="12" borderId="52" xfId="0" applyFill="1" applyBorder="1" applyProtection="1">
      <protection locked="0"/>
    </xf>
    <xf numFmtId="14" fontId="0" fillId="12" borderId="42" xfId="0" applyNumberFormat="1" applyFill="1" applyBorder="1" applyProtection="1">
      <protection locked="0"/>
    </xf>
    <xf numFmtId="20" fontId="0" fillId="12" borderId="42" xfId="0" applyNumberFormat="1" applyFill="1" applyBorder="1" applyProtection="1">
      <protection locked="0"/>
    </xf>
    <xf numFmtId="0" fontId="0" fillId="12" borderId="42" xfId="0" applyFill="1" applyBorder="1" applyProtection="1">
      <protection locked="0"/>
    </xf>
    <xf numFmtId="0" fontId="4" fillId="12" borderId="42" xfId="0" applyFont="1" applyFill="1" applyBorder="1" applyProtection="1">
      <protection locked="0"/>
    </xf>
    <xf numFmtId="14" fontId="0" fillId="12" borderId="53" xfId="0" applyNumberFormat="1" applyFill="1" applyBorder="1" applyProtection="1">
      <protection locked="0"/>
    </xf>
    <xf numFmtId="20" fontId="0" fillId="12" borderId="53" xfId="0" applyNumberFormat="1" applyFill="1" applyBorder="1" applyProtection="1">
      <protection locked="0"/>
    </xf>
    <xf numFmtId="0" fontId="0" fillId="12" borderId="53" xfId="0" applyFill="1" applyBorder="1" applyProtection="1">
      <protection locked="0"/>
    </xf>
    <xf numFmtId="0" fontId="4" fillId="15" borderId="0" xfId="0" applyFont="1" applyFill="1" applyAlignment="1">
      <alignment wrapText="1"/>
    </xf>
    <xf numFmtId="0" fontId="0" fillId="15" borderId="0" xfId="0" applyFill="1" applyAlignment="1">
      <alignment wrapText="1"/>
    </xf>
    <xf numFmtId="0" fontId="14" fillId="0" borderId="0" xfId="1" applyAlignment="1" applyProtection="1"/>
    <xf numFmtId="0" fontId="9" fillId="0" borderId="0" xfId="0" applyFont="1" applyAlignment="1">
      <alignment horizontal="right" shrinkToFit="1"/>
    </xf>
    <xf numFmtId="0" fontId="1" fillId="7" borderId="18" xfId="0" applyFont="1" applyFill="1" applyBorder="1" applyAlignment="1" applyProtection="1">
      <alignment horizontal="center" textRotation="90" wrapText="1"/>
      <protection locked="0"/>
    </xf>
    <xf numFmtId="0" fontId="1" fillId="7" borderId="25" xfId="0" applyFont="1" applyFill="1" applyBorder="1" applyAlignment="1" applyProtection="1">
      <alignment horizontal="center" textRotation="90" wrapText="1"/>
      <protection locked="0"/>
    </xf>
    <xf numFmtId="0" fontId="8" fillId="0" borderId="7" xfId="0" applyFont="1" applyBorder="1" applyAlignment="1">
      <alignment horizontal="right" vertical="top" shrinkToFit="1"/>
    </xf>
    <xf numFmtId="0" fontId="8" fillId="0" borderId="7" xfId="0" applyFont="1" applyBorder="1" applyAlignment="1">
      <alignment horizontal="right" vertical="top" textRotation="90" shrinkToFit="1"/>
    </xf>
    <xf numFmtId="0" fontId="3" fillId="0" borderId="0" xfId="0" applyFont="1" applyAlignment="1">
      <alignment wrapText="1"/>
    </xf>
    <xf numFmtId="0" fontId="3" fillId="0" borderId="5" xfId="0" applyFont="1" applyBorder="1" applyAlignment="1">
      <alignment horizontal="center" wrapText="1"/>
    </xf>
    <xf numFmtId="0" fontId="0" fillId="0" borderId="21" xfId="0" applyBorder="1" applyAlignment="1"/>
    <xf numFmtId="0" fontId="0" fillId="0" borderId="23" xfId="0" applyBorder="1" applyAlignment="1"/>
    <xf numFmtId="0" fontId="1" fillId="5" borderId="41" xfId="0" applyFont="1" applyFill="1" applyBorder="1" applyAlignment="1">
      <alignment horizontal="center" wrapText="1"/>
    </xf>
    <xf numFmtId="0" fontId="1" fillId="5" borderId="22" xfId="0" applyFont="1" applyFill="1" applyBorder="1" applyAlignment="1">
      <alignment horizontal="center" wrapText="1"/>
    </xf>
    <xf numFmtId="0" fontId="18" fillId="0" borderId="0" xfId="0" applyFont="1" applyBorder="1"/>
    <xf numFmtId="0" fontId="1" fillId="17" borderId="1" xfId="0" applyFont="1" applyFill="1" applyBorder="1" applyAlignment="1">
      <alignment horizontal="center" vertical="center" wrapText="1"/>
    </xf>
    <xf numFmtId="0" fontId="1" fillId="17" borderId="6"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8" xfId="0" applyFont="1" applyFill="1" applyBorder="1" applyAlignment="1">
      <alignment horizontal="center" vertical="center" wrapText="1"/>
    </xf>
    <xf numFmtId="0" fontId="4" fillId="18" borderId="1" xfId="0" applyFont="1" applyFill="1" applyBorder="1" applyAlignment="1">
      <alignment vertical="top" wrapText="1"/>
    </xf>
    <xf numFmtId="0" fontId="0" fillId="18" borderId="2" xfId="0" applyFill="1" applyBorder="1" applyAlignment="1">
      <alignment vertical="top" wrapText="1"/>
    </xf>
    <xf numFmtId="0" fontId="0" fillId="18" borderId="6" xfId="0" applyFill="1" applyBorder="1" applyAlignment="1">
      <alignment vertical="top" wrapText="1"/>
    </xf>
    <xf numFmtId="0" fontId="4" fillId="18" borderId="3" xfId="0" applyFont="1" applyFill="1" applyBorder="1" applyAlignment="1">
      <alignment vertical="top" wrapText="1"/>
    </xf>
    <xf numFmtId="0" fontId="0" fillId="18" borderId="0" xfId="0" applyFill="1" applyBorder="1" applyAlignment="1">
      <alignment vertical="top" wrapText="1"/>
    </xf>
    <xf numFmtId="0" fontId="0" fillId="18" borderId="7" xfId="0" applyFill="1" applyBorder="1" applyAlignment="1">
      <alignment vertical="top" wrapText="1"/>
    </xf>
    <xf numFmtId="0" fontId="4" fillId="18" borderId="0" xfId="0" applyFont="1" applyFill="1" applyBorder="1" applyAlignment="1">
      <alignment vertical="top" wrapText="1"/>
    </xf>
    <xf numFmtId="0" fontId="4" fillId="18" borderId="7" xfId="0" applyFont="1" applyFill="1" applyBorder="1" applyAlignment="1">
      <alignment vertical="top" wrapText="1"/>
    </xf>
    <xf numFmtId="0" fontId="4" fillId="18" borderId="5" xfId="0" applyFont="1" applyFill="1" applyBorder="1" applyAlignment="1">
      <alignment vertical="top" wrapText="1"/>
    </xf>
    <xf numFmtId="0" fontId="4" fillId="18" borderId="8" xfId="0" applyFont="1" applyFill="1" applyBorder="1" applyAlignment="1">
      <alignment vertical="top" wrapText="1"/>
    </xf>
    <xf numFmtId="0" fontId="4" fillId="0" borderId="20" xfId="0" applyFont="1" applyBorder="1" applyProtection="1"/>
    <xf numFmtId="0" fontId="4" fillId="0" borderId="19" xfId="0" applyFont="1" applyBorder="1" applyProtection="1"/>
    <xf numFmtId="0" fontId="4" fillId="0" borderId="18" xfId="0" applyFont="1" applyBorder="1" applyProtection="1"/>
    <xf numFmtId="0" fontId="1" fillId="12" borderId="42" xfId="0" applyFont="1" applyFill="1" applyBorder="1" applyAlignment="1" applyProtection="1">
      <alignment horizontal="center"/>
      <protection locked="0"/>
    </xf>
  </cellXfs>
  <cellStyles count="2">
    <cellStyle name="Hyperlink" xfId="1" builtinId="8"/>
    <cellStyle name="Standard" xfId="0" builtinId="0"/>
  </cellStyles>
  <dxfs count="9">
    <dxf>
      <fill>
        <patternFill>
          <bgColor indexed="41"/>
        </patternFill>
      </fill>
    </dxf>
    <dxf>
      <fill>
        <patternFill>
          <bgColor indexed="44"/>
        </patternFill>
      </fill>
    </dxf>
    <dxf>
      <fill>
        <patternFill>
          <bgColor rgb="FFFF9900"/>
        </patternFill>
      </fill>
    </dxf>
    <dxf>
      <fill>
        <patternFill>
          <bgColor rgb="FFFFC000"/>
        </patternFill>
      </fill>
    </dxf>
    <dxf>
      <fill>
        <patternFill>
          <bgColor rgb="FFFFCC00"/>
        </patternFill>
      </fill>
    </dxf>
    <dxf>
      <fill>
        <patternFill>
          <bgColor rgb="FFFF9900"/>
        </patternFill>
      </fill>
    </dxf>
    <dxf>
      <fill>
        <patternFill>
          <bgColor rgb="FFFFCC00"/>
        </patternFill>
      </fill>
    </dxf>
    <dxf>
      <fill>
        <patternFill>
          <bgColor rgb="FFFF9900"/>
        </patternFill>
      </fill>
    </dxf>
    <dxf>
      <font>
        <b/>
        <i val="0"/>
      </font>
      <fill>
        <patternFill>
          <bgColor rgb="FFFFC000"/>
        </patternFill>
      </fill>
    </dxf>
  </dxfs>
  <tableStyles count="0" defaultTableStyle="TableStyleMedium9" defaultPivotStyle="PivotStyleLight16"/>
  <colors>
    <mruColors>
      <color rgb="FFFF9900"/>
      <color rgb="FFFFCC00"/>
      <color rgb="FFEA8B00"/>
      <color rgb="FFFFE05B"/>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pageSetUpPr fitToPage="1"/>
  </sheetPr>
  <dimension ref="A1:D26"/>
  <sheetViews>
    <sheetView showGridLines="0" showRowColHeaders="0" tabSelected="1" workbookViewId="0"/>
  </sheetViews>
  <sheetFormatPr baseColWidth="10" defaultRowHeight="12.75" x14ac:dyDescent="0.2"/>
  <cols>
    <col min="1" max="2" width="3.28515625" customWidth="1"/>
    <col min="3" max="3" width="83.85546875" customWidth="1"/>
    <col min="4" max="4" width="5.7109375" customWidth="1"/>
    <col min="5" max="5" width="75.140625" customWidth="1"/>
  </cols>
  <sheetData>
    <row r="1" spans="1:4" x14ac:dyDescent="0.2">
      <c r="A1" s="200"/>
      <c r="B1" s="201"/>
      <c r="C1" s="200"/>
      <c r="D1" s="200"/>
    </row>
    <row r="2" spans="1:4" ht="27" x14ac:dyDescent="0.35">
      <c r="A2" s="202"/>
      <c r="B2" s="202" t="s">
        <v>192</v>
      </c>
      <c r="C2" s="200"/>
      <c r="D2" s="200"/>
    </row>
    <row r="3" spans="1:4" ht="20.25" x14ac:dyDescent="0.3">
      <c r="A3" s="203"/>
      <c r="B3" s="203" t="s">
        <v>191</v>
      </c>
      <c r="C3" s="200"/>
      <c r="D3" s="200"/>
    </row>
    <row r="4" spans="1:4" x14ac:dyDescent="0.2">
      <c r="A4" s="200"/>
      <c r="B4" s="200" t="s">
        <v>190</v>
      </c>
      <c r="C4" s="200"/>
      <c r="D4" s="200"/>
    </row>
    <row r="5" spans="1:4" x14ac:dyDescent="0.2">
      <c r="A5" s="200"/>
      <c r="B5" s="200"/>
      <c r="C5" s="200"/>
      <c r="D5" s="200"/>
    </row>
    <row r="6" spans="1:4" ht="51.75" customHeight="1" x14ac:dyDescent="0.2">
      <c r="A6" s="204"/>
      <c r="B6" s="262" t="s">
        <v>195</v>
      </c>
      <c r="C6" s="263"/>
      <c r="D6" s="200"/>
    </row>
    <row r="7" spans="1:4" x14ac:dyDescent="0.2">
      <c r="A7" s="200"/>
      <c r="B7" s="200"/>
      <c r="C7" s="200"/>
      <c r="D7" s="200"/>
    </row>
    <row r="8" spans="1:4" ht="51" x14ac:dyDescent="0.2">
      <c r="A8" s="205"/>
      <c r="B8" s="205" t="s">
        <v>30</v>
      </c>
      <c r="C8" s="207" t="s">
        <v>118</v>
      </c>
      <c r="D8" s="200"/>
    </row>
    <row r="9" spans="1:4" ht="76.5" x14ac:dyDescent="0.2">
      <c r="A9" s="206"/>
      <c r="B9" s="206" t="s">
        <v>31</v>
      </c>
      <c r="C9" s="207" t="s">
        <v>119</v>
      </c>
      <c r="D9" s="200"/>
    </row>
    <row r="10" spans="1:4" ht="25.5" x14ac:dyDescent="0.2">
      <c r="A10" s="206"/>
      <c r="B10" s="206" t="s">
        <v>32</v>
      </c>
      <c r="C10" s="207" t="s">
        <v>120</v>
      </c>
      <c r="D10" s="200"/>
    </row>
    <row r="11" spans="1:4" x14ac:dyDescent="0.2">
      <c r="A11" s="206"/>
      <c r="B11" s="206"/>
      <c r="C11" s="204"/>
      <c r="D11" s="200"/>
    </row>
    <row r="12" spans="1:4" ht="12.75" customHeight="1" x14ac:dyDescent="0.2">
      <c r="A12" s="204"/>
      <c r="B12" s="207" t="s">
        <v>121</v>
      </c>
      <c r="C12" s="210" t="s">
        <v>122</v>
      </c>
      <c r="D12" s="200"/>
    </row>
    <row r="13" spans="1:4" ht="63.75" x14ac:dyDescent="0.2">
      <c r="A13" s="206"/>
      <c r="B13" s="250" t="s">
        <v>4</v>
      </c>
      <c r="C13" s="247" t="s">
        <v>193</v>
      </c>
      <c r="D13" s="200"/>
    </row>
    <row r="14" spans="1:4" x14ac:dyDescent="0.2">
      <c r="A14" s="206"/>
      <c r="B14" s="250" t="s">
        <v>4</v>
      </c>
      <c r="C14" s="207" t="s">
        <v>48</v>
      </c>
      <c r="D14" s="200"/>
    </row>
    <row r="15" spans="1:4" x14ac:dyDescent="0.2">
      <c r="A15" s="200"/>
      <c r="B15" s="200"/>
      <c r="C15" s="200"/>
      <c r="D15" s="200"/>
    </row>
    <row r="16" spans="1:4" ht="51" customHeight="1" x14ac:dyDescent="0.2">
      <c r="A16" s="204"/>
      <c r="B16" s="262" t="s">
        <v>212</v>
      </c>
      <c r="C16" s="263"/>
      <c r="D16" s="200"/>
    </row>
    <row r="17" spans="1:4" ht="51" customHeight="1" x14ac:dyDescent="0.2">
      <c r="A17" s="204"/>
      <c r="B17" s="262" t="s">
        <v>116</v>
      </c>
      <c r="C17" s="263"/>
      <c r="D17" s="200"/>
    </row>
    <row r="18" spans="1:4" x14ac:dyDescent="0.2">
      <c r="A18" s="200"/>
      <c r="B18" s="200"/>
      <c r="C18" s="200"/>
      <c r="D18" s="200"/>
    </row>
    <row r="19" spans="1:4" ht="76.5" customHeight="1" x14ac:dyDescent="0.2">
      <c r="A19" s="200"/>
      <c r="B19" s="262" t="s">
        <v>117</v>
      </c>
      <c r="C19" s="262"/>
      <c r="D19" s="200"/>
    </row>
    <row r="20" spans="1:4" x14ac:dyDescent="0.2">
      <c r="A20" s="200"/>
      <c r="B20" s="200"/>
      <c r="C20" s="200"/>
      <c r="D20" s="200"/>
    </row>
    <row r="21" spans="1:4" ht="50.25" customHeight="1" x14ac:dyDescent="0.2">
      <c r="A21" s="200"/>
      <c r="B21" s="262" t="s">
        <v>180</v>
      </c>
      <c r="C21" s="263"/>
      <c r="D21" s="200"/>
    </row>
    <row r="22" spans="1:4" x14ac:dyDescent="0.2">
      <c r="A22" s="200"/>
      <c r="B22" s="200"/>
      <c r="C22" s="200"/>
      <c r="D22" s="200"/>
    </row>
    <row r="23" spans="1:4" x14ac:dyDescent="0.2">
      <c r="A23" s="200"/>
      <c r="B23" s="201" t="s">
        <v>194</v>
      </c>
      <c r="C23" s="200"/>
      <c r="D23" s="200"/>
    </row>
    <row r="24" spans="1:4" x14ac:dyDescent="0.2">
      <c r="A24" s="200"/>
      <c r="B24" s="200" t="s">
        <v>47</v>
      </c>
      <c r="C24" s="200"/>
      <c r="D24" s="200"/>
    </row>
    <row r="25" spans="1:4" x14ac:dyDescent="0.2">
      <c r="A25" s="208"/>
      <c r="B25" s="209" t="s">
        <v>213</v>
      </c>
      <c r="C25" s="200"/>
      <c r="D25" s="200"/>
    </row>
    <row r="26" spans="1:4" x14ac:dyDescent="0.2">
      <c r="A26" s="200"/>
      <c r="B26" s="200"/>
      <c r="C26" s="200"/>
      <c r="D26" s="200"/>
    </row>
  </sheetData>
  <sheetProtection password="80B9" sheet="1" objects="1" scenarios="1"/>
  <mergeCells count="5">
    <mergeCell ref="B21:C21"/>
    <mergeCell ref="B6:C6"/>
    <mergeCell ref="B16:C16"/>
    <mergeCell ref="B17:C17"/>
    <mergeCell ref="B19:C19"/>
  </mergeCells>
  <pageMargins left="0.70866141732283472" right="0.70866141732283472" top="0.78740157480314965" bottom="0.78740157480314965" header="0.31496062992125984" footer="0.31496062992125984"/>
  <pageSetup paperSize="9" scale="8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rgb="FF92D050"/>
    <pageSetUpPr fitToPage="1"/>
  </sheetPr>
  <dimension ref="A1:EI68"/>
  <sheetViews>
    <sheetView showGridLines="0" showRowColHeaders="0" zoomScaleSheetLayoutView="22" workbookViewId="0">
      <pane xSplit="18" ySplit="3" topLeftCell="S4" activePane="bottomRight" state="frozen"/>
      <selection pane="topRight"/>
      <selection pane="bottomLeft"/>
      <selection pane="bottomRight" activeCell="H4" sqref="H4"/>
    </sheetView>
  </sheetViews>
  <sheetFormatPr baseColWidth="10" defaultColWidth="0" defaultRowHeight="12.75" zeroHeight="1" outlineLevelCol="1" x14ac:dyDescent="0.2"/>
  <cols>
    <col min="1" max="1" width="10.140625" style="127" bestFit="1" customWidth="1"/>
    <col min="2" max="2" width="3.140625" style="134" bestFit="1" customWidth="1"/>
    <col min="3" max="3" width="15.140625" style="86" customWidth="1"/>
    <col min="4" max="4" width="3.28515625" style="162" bestFit="1" customWidth="1"/>
    <col min="5" max="5" width="17.7109375" style="3" customWidth="1"/>
    <col min="6" max="6" width="2" style="1" customWidth="1"/>
    <col min="7" max="7" width="17.7109375" style="7" customWidth="1"/>
    <col min="8" max="8" width="3" style="3" customWidth="1"/>
    <col min="9" max="9" width="1.42578125" customWidth="1"/>
    <col min="10" max="10" width="3" style="7" bestFit="1" customWidth="1"/>
    <col min="11" max="11" width="3.7109375" style="3" hidden="1" customWidth="1"/>
    <col min="12" max="12" width="2.85546875" style="1" hidden="1" customWidth="1"/>
    <col min="13" max="13" width="3.7109375" style="7" hidden="1" customWidth="1"/>
    <col min="14" max="17" width="14.7109375" style="37" hidden="1" customWidth="1"/>
    <col min="18" max="18" width="1.85546875" customWidth="1"/>
    <col min="19" max="19" width="3.140625" customWidth="1"/>
    <col min="20" max="21" width="3.85546875" customWidth="1" outlineLevel="1"/>
    <col min="22" max="22" width="5" style="7" customWidth="1" outlineLevel="1"/>
    <col min="23" max="24" width="3.85546875" customWidth="1" outlineLevel="1"/>
    <col min="25" max="25" width="5" style="7" customWidth="1" outlineLevel="1"/>
    <col min="26" max="27" width="3.85546875" customWidth="1" outlineLevel="1"/>
    <col min="28" max="28" width="5" style="7" customWidth="1" outlineLevel="1"/>
    <col min="29" max="30" width="3.85546875" customWidth="1" outlineLevel="1"/>
    <col min="31" max="31" width="5" style="7" customWidth="1" outlineLevel="1"/>
    <col min="32" max="33" width="3.85546875" customWidth="1" outlineLevel="1"/>
    <col min="34" max="34" width="5" style="7" customWidth="1" outlineLevel="1"/>
    <col min="35" max="36" width="3.85546875" customWidth="1" outlineLevel="1"/>
    <col min="37" max="37" width="5" style="7" customWidth="1" outlineLevel="1"/>
    <col min="38" max="39" width="3.85546875" customWidth="1" outlineLevel="1"/>
    <col min="40" max="40" width="5" style="7" customWidth="1" outlineLevel="1"/>
    <col min="41" max="42" width="3.85546875" customWidth="1" outlineLevel="1"/>
    <col min="43" max="43" width="5" style="7" customWidth="1" outlineLevel="1"/>
    <col min="44" max="45" width="3.85546875" customWidth="1" outlineLevel="1"/>
    <col min="46" max="46" width="5" style="7" customWidth="1" outlineLevel="1"/>
    <col min="47" max="48" width="3.85546875" customWidth="1" outlineLevel="1"/>
    <col min="49" max="49" width="5" style="7" customWidth="1" outlineLevel="1"/>
    <col min="50" max="51" width="3.85546875" customWidth="1" outlineLevel="1"/>
    <col min="52" max="52" width="5" style="7" customWidth="1" outlineLevel="1"/>
    <col min="53" max="54" width="3.85546875" customWidth="1" outlineLevel="1"/>
    <col min="55" max="55" width="5" style="7" customWidth="1" outlineLevel="1"/>
    <col min="56" max="57" width="3.85546875" customWidth="1" outlineLevel="1"/>
    <col min="58" max="58" width="5" style="7" customWidth="1" outlineLevel="1"/>
    <col min="59" max="60" width="3.85546875" customWidth="1" outlineLevel="1"/>
    <col min="61" max="61" width="5" style="7" customWidth="1" outlineLevel="1"/>
    <col min="62" max="63" width="3.85546875" customWidth="1" outlineLevel="1"/>
    <col min="64" max="64" width="5" style="7" customWidth="1" outlineLevel="1"/>
    <col min="65" max="66" width="3.85546875" customWidth="1" outlineLevel="1"/>
    <col min="67" max="67" width="5" style="7" customWidth="1" outlineLevel="1"/>
    <col min="68" max="69" width="3.85546875" customWidth="1" outlineLevel="1"/>
    <col min="70" max="70" width="5" style="7" customWidth="1" outlineLevel="1"/>
    <col min="71" max="72" width="3.85546875" customWidth="1" outlineLevel="1"/>
    <col min="73" max="73" width="5" style="7" customWidth="1" outlineLevel="1"/>
    <col min="74" max="75" width="3.85546875" customWidth="1" outlineLevel="1"/>
    <col min="76" max="76" width="5" style="7" customWidth="1" outlineLevel="1"/>
    <col min="77" max="78" width="3.85546875" customWidth="1" outlineLevel="1"/>
    <col min="79" max="79" width="5" style="7" customWidth="1" outlineLevel="1"/>
    <col min="80" max="81" width="3.85546875" customWidth="1" outlineLevel="1"/>
    <col min="82" max="82" width="5" style="7" customWidth="1" outlineLevel="1"/>
    <col min="83" max="84" width="3.85546875" customWidth="1" outlineLevel="1"/>
    <col min="85" max="85" width="5" style="7" customWidth="1" outlineLevel="1"/>
    <col min="86" max="87" width="3.85546875" customWidth="1" outlineLevel="1"/>
    <col min="88" max="88" width="5" style="7" customWidth="1" outlineLevel="1"/>
    <col min="89" max="90" width="3.85546875" customWidth="1" outlineLevel="1"/>
    <col min="91" max="91" width="5" style="7" customWidth="1" outlineLevel="1"/>
    <col min="92" max="93" width="3.85546875" customWidth="1" outlineLevel="1"/>
    <col min="94" max="94" width="5" style="7" customWidth="1" outlineLevel="1"/>
    <col min="95" max="96" width="3.85546875" customWidth="1" outlineLevel="1"/>
    <col min="97" max="97" width="5" style="7" customWidth="1" outlineLevel="1"/>
    <col min="98" max="99" width="3.85546875" customWidth="1" outlineLevel="1"/>
    <col min="100" max="100" width="5" style="7" customWidth="1" outlineLevel="1"/>
    <col min="101" max="102" width="3.85546875" customWidth="1" outlineLevel="1"/>
    <col min="103" max="103" width="5" style="7" customWidth="1" outlineLevel="1"/>
    <col min="104" max="105" width="3.85546875" customWidth="1" outlineLevel="1"/>
    <col min="106" max="106" width="5" style="7" customWidth="1" outlineLevel="1"/>
    <col min="107" max="108" width="3.85546875" customWidth="1" outlineLevel="1"/>
    <col min="109" max="109" width="5" style="7" customWidth="1" outlineLevel="1"/>
    <col min="110" max="111" width="3.85546875" customWidth="1" outlineLevel="1"/>
    <col min="112" max="112" width="5" style="7" customWidth="1" outlineLevel="1"/>
    <col min="113" max="114" width="3.85546875" customWidth="1" outlineLevel="1"/>
    <col min="115" max="115" width="5" style="7" customWidth="1" outlineLevel="1"/>
    <col min="116" max="117" width="3.85546875" customWidth="1" outlineLevel="1"/>
    <col min="118" max="118" width="5" style="7" customWidth="1" outlineLevel="1"/>
    <col min="119" max="120" width="3.85546875" customWidth="1" outlineLevel="1"/>
    <col min="121" max="121" width="5" style="7" customWidth="1" outlineLevel="1"/>
    <col min="122" max="123" width="3.85546875" customWidth="1" outlineLevel="1"/>
    <col min="124" max="124" width="5" style="7" customWidth="1" outlineLevel="1"/>
    <col min="125" max="126" width="3.85546875" customWidth="1" outlineLevel="1"/>
    <col min="127" max="127" width="5" style="7" customWidth="1" outlineLevel="1"/>
    <col min="128" max="129" width="3.85546875" customWidth="1" outlineLevel="1"/>
    <col min="130" max="130" width="5" style="7" customWidth="1" outlineLevel="1"/>
    <col min="131" max="132" width="3.85546875" customWidth="1" outlineLevel="1"/>
    <col min="133" max="133" width="5" style="7" customWidth="1" outlineLevel="1"/>
    <col min="134" max="135" width="3.85546875" customWidth="1" outlineLevel="1"/>
    <col min="136" max="136" width="5" style="7" customWidth="1" outlineLevel="1"/>
    <col min="137" max="138" width="3.85546875" customWidth="1" outlineLevel="1"/>
    <col min="139" max="139" width="5" style="7" customWidth="1" outlineLevel="1"/>
    <col min="140" max="140" width="11.42578125" customWidth="1"/>
  </cols>
  <sheetData>
    <row r="1" spans="1:139" ht="13.5" thickBot="1" x14ac:dyDescent="0.25">
      <c r="A1" s="265" t="s">
        <v>183</v>
      </c>
      <c r="B1" s="265"/>
      <c r="C1" s="265"/>
      <c r="D1" s="265"/>
      <c r="E1" s="264" t="str">
        <f>HYPERLINK("http://schmidt-sielex.de/excel/excel-wm-tipp.htm","www.schmidt-sielex.de")</f>
        <v>www.schmidt-sielex.de</v>
      </c>
      <c r="F1" s="264"/>
      <c r="G1" s="264"/>
      <c r="N1" s="251"/>
      <c r="O1" s="251" t="s">
        <v>184</v>
      </c>
      <c r="P1" s="7">
        <f>Punktsystem!B6</f>
        <v>1</v>
      </c>
      <c r="T1" s="9" t="s">
        <v>45</v>
      </c>
    </row>
    <row r="2" spans="1:139" ht="13.5" thickBot="1" x14ac:dyDescent="0.25">
      <c r="H2" s="7"/>
      <c r="I2" s="7"/>
      <c r="K2" s="7"/>
      <c r="L2" s="7"/>
      <c r="N2" s="183"/>
      <c r="O2" s="251" t="s">
        <v>185</v>
      </c>
      <c r="P2" s="7">
        <f>Punktsystem!B5</f>
        <v>3</v>
      </c>
      <c r="Q2" s="7"/>
      <c r="R2" s="109"/>
      <c r="S2" s="109"/>
      <c r="U2" s="3" t="s">
        <v>33</v>
      </c>
      <c r="V2" s="233">
        <f>SUM(V4:V67)</f>
        <v>0</v>
      </c>
      <c r="W2" s="234"/>
      <c r="X2" s="234"/>
      <c r="Y2" s="233">
        <f>SUM(Y4:Y67)</f>
        <v>0</v>
      </c>
      <c r="Z2" s="234"/>
      <c r="AA2" s="234"/>
      <c r="AB2" s="233">
        <f>SUM(AB4:AB67)</f>
        <v>0</v>
      </c>
      <c r="AC2" s="234"/>
      <c r="AD2" s="234"/>
      <c r="AE2" s="233">
        <f>SUM(AE4:AE67)</f>
        <v>0</v>
      </c>
      <c r="AF2" s="234"/>
      <c r="AG2" s="234"/>
      <c r="AH2" s="233">
        <f>SUM(AH4:AH67)</f>
        <v>0</v>
      </c>
      <c r="AI2" s="234"/>
      <c r="AJ2" s="234"/>
      <c r="AK2" s="233">
        <f>SUM(AK4:AK67)</f>
        <v>0</v>
      </c>
      <c r="AL2" s="234"/>
      <c r="AM2" s="234"/>
      <c r="AN2" s="233">
        <f>SUM(AN4:AN67)</f>
        <v>0</v>
      </c>
      <c r="AO2" s="234"/>
      <c r="AP2" s="234"/>
      <c r="AQ2" s="233">
        <f>SUM(AQ4:AQ67)</f>
        <v>0</v>
      </c>
      <c r="AR2" s="234"/>
      <c r="AS2" s="234"/>
      <c r="AT2" s="233">
        <f>SUM(AT4:AT67)</f>
        <v>0</v>
      </c>
      <c r="AU2" s="234"/>
      <c r="AV2" s="234"/>
      <c r="AW2" s="233">
        <f>SUM(AW4:AW67)</f>
        <v>0</v>
      </c>
      <c r="AX2" s="234"/>
      <c r="AY2" s="234"/>
      <c r="AZ2" s="233">
        <f>SUM(AZ4:AZ67)</f>
        <v>0</v>
      </c>
      <c r="BA2" s="234"/>
      <c r="BB2" s="234"/>
      <c r="BC2" s="233">
        <f>SUM(BC4:BC67)</f>
        <v>0</v>
      </c>
      <c r="BD2" s="234"/>
      <c r="BE2" s="234"/>
      <c r="BF2" s="233">
        <f>SUM(BF4:BF67)</f>
        <v>0</v>
      </c>
      <c r="BG2" s="234"/>
      <c r="BH2" s="234"/>
      <c r="BI2" s="233">
        <f>SUM(BI4:BI67)</f>
        <v>0</v>
      </c>
      <c r="BJ2" s="234"/>
      <c r="BK2" s="234"/>
      <c r="BL2" s="233">
        <f>SUM(BL4:BL67)</f>
        <v>0</v>
      </c>
      <c r="BM2" s="234"/>
      <c r="BN2" s="234"/>
      <c r="BO2" s="233">
        <f>SUM(BO4:BO67)</f>
        <v>0</v>
      </c>
      <c r="BP2" s="234"/>
      <c r="BQ2" s="234"/>
      <c r="BR2" s="233">
        <f>SUM(BR4:BR67)</f>
        <v>0</v>
      </c>
      <c r="BS2" s="234"/>
      <c r="BT2" s="234"/>
      <c r="BU2" s="233">
        <f>SUM(BU4:BU67)</f>
        <v>0</v>
      </c>
      <c r="BV2" s="234"/>
      <c r="BW2" s="234"/>
      <c r="BX2" s="233">
        <f>SUM(BX4:BX67)</f>
        <v>0</v>
      </c>
      <c r="BY2" s="234"/>
      <c r="BZ2" s="234"/>
      <c r="CA2" s="233">
        <f>SUM(CA4:CA67)</f>
        <v>0</v>
      </c>
      <c r="CB2" s="234"/>
      <c r="CC2" s="234"/>
      <c r="CD2" s="233">
        <f>SUM(CD4:CD67)</f>
        <v>0</v>
      </c>
      <c r="CE2" s="234"/>
      <c r="CF2" s="234"/>
      <c r="CG2" s="233">
        <f>SUM(CG4:CG67)</f>
        <v>0</v>
      </c>
      <c r="CH2" s="234"/>
      <c r="CI2" s="234"/>
      <c r="CJ2" s="233">
        <f>SUM(CJ4:CJ67)</f>
        <v>0</v>
      </c>
      <c r="CK2" s="234"/>
      <c r="CL2" s="234"/>
      <c r="CM2" s="233">
        <f>SUM(CM4:CM67)</f>
        <v>0</v>
      </c>
      <c r="CN2" s="234"/>
      <c r="CO2" s="234"/>
      <c r="CP2" s="233">
        <f>SUM(CP4:CP67)</f>
        <v>0</v>
      </c>
      <c r="CQ2" s="234"/>
      <c r="CR2" s="234"/>
      <c r="CS2" s="233">
        <f>SUM(CS4:CS67)</f>
        <v>0</v>
      </c>
      <c r="CT2" s="234"/>
      <c r="CU2" s="234"/>
      <c r="CV2" s="233">
        <f>SUM(CV4:CV67)</f>
        <v>0</v>
      </c>
      <c r="CW2" s="234"/>
      <c r="CX2" s="234"/>
      <c r="CY2" s="233">
        <f>SUM(CY4:CY67)</f>
        <v>0</v>
      </c>
      <c r="CZ2" s="234"/>
      <c r="DA2" s="234"/>
      <c r="DB2" s="233">
        <f>SUM(DB4:DB67)</f>
        <v>0</v>
      </c>
      <c r="DC2" s="234"/>
      <c r="DD2" s="234"/>
      <c r="DE2" s="233">
        <f>SUM(DE4:DE67)</f>
        <v>0</v>
      </c>
      <c r="DF2" s="234"/>
      <c r="DG2" s="234"/>
      <c r="DH2" s="233">
        <f>SUM(DH4:DH67)</f>
        <v>0</v>
      </c>
      <c r="DI2" s="234"/>
      <c r="DJ2" s="234"/>
      <c r="DK2" s="233">
        <f>SUM(DK4:DK67)</f>
        <v>0</v>
      </c>
      <c r="DL2" s="234"/>
      <c r="DM2" s="234"/>
      <c r="DN2" s="233">
        <f>SUM(DN4:DN67)</f>
        <v>0</v>
      </c>
      <c r="DO2" s="234"/>
      <c r="DP2" s="234"/>
      <c r="DQ2" s="233">
        <f>SUM(DQ4:DQ67)</f>
        <v>0</v>
      </c>
      <c r="DR2" s="234"/>
      <c r="DS2" s="234"/>
      <c r="DT2" s="233">
        <f>SUM(DT4:DT67)</f>
        <v>0</v>
      </c>
      <c r="DU2" s="234"/>
      <c r="DV2" s="234"/>
      <c r="DW2" s="233">
        <f>SUM(DW4:DW67)</f>
        <v>0</v>
      </c>
      <c r="DX2" s="234"/>
      <c r="DY2" s="234"/>
      <c r="DZ2" s="233">
        <f>SUM(DZ4:DZ67)</f>
        <v>0</v>
      </c>
      <c r="EA2" s="234"/>
      <c r="EB2" s="234"/>
      <c r="EC2" s="233">
        <f>SUM(EC4:EC67)</f>
        <v>0</v>
      </c>
      <c r="ED2" s="234"/>
      <c r="EE2" s="234"/>
      <c r="EF2" s="233">
        <f>SUM(EF4:EF67)</f>
        <v>0</v>
      </c>
      <c r="EG2" s="234"/>
      <c r="EH2" s="234"/>
      <c r="EI2" s="233">
        <f>SUM(EI4:EI67)</f>
        <v>0</v>
      </c>
    </row>
    <row r="3" spans="1:139" s="2" customFormat="1" ht="78" customHeight="1" thickBot="1" x14ac:dyDescent="0.25">
      <c r="A3" s="127"/>
      <c r="B3" s="135"/>
      <c r="C3" s="62" t="s">
        <v>1</v>
      </c>
      <c r="D3" s="165" t="s">
        <v>50</v>
      </c>
      <c r="E3" s="50"/>
      <c r="F3" s="55" t="s">
        <v>86</v>
      </c>
      <c r="G3" s="63"/>
      <c r="H3" s="50"/>
      <c r="I3" s="87" t="s">
        <v>2</v>
      </c>
      <c r="J3" s="64"/>
      <c r="K3" s="5"/>
      <c r="L3" s="4" t="s">
        <v>5</v>
      </c>
      <c r="M3" s="6"/>
      <c r="N3" s="36"/>
      <c r="O3" s="36"/>
      <c r="P3" s="36" t="s">
        <v>61</v>
      </c>
      <c r="Q3" s="36"/>
      <c r="R3" s="110"/>
      <c r="S3" s="111"/>
      <c r="T3" s="266" t="s">
        <v>186</v>
      </c>
      <c r="U3" s="267"/>
      <c r="V3" s="219" t="s">
        <v>5</v>
      </c>
      <c r="W3" s="266" t="s">
        <v>187</v>
      </c>
      <c r="X3" s="267"/>
      <c r="Y3" s="219" t="s">
        <v>5</v>
      </c>
      <c r="Z3" s="266" t="s">
        <v>188</v>
      </c>
      <c r="AA3" s="267"/>
      <c r="AB3" s="219" t="s">
        <v>5</v>
      </c>
      <c r="AC3" s="266" t="s">
        <v>189</v>
      </c>
      <c r="AD3" s="267"/>
      <c r="AE3" s="219" t="s">
        <v>5</v>
      </c>
      <c r="AF3" s="266" t="s">
        <v>46</v>
      </c>
      <c r="AG3" s="267"/>
      <c r="AH3" s="219" t="s">
        <v>5</v>
      </c>
      <c r="AI3" s="266"/>
      <c r="AJ3" s="267"/>
      <c r="AK3" s="219" t="s">
        <v>5</v>
      </c>
      <c r="AL3" s="266"/>
      <c r="AM3" s="267"/>
      <c r="AN3" s="219" t="s">
        <v>5</v>
      </c>
      <c r="AO3" s="266"/>
      <c r="AP3" s="267"/>
      <c r="AQ3" s="219" t="s">
        <v>5</v>
      </c>
      <c r="AR3" s="266"/>
      <c r="AS3" s="267"/>
      <c r="AT3" s="219" t="s">
        <v>5</v>
      </c>
      <c r="AU3" s="266"/>
      <c r="AV3" s="267"/>
      <c r="AW3" s="219" t="s">
        <v>5</v>
      </c>
      <c r="AX3" s="266"/>
      <c r="AY3" s="267"/>
      <c r="AZ3" s="219" t="s">
        <v>5</v>
      </c>
      <c r="BA3" s="266"/>
      <c r="BB3" s="267"/>
      <c r="BC3" s="219" t="s">
        <v>5</v>
      </c>
      <c r="BD3" s="266"/>
      <c r="BE3" s="267"/>
      <c r="BF3" s="219" t="s">
        <v>5</v>
      </c>
      <c r="BG3" s="266"/>
      <c r="BH3" s="267"/>
      <c r="BI3" s="219" t="s">
        <v>5</v>
      </c>
      <c r="BJ3" s="266"/>
      <c r="BK3" s="267"/>
      <c r="BL3" s="219" t="s">
        <v>5</v>
      </c>
      <c r="BM3" s="266"/>
      <c r="BN3" s="267"/>
      <c r="BO3" s="219" t="s">
        <v>5</v>
      </c>
      <c r="BP3" s="266"/>
      <c r="BQ3" s="267"/>
      <c r="BR3" s="219" t="s">
        <v>5</v>
      </c>
      <c r="BS3" s="266"/>
      <c r="BT3" s="267"/>
      <c r="BU3" s="219" t="s">
        <v>5</v>
      </c>
      <c r="BV3" s="266"/>
      <c r="BW3" s="267"/>
      <c r="BX3" s="219" t="s">
        <v>5</v>
      </c>
      <c r="BY3" s="266"/>
      <c r="BZ3" s="267"/>
      <c r="CA3" s="219" t="s">
        <v>5</v>
      </c>
      <c r="CB3" s="266"/>
      <c r="CC3" s="267"/>
      <c r="CD3" s="219" t="s">
        <v>5</v>
      </c>
      <c r="CE3" s="266"/>
      <c r="CF3" s="267"/>
      <c r="CG3" s="219" t="s">
        <v>5</v>
      </c>
      <c r="CH3" s="266"/>
      <c r="CI3" s="267"/>
      <c r="CJ3" s="219" t="s">
        <v>5</v>
      </c>
      <c r="CK3" s="266"/>
      <c r="CL3" s="267"/>
      <c r="CM3" s="219" t="s">
        <v>5</v>
      </c>
      <c r="CN3" s="266"/>
      <c r="CO3" s="267"/>
      <c r="CP3" s="219" t="s">
        <v>5</v>
      </c>
      <c r="CQ3" s="266"/>
      <c r="CR3" s="267"/>
      <c r="CS3" s="219" t="s">
        <v>5</v>
      </c>
      <c r="CT3" s="266"/>
      <c r="CU3" s="267"/>
      <c r="CV3" s="219" t="s">
        <v>5</v>
      </c>
      <c r="CW3" s="266"/>
      <c r="CX3" s="267"/>
      <c r="CY3" s="219" t="s">
        <v>5</v>
      </c>
      <c r="CZ3" s="266"/>
      <c r="DA3" s="267"/>
      <c r="DB3" s="219" t="s">
        <v>5</v>
      </c>
      <c r="DC3" s="266"/>
      <c r="DD3" s="267"/>
      <c r="DE3" s="219" t="s">
        <v>5</v>
      </c>
      <c r="DF3" s="266"/>
      <c r="DG3" s="267"/>
      <c r="DH3" s="219" t="s">
        <v>5</v>
      </c>
      <c r="DI3" s="266"/>
      <c r="DJ3" s="267"/>
      <c r="DK3" s="219" t="s">
        <v>5</v>
      </c>
      <c r="DL3" s="266"/>
      <c r="DM3" s="267"/>
      <c r="DN3" s="219" t="s">
        <v>5</v>
      </c>
      <c r="DO3" s="266"/>
      <c r="DP3" s="267"/>
      <c r="DQ3" s="219" t="s">
        <v>5</v>
      </c>
      <c r="DR3" s="266"/>
      <c r="DS3" s="267"/>
      <c r="DT3" s="219" t="s">
        <v>5</v>
      </c>
      <c r="DU3" s="266"/>
      <c r="DV3" s="267"/>
      <c r="DW3" s="219" t="s">
        <v>5</v>
      </c>
      <c r="DX3" s="266"/>
      <c r="DY3" s="267"/>
      <c r="DZ3" s="219" t="s">
        <v>5</v>
      </c>
      <c r="EA3" s="266"/>
      <c r="EB3" s="267"/>
      <c r="EC3" s="219" t="s">
        <v>5</v>
      </c>
      <c r="ED3" s="266"/>
      <c r="EE3" s="267"/>
      <c r="EF3" s="219" t="s">
        <v>5</v>
      </c>
      <c r="EG3" s="266"/>
      <c r="EH3" s="267"/>
      <c r="EI3" s="219" t="s">
        <v>5</v>
      </c>
    </row>
    <row r="4" spans="1:139" x14ac:dyDescent="0.2">
      <c r="A4" s="269" t="s">
        <v>49</v>
      </c>
      <c r="B4" s="136">
        <f>B3+1</f>
        <v>1</v>
      </c>
      <c r="C4" s="149">
        <f>Stammdaten!H41</f>
        <v>43265.708333333336</v>
      </c>
      <c r="D4" s="166" t="str">
        <f>CHAR(64+LEFT(P4))</f>
        <v>A</v>
      </c>
      <c r="E4" s="153" t="str">
        <f>Stammdaten!F41</f>
        <v>Russland</v>
      </c>
      <c r="F4" s="13" t="s">
        <v>4</v>
      </c>
      <c r="G4" s="155" t="str">
        <f>Stammdaten!G41</f>
        <v>Saudi-Arabien</v>
      </c>
      <c r="H4" s="65"/>
      <c r="I4" s="13" t="s">
        <v>3</v>
      </c>
      <c r="J4" s="67"/>
      <c r="K4" s="3" t="str">
        <f>IF(H4="","",IF(H4&gt;J4,3,IF(H4=J4,1,0)))</f>
        <v/>
      </c>
      <c r="L4" s="1" t="s">
        <v>3</v>
      </c>
      <c r="M4" s="7" t="str">
        <f>IF(H4="","",IF(H4&lt;J4,3,IF(H4=J4,1,0)))</f>
        <v/>
      </c>
      <c r="N4" s="37" t="str">
        <f>CONCATENATE(E4,K4)</f>
        <v>Russland</v>
      </c>
      <c r="O4" s="37" t="str">
        <f>CONCATENATE(G4,M4)</f>
        <v>Saudi-Arabien</v>
      </c>
      <c r="P4" s="37" t="str">
        <f>Stammdaten!D41&amp;Stammdaten!E41</f>
        <v>1112</v>
      </c>
      <c r="Q4" s="37">
        <f>IF($H4&gt;$J4,1,IF($H4&lt;$J4,2,0))</f>
        <v>0</v>
      </c>
      <c r="T4" s="72"/>
      <c r="U4" s="73"/>
      <c r="V4" s="218" t="str">
        <f>IF(OR($J4="",U4=""),"",SUM(Tipppunkte!T4:V4))</f>
        <v/>
      </c>
      <c r="W4" s="72"/>
      <c r="X4" s="73"/>
      <c r="Y4" s="218" t="str">
        <f>IF(OR($J4="",X4=""),"",SUM(Tipppunkte!W4:Y4))</f>
        <v/>
      </c>
      <c r="Z4" s="72"/>
      <c r="AA4" s="73"/>
      <c r="AB4" s="218" t="str">
        <f>IF(OR($J4="",AA4=""),"",SUM(Tipppunkte!Z4:AB4))</f>
        <v/>
      </c>
      <c r="AC4" s="72"/>
      <c r="AD4" s="73"/>
      <c r="AE4" s="218" t="str">
        <f>IF(OR($J4="",AD4=""),"",SUM(Tipppunkte!AC4:AE4))</f>
        <v/>
      </c>
      <c r="AF4" s="72"/>
      <c r="AG4" s="73"/>
      <c r="AH4" s="218" t="str">
        <f>IF(OR($J4="",AG4=""),"",SUM(Tipppunkte!AF4:AH4))</f>
        <v/>
      </c>
      <c r="AI4" s="72"/>
      <c r="AJ4" s="73"/>
      <c r="AK4" s="218" t="str">
        <f>IF(OR($J4="",AJ4=""),"",SUM(Tipppunkte!AI4:AK4))</f>
        <v/>
      </c>
      <c r="AL4" s="72"/>
      <c r="AM4" s="73"/>
      <c r="AN4" s="218" t="str">
        <f>IF(OR($J4="",AM4=""),"",SUM(Tipppunkte!AL4:AN4))</f>
        <v/>
      </c>
      <c r="AO4" s="72"/>
      <c r="AP4" s="73"/>
      <c r="AQ4" s="218" t="str">
        <f>IF(OR($J4="",AP4=""),"",SUM(Tipppunkte!AO4:AQ4))</f>
        <v/>
      </c>
      <c r="AR4" s="72"/>
      <c r="AS4" s="73"/>
      <c r="AT4" s="218" t="str">
        <f>IF(OR($J4="",AS4=""),"",SUM(Tipppunkte!AR4:AT4))</f>
        <v/>
      </c>
      <c r="AU4" s="72"/>
      <c r="AV4" s="73"/>
      <c r="AW4" s="218" t="str">
        <f>IF(OR($J4="",AV4=""),"",SUM(Tipppunkte!AU4:AW4))</f>
        <v/>
      </c>
      <c r="AX4" s="72"/>
      <c r="AY4" s="73"/>
      <c r="AZ4" s="218" t="str">
        <f>IF(OR($J4="",AY4=""),"",SUM(Tipppunkte!AX4:AZ4))</f>
        <v/>
      </c>
      <c r="BA4" s="72"/>
      <c r="BB4" s="73"/>
      <c r="BC4" s="218" t="str">
        <f>IF(OR($J4="",BB4=""),"",SUM(Tipppunkte!BA4:BC4))</f>
        <v/>
      </c>
      <c r="BD4" s="72"/>
      <c r="BE4" s="73"/>
      <c r="BF4" s="218" t="str">
        <f>IF(OR($J4="",BE4=""),"",SUM(Tipppunkte!BD4:BF4))</f>
        <v/>
      </c>
      <c r="BG4" s="72"/>
      <c r="BH4" s="73"/>
      <c r="BI4" s="218" t="str">
        <f>IF(OR($J4="",BH4=""),"",SUM(Tipppunkte!BG4:BI4))</f>
        <v/>
      </c>
      <c r="BJ4" s="72"/>
      <c r="BK4" s="73"/>
      <c r="BL4" s="218" t="str">
        <f>IF(OR($J4="",BK4=""),"",SUM(Tipppunkte!BJ4:BL4))</f>
        <v/>
      </c>
      <c r="BM4" s="72"/>
      <c r="BN4" s="73"/>
      <c r="BO4" s="218" t="str">
        <f>IF(OR($J4="",BN4=""),"",SUM(Tipppunkte!BM4:BO4))</f>
        <v/>
      </c>
      <c r="BP4" s="72"/>
      <c r="BQ4" s="73"/>
      <c r="BR4" s="218" t="str">
        <f>IF(OR($J4="",BQ4=""),"",SUM(Tipppunkte!BP4:BR4))</f>
        <v/>
      </c>
      <c r="BS4" s="72"/>
      <c r="BT4" s="73"/>
      <c r="BU4" s="218" t="str">
        <f>IF(OR($J4="",BT4=""),"",SUM(Tipppunkte!BS4:BU4))</f>
        <v/>
      </c>
      <c r="BV4" s="72"/>
      <c r="BW4" s="73"/>
      <c r="BX4" s="218" t="str">
        <f>IF(OR($J4="",BW4=""),"",SUM(Tipppunkte!BV4:BX4))</f>
        <v/>
      </c>
      <c r="BY4" s="72"/>
      <c r="BZ4" s="73"/>
      <c r="CA4" s="218" t="str">
        <f>IF(OR($J4="",BZ4=""),"",SUM(Tipppunkte!BY4:CA4))</f>
        <v/>
      </c>
      <c r="CB4" s="72"/>
      <c r="CC4" s="73"/>
      <c r="CD4" s="218" t="str">
        <f>IF(OR($J4="",CC4=""),"",SUM(Tipppunkte!CB4:CD4))</f>
        <v/>
      </c>
      <c r="CE4" s="72"/>
      <c r="CF4" s="73"/>
      <c r="CG4" s="218" t="str">
        <f>IF(OR($J4="",CF4=""),"",SUM(Tipppunkte!CE4:CG4))</f>
        <v/>
      </c>
      <c r="CH4" s="72"/>
      <c r="CI4" s="73"/>
      <c r="CJ4" s="218" t="str">
        <f>IF(OR($J4="",CI4=""),"",SUM(Tipppunkte!CH4:CJ4))</f>
        <v/>
      </c>
      <c r="CK4" s="72"/>
      <c r="CL4" s="73"/>
      <c r="CM4" s="218" t="str">
        <f>IF(OR($J4="",CL4=""),"",SUM(Tipppunkte!CK4:CM4))</f>
        <v/>
      </c>
      <c r="CN4" s="72"/>
      <c r="CO4" s="73"/>
      <c r="CP4" s="218" t="str">
        <f>IF(OR($J4="",CO4=""),"",SUM(Tipppunkte!CN4:CP4))</f>
        <v/>
      </c>
      <c r="CQ4" s="72"/>
      <c r="CR4" s="73"/>
      <c r="CS4" s="218" t="str">
        <f>IF(OR($J4="",CR4=""),"",SUM(Tipppunkte!CQ4:CS4))</f>
        <v/>
      </c>
      <c r="CT4" s="72"/>
      <c r="CU4" s="73"/>
      <c r="CV4" s="218" t="str">
        <f>IF(OR($J4="",CU4=""),"",SUM(Tipppunkte!CT4:CV4))</f>
        <v/>
      </c>
      <c r="CW4" s="72"/>
      <c r="CX4" s="73"/>
      <c r="CY4" s="218" t="str">
        <f>IF(OR($J4="",CX4=""),"",SUM(Tipppunkte!CW4:CY4))</f>
        <v/>
      </c>
      <c r="CZ4" s="72"/>
      <c r="DA4" s="73"/>
      <c r="DB4" s="218" t="str">
        <f>IF(OR($J4="",DA4=""),"",SUM(Tipppunkte!CZ4:DB4))</f>
        <v/>
      </c>
      <c r="DC4" s="72"/>
      <c r="DD4" s="73"/>
      <c r="DE4" s="218" t="str">
        <f>IF(OR($J4="",DD4=""),"",SUM(Tipppunkte!DC4:DE4))</f>
        <v/>
      </c>
      <c r="DF4" s="72"/>
      <c r="DG4" s="73"/>
      <c r="DH4" s="218" t="str">
        <f>IF(OR($J4="",DG4=""),"",SUM(Tipppunkte!DF4:DH4))</f>
        <v/>
      </c>
      <c r="DI4" s="72"/>
      <c r="DJ4" s="73"/>
      <c r="DK4" s="218" t="str">
        <f>IF(OR($J4="",DJ4=""),"",SUM(Tipppunkte!DI4:DK4))</f>
        <v/>
      </c>
      <c r="DL4" s="72"/>
      <c r="DM4" s="73"/>
      <c r="DN4" s="218" t="str">
        <f>IF(OR($J4="",DM4=""),"",SUM(Tipppunkte!DL4:DN4))</f>
        <v/>
      </c>
      <c r="DO4" s="72"/>
      <c r="DP4" s="73"/>
      <c r="DQ4" s="218" t="str">
        <f>IF(OR($J4="",DP4=""),"",SUM(Tipppunkte!DO4:DQ4))</f>
        <v/>
      </c>
      <c r="DR4" s="72"/>
      <c r="DS4" s="73"/>
      <c r="DT4" s="218" t="str">
        <f>IF(OR($J4="",DS4=""),"",SUM(Tipppunkte!DR4:DT4))</f>
        <v/>
      </c>
      <c r="DU4" s="72"/>
      <c r="DV4" s="73"/>
      <c r="DW4" s="218" t="str">
        <f>IF(OR($J4="",DV4=""),"",SUM(Tipppunkte!DU4:DW4))</f>
        <v/>
      </c>
      <c r="DX4" s="72"/>
      <c r="DY4" s="73"/>
      <c r="DZ4" s="218" t="str">
        <f>IF(OR($J4="",DY4=""),"",SUM(Tipppunkte!DX4:DZ4))</f>
        <v/>
      </c>
      <c r="EA4" s="72"/>
      <c r="EB4" s="73"/>
      <c r="EC4" s="218" t="str">
        <f>IF(OR($J4="",EB4=""),"",SUM(Tipppunkte!EA4:EC4))</f>
        <v/>
      </c>
      <c r="ED4" s="72"/>
      <c r="EE4" s="73"/>
      <c r="EF4" s="218" t="str">
        <f>IF(OR($J4="",EE4=""),"",SUM(Tipppunkte!ED4:EF4))</f>
        <v/>
      </c>
      <c r="EG4" s="72"/>
      <c r="EH4" s="73"/>
      <c r="EI4" s="218" t="str">
        <f>IF(OR($J4="",EH4=""),"",SUM(Tipppunkte!EG4:EI4))</f>
        <v/>
      </c>
    </row>
    <row r="5" spans="1:139" x14ac:dyDescent="0.2">
      <c r="A5" s="269"/>
      <c r="B5" s="136">
        <f t="shared" ref="B5:B51" si="0">B4+1</f>
        <v>2</v>
      </c>
      <c r="C5" s="149">
        <f>Stammdaten!H42</f>
        <v>43266.583333333336</v>
      </c>
      <c r="D5" s="166" t="str">
        <f t="shared" ref="D5:D51" si="1">CHAR(64+LEFT(P5))</f>
        <v>A</v>
      </c>
      <c r="E5" s="153" t="str">
        <f>Stammdaten!F42</f>
        <v>Ägypten</v>
      </c>
      <c r="F5" s="13" t="s">
        <v>4</v>
      </c>
      <c r="G5" s="155" t="str">
        <f>Stammdaten!G42</f>
        <v>Uruguay</v>
      </c>
      <c r="H5" s="65"/>
      <c r="I5" s="13" t="s">
        <v>3</v>
      </c>
      <c r="J5" s="67"/>
      <c r="K5" s="3" t="str">
        <f t="shared" ref="K5:K51" si="2">IF(H5="","",IF(H5&gt;J5,3,IF(H5=J5,1,0)))</f>
        <v/>
      </c>
      <c r="L5" s="1" t="s">
        <v>3</v>
      </c>
      <c r="M5" s="7" t="str">
        <f t="shared" ref="M5:M52" si="3">IF(H5="","",IF(H5&lt;J5,3,IF(H5=J5,1,0)))</f>
        <v/>
      </c>
      <c r="N5" s="37" t="str">
        <f t="shared" ref="N5:N51" si="4">CONCATENATE(E5,K5)</f>
        <v>Ägypten</v>
      </c>
      <c r="O5" s="37" t="str">
        <f t="shared" ref="O5:O52" si="5">CONCATENATE(G5,M5)</f>
        <v>Uruguay</v>
      </c>
      <c r="P5" s="37" t="str">
        <f>Stammdaten!D42&amp;Stammdaten!E42</f>
        <v>1314</v>
      </c>
      <c r="Q5" s="37">
        <f t="shared" ref="Q5:Q67" si="6">IF($H5&gt;$J5,1,IF($H5&lt;$J5,2,0))</f>
        <v>0</v>
      </c>
      <c r="T5" s="72"/>
      <c r="U5" s="73"/>
      <c r="V5" s="218" t="str">
        <f>IF(OR($J5="",U5=""),"",SUM(Tipppunkte!T5:V5))</f>
        <v/>
      </c>
      <c r="W5" s="72"/>
      <c r="X5" s="73"/>
      <c r="Y5" s="218" t="str">
        <f>IF(OR($J5="",X5=""),"",SUM(Tipppunkte!W5:Y5))</f>
        <v/>
      </c>
      <c r="Z5" s="72"/>
      <c r="AA5" s="73"/>
      <c r="AB5" s="218" t="str">
        <f>IF(OR($J5="",AA5=""),"",SUM(Tipppunkte!Z5:AB5))</f>
        <v/>
      </c>
      <c r="AC5" s="72"/>
      <c r="AD5" s="73"/>
      <c r="AE5" s="218" t="str">
        <f>IF(OR($J5="",AD5=""),"",SUM(Tipppunkte!AC5:AE5))</f>
        <v/>
      </c>
      <c r="AF5" s="72"/>
      <c r="AG5" s="73"/>
      <c r="AH5" s="218" t="str">
        <f>IF(OR($J5="",AG5=""),"",SUM(Tipppunkte!AF5:AH5))</f>
        <v/>
      </c>
      <c r="AI5" s="72"/>
      <c r="AJ5" s="73"/>
      <c r="AK5" s="218" t="str">
        <f>IF(OR($J5="",AJ5=""),"",SUM(Tipppunkte!AI5:AK5))</f>
        <v/>
      </c>
      <c r="AL5" s="72"/>
      <c r="AM5" s="73"/>
      <c r="AN5" s="218" t="str">
        <f>IF(OR($J5="",AM5=""),"",SUM(Tipppunkte!AL5:AN5))</f>
        <v/>
      </c>
      <c r="AO5" s="72"/>
      <c r="AP5" s="73"/>
      <c r="AQ5" s="218" t="str">
        <f>IF(OR($J5="",AP5=""),"",SUM(Tipppunkte!AO5:AQ5))</f>
        <v/>
      </c>
      <c r="AR5" s="72"/>
      <c r="AS5" s="73"/>
      <c r="AT5" s="218" t="str">
        <f>IF(OR($J5="",AS5=""),"",SUM(Tipppunkte!AR5:AT5))</f>
        <v/>
      </c>
      <c r="AU5" s="72"/>
      <c r="AV5" s="73"/>
      <c r="AW5" s="218" t="str">
        <f>IF(OR($J5="",AV5=""),"",SUM(Tipppunkte!AU5:AW5))</f>
        <v/>
      </c>
      <c r="AX5" s="72"/>
      <c r="AY5" s="73"/>
      <c r="AZ5" s="218" t="str">
        <f>IF(OR($J5="",AY5=""),"",SUM(Tipppunkte!AX5:AZ5))</f>
        <v/>
      </c>
      <c r="BA5" s="72"/>
      <c r="BB5" s="73"/>
      <c r="BC5" s="218" t="str">
        <f>IF(OR($J5="",BB5=""),"",SUM(Tipppunkte!BA5:BC5))</f>
        <v/>
      </c>
      <c r="BD5" s="72"/>
      <c r="BE5" s="73"/>
      <c r="BF5" s="218" t="str">
        <f>IF(OR($J5="",BE5=""),"",SUM(Tipppunkte!BD5:BF5))</f>
        <v/>
      </c>
      <c r="BG5" s="72"/>
      <c r="BH5" s="73"/>
      <c r="BI5" s="218" t="str">
        <f>IF(OR($J5="",BH5=""),"",SUM(Tipppunkte!BG5:BI5))</f>
        <v/>
      </c>
      <c r="BJ5" s="72"/>
      <c r="BK5" s="73"/>
      <c r="BL5" s="218" t="str">
        <f>IF(OR($J5="",BK5=""),"",SUM(Tipppunkte!BJ5:BL5))</f>
        <v/>
      </c>
      <c r="BM5" s="72"/>
      <c r="BN5" s="73"/>
      <c r="BO5" s="218" t="str">
        <f>IF(OR($J5="",BN5=""),"",SUM(Tipppunkte!BM5:BO5))</f>
        <v/>
      </c>
      <c r="BP5" s="72"/>
      <c r="BQ5" s="73"/>
      <c r="BR5" s="218" t="str">
        <f>IF(OR($J5="",BQ5=""),"",SUM(Tipppunkte!BP5:BR5))</f>
        <v/>
      </c>
      <c r="BS5" s="72"/>
      <c r="BT5" s="73"/>
      <c r="BU5" s="218" t="str">
        <f>IF(OR($J5="",BT5=""),"",SUM(Tipppunkte!BS5:BU5))</f>
        <v/>
      </c>
      <c r="BV5" s="72"/>
      <c r="BW5" s="73"/>
      <c r="BX5" s="218" t="str">
        <f>IF(OR($J5="",BW5=""),"",SUM(Tipppunkte!BV5:BX5))</f>
        <v/>
      </c>
      <c r="BY5" s="72"/>
      <c r="BZ5" s="73"/>
      <c r="CA5" s="218" t="str">
        <f>IF(OR($J5="",BZ5=""),"",SUM(Tipppunkte!BY5:CA5))</f>
        <v/>
      </c>
      <c r="CB5" s="72"/>
      <c r="CC5" s="73"/>
      <c r="CD5" s="218" t="str">
        <f>IF(OR($J5="",CC5=""),"",SUM(Tipppunkte!CB5:CD5))</f>
        <v/>
      </c>
      <c r="CE5" s="72"/>
      <c r="CF5" s="73"/>
      <c r="CG5" s="218" t="str">
        <f>IF(OR($J5="",CF5=""),"",SUM(Tipppunkte!CE5:CG5))</f>
        <v/>
      </c>
      <c r="CH5" s="72"/>
      <c r="CI5" s="73"/>
      <c r="CJ5" s="218" t="str">
        <f>IF(OR($J5="",CI5=""),"",SUM(Tipppunkte!CH5:CJ5))</f>
        <v/>
      </c>
      <c r="CK5" s="72"/>
      <c r="CL5" s="73"/>
      <c r="CM5" s="218" t="str">
        <f>IF(OR($J5="",CL5=""),"",SUM(Tipppunkte!CK5:CM5))</f>
        <v/>
      </c>
      <c r="CN5" s="72"/>
      <c r="CO5" s="73"/>
      <c r="CP5" s="218" t="str">
        <f>IF(OR($J5="",CO5=""),"",SUM(Tipppunkte!CN5:CP5))</f>
        <v/>
      </c>
      <c r="CQ5" s="72"/>
      <c r="CR5" s="73"/>
      <c r="CS5" s="218" t="str">
        <f>IF(OR($J5="",CR5=""),"",SUM(Tipppunkte!CQ5:CS5))</f>
        <v/>
      </c>
      <c r="CT5" s="72"/>
      <c r="CU5" s="73"/>
      <c r="CV5" s="218" t="str">
        <f>IF(OR($J5="",CU5=""),"",SUM(Tipppunkte!CT5:CV5))</f>
        <v/>
      </c>
      <c r="CW5" s="72"/>
      <c r="CX5" s="73"/>
      <c r="CY5" s="218" t="str">
        <f>IF(OR($J5="",CX5=""),"",SUM(Tipppunkte!CW5:CY5))</f>
        <v/>
      </c>
      <c r="CZ5" s="72"/>
      <c r="DA5" s="73"/>
      <c r="DB5" s="218" t="str">
        <f>IF(OR($J5="",DA5=""),"",SUM(Tipppunkte!CZ5:DB5))</f>
        <v/>
      </c>
      <c r="DC5" s="72"/>
      <c r="DD5" s="73"/>
      <c r="DE5" s="218" t="str">
        <f>IF(OR($J5="",DD5=""),"",SUM(Tipppunkte!DC5:DE5))</f>
        <v/>
      </c>
      <c r="DF5" s="72"/>
      <c r="DG5" s="73"/>
      <c r="DH5" s="218" t="str">
        <f>IF(OR($J5="",DG5=""),"",SUM(Tipppunkte!DF5:DH5))</f>
        <v/>
      </c>
      <c r="DI5" s="72"/>
      <c r="DJ5" s="73"/>
      <c r="DK5" s="218" t="str">
        <f>IF(OR($J5="",DJ5=""),"",SUM(Tipppunkte!DI5:DK5))</f>
        <v/>
      </c>
      <c r="DL5" s="72"/>
      <c r="DM5" s="73"/>
      <c r="DN5" s="218" t="str">
        <f>IF(OR($J5="",DM5=""),"",SUM(Tipppunkte!DL5:DN5))</f>
        <v/>
      </c>
      <c r="DO5" s="72"/>
      <c r="DP5" s="73"/>
      <c r="DQ5" s="218" t="str">
        <f>IF(OR($J5="",DP5=""),"",SUM(Tipppunkte!DO5:DQ5))</f>
        <v/>
      </c>
      <c r="DR5" s="72"/>
      <c r="DS5" s="73"/>
      <c r="DT5" s="218" t="str">
        <f>IF(OR($J5="",DS5=""),"",SUM(Tipppunkte!DR5:DT5))</f>
        <v/>
      </c>
      <c r="DU5" s="72"/>
      <c r="DV5" s="73"/>
      <c r="DW5" s="218" t="str">
        <f>IF(OR($J5="",DV5=""),"",SUM(Tipppunkte!DU5:DW5))</f>
        <v/>
      </c>
      <c r="DX5" s="72"/>
      <c r="DY5" s="73"/>
      <c r="DZ5" s="218" t="str">
        <f>IF(OR($J5="",DY5=""),"",SUM(Tipppunkte!DX5:DZ5))</f>
        <v/>
      </c>
      <c r="EA5" s="72"/>
      <c r="EB5" s="73"/>
      <c r="EC5" s="218" t="str">
        <f>IF(OR($J5="",EB5=""),"",SUM(Tipppunkte!EA5:EC5))</f>
        <v/>
      </c>
      <c r="ED5" s="72"/>
      <c r="EE5" s="73"/>
      <c r="EF5" s="218" t="str">
        <f>IF(OR($J5="",EE5=""),"",SUM(Tipppunkte!ED5:EF5))</f>
        <v/>
      </c>
      <c r="EG5" s="72"/>
      <c r="EH5" s="73"/>
      <c r="EI5" s="218" t="str">
        <f>IF(OR($J5="",EH5=""),"",SUM(Tipppunkte!EG5:EI5))</f>
        <v/>
      </c>
    </row>
    <row r="6" spans="1:139" x14ac:dyDescent="0.2">
      <c r="A6" s="269"/>
      <c r="B6" s="136">
        <f t="shared" si="0"/>
        <v>3</v>
      </c>
      <c r="C6" s="149">
        <f>Stammdaten!H43</f>
        <v>43266.708333333336</v>
      </c>
      <c r="D6" s="166" t="str">
        <f t="shared" si="1"/>
        <v>B</v>
      </c>
      <c r="E6" s="153" t="str">
        <f>Stammdaten!F43</f>
        <v>Marokko</v>
      </c>
      <c r="F6" s="13" t="s">
        <v>4</v>
      </c>
      <c r="G6" s="155" t="str">
        <f>Stammdaten!G43</f>
        <v>Iran</v>
      </c>
      <c r="H6" s="65"/>
      <c r="I6" s="13" t="s">
        <v>3</v>
      </c>
      <c r="J6" s="67"/>
      <c r="K6" s="3" t="str">
        <f t="shared" si="2"/>
        <v/>
      </c>
      <c r="L6" s="1" t="s">
        <v>3</v>
      </c>
      <c r="M6" s="7" t="str">
        <f t="shared" si="3"/>
        <v/>
      </c>
      <c r="N6" s="37" t="str">
        <f t="shared" si="4"/>
        <v>Marokko</v>
      </c>
      <c r="O6" s="37" t="str">
        <f t="shared" si="5"/>
        <v>Iran</v>
      </c>
      <c r="P6" s="37" t="str">
        <f>Stammdaten!D43&amp;Stammdaten!E43</f>
        <v>2324</v>
      </c>
      <c r="Q6" s="37">
        <f t="shared" si="6"/>
        <v>0</v>
      </c>
      <c r="T6" s="72"/>
      <c r="U6" s="73"/>
      <c r="V6" s="218" t="str">
        <f>IF(OR($J6="",U6=""),"",SUM(Tipppunkte!T6:V6))</f>
        <v/>
      </c>
      <c r="W6" s="72"/>
      <c r="X6" s="73"/>
      <c r="Y6" s="218" t="str">
        <f>IF(OR($J6="",X6=""),"",SUM(Tipppunkte!W6:Y6))</f>
        <v/>
      </c>
      <c r="Z6" s="72"/>
      <c r="AA6" s="73"/>
      <c r="AB6" s="218" t="str">
        <f>IF(OR($J6="",AA6=""),"",SUM(Tipppunkte!Z6:AB6))</f>
        <v/>
      </c>
      <c r="AC6" s="72"/>
      <c r="AD6" s="73"/>
      <c r="AE6" s="218" t="str">
        <f>IF(OR($J6="",AD6=""),"",SUM(Tipppunkte!AC6:AE6))</f>
        <v/>
      </c>
      <c r="AF6" s="72"/>
      <c r="AG6" s="73"/>
      <c r="AH6" s="218" t="str">
        <f>IF(OR($J6="",AG6=""),"",SUM(Tipppunkte!AF6:AH6))</f>
        <v/>
      </c>
      <c r="AI6" s="72"/>
      <c r="AJ6" s="73"/>
      <c r="AK6" s="218" t="str">
        <f>IF(OR($J6="",AJ6=""),"",SUM(Tipppunkte!AI6:AK6))</f>
        <v/>
      </c>
      <c r="AL6" s="72"/>
      <c r="AM6" s="73"/>
      <c r="AN6" s="218" t="str">
        <f>IF(OR($J6="",AM6=""),"",SUM(Tipppunkte!AL6:AN6))</f>
        <v/>
      </c>
      <c r="AO6" s="72"/>
      <c r="AP6" s="73"/>
      <c r="AQ6" s="218" t="str">
        <f>IF(OR($J6="",AP6=""),"",SUM(Tipppunkte!AO6:AQ6))</f>
        <v/>
      </c>
      <c r="AR6" s="72"/>
      <c r="AS6" s="73"/>
      <c r="AT6" s="218" t="str">
        <f>IF(OR($J6="",AS6=""),"",SUM(Tipppunkte!AR6:AT6))</f>
        <v/>
      </c>
      <c r="AU6" s="72"/>
      <c r="AV6" s="73"/>
      <c r="AW6" s="218" t="str">
        <f>IF(OR($J6="",AV6=""),"",SUM(Tipppunkte!AU6:AW6))</f>
        <v/>
      </c>
      <c r="AX6" s="72"/>
      <c r="AY6" s="73"/>
      <c r="AZ6" s="218" t="str">
        <f>IF(OR($J6="",AY6=""),"",SUM(Tipppunkte!AX6:AZ6))</f>
        <v/>
      </c>
      <c r="BA6" s="72"/>
      <c r="BB6" s="73"/>
      <c r="BC6" s="218" t="str">
        <f>IF(OR($J6="",BB6=""),"",SUM(Tipppunkte!BA6:BC6))</f>
        <v/>
      </c>
      <c r="BD6" s="72"/>
      <c r="BE6" s="73"/>
      <c r="BF6" s="218" t="str">
        <f>IF(OR($J6="",BE6=""),"",SUM(Tipppunkte!BD6:BF6))</f>
        <v/>
      </c>
      <c r="BG6" s="72"/>
      <c r="BH6" s="73"/>
      <c r="BI6" s="218" t="str">
        <f>IF(OR($J6="",BH6=""),"",SUM(Tipppunkte!BG6:BI6))</f>
        <v/>
      </c>
      <c r="BJ6" s="72"/>
      <c r="BK6" s="73"/>
      <c r="BL6" s="218" t="str">
        <f>IF(OR($J6="",BK6=""),"",SUM(Tipppunkte!BJ6:BL6))</f>
        <v/>
      </c>
      <c r="BM6" s="72"/>
      <c r="BN6" s="73"/>
      <c r="BO6" s="218" t="str">
        <f>IF(OR($J6="",BN6=""),"",SUM(Tipppunkte!BM6:BO6))</f>
        <v/>
      </c>
      <c r="BP6" s="72"/>
      <c r="BQ6" s="73"/>
      <c r="BR6" s="218" t="str">
        <f>IF(OR($J6="",BQ6=""),"",SUM(Tipppunkte!BP6:BR6))</f>
        <v/>
      </c>
      <c r="BS6" s="72"/>
      <c r="BT6" s="73"/>
      <c r="BU6" s="218" t="str">
        <f>IF(OR($J6="",BT6=""),"",SUM(Tipppunkte!BS6:BU6))</f>
        <v/>
      </c>
      <c r="BV6" s="72"/>
      <c r="BW6" s="73"/>
      <c r="BX6" s="218" t="str">
        <f>IF(OR($J6="",BW6=""),"",SUM(Tipppunkte!BV6:BX6))</f>
        <v/>
      </c>
      <c r="BY6" s="72"/>
      <c r="BZ6" s="73"/>
      <c r="CA6" s="218" t="str">
        <f>IF(OR($J6="",BZ6=""),"",SUM(Tipppunkte!BY6:CA6))</f>
        <v/>
      </c>
      <c r="CB6" s="72"/>
      <c r="CC6" s="73"/>
      <c r="CD6" s="218" t="str">
        <f>IF(OR($J6="",CC6=""),"",SUM(Tipppunkte!CB6:CD6))</f>
        <v/>
      </c>
      <c r="CE6" s="72"/>
      <c r="CF6" s="73"/>
      <c r="CG6" s="218" t="str">
        <f>IF(OR($J6="",CF6=""),"",SUM(Tipppunkte!CE6:CG6))</f>
        <v/>
      </c>
      <c r="CH6" s="72"/>
      <c r="CI6" s="73"/>
      <c r="CJ6" s="218" t="str">
        <f>IF(OR($J6="",CI6=""),"",SUM(Tipppunkte!CH6:CJ6))</f>
        <v/>
      </c>
      <c r="CK6" s="72"/>
      <c r="CL6" s="73"/>
      <c r="CM6" s="218" t="str">
        <f>IF(OR($J6="",CL6=""),"",SUM(Tipppunkte!CK6:CM6))</f>
        <v/>
      </c>
      <c r="CN6" s="72"/>
      <c r="CO6" s="73"/>
      <c r="CP6" s="218" t="str">
        <f>IF(OR($J6="",CO6=""),"",SUM(Tipppunkte!CN6:CP6))</f>
        <v/>
      </c>
      <c r="CQ6" s="72"/>
      <c r="CR6" s="73"/>
      <c r="CS6" s="218" t="str">
        <f>IF(OR($J6="",CR6=""),"",SUM(Tipppunkte!CQ6:CS6))</f>
        <v/>
      </c>
      <c r="CT6" s="72"/>
      <c r="CU6" s="73"/>
      <c r="CV6" s="218" t="str">
        <f>IF(OR($J6="",CU6=""),"",SUM(Tipppunkte!CT6:CV6))</f>
        <v/>
      </c>
      <c r="CW6" s="72"/>
      <c r="CX6" s="73"/>
      <c r="CY6" s="218" t="str">
        <f>IF(OR($J6="",CX6=""),"",SUM(Tipppunkte!CW6:CY6))</f>
        <v/>
      </c>
      <c r="CZ6" s="72"/>
      <c r="DA6" s="73"/>
      <c r="DB6" s="218" t="str">
        <f>IF(OR($J6="",DA6=""),"",SUM(Tipppunkte!CZ6:DB6))</f>
        <v/>
      </c>
      <c r="DC6" s="72"/>
      <c r="DD6" s="73"/>
      <c r="DE6" s="218" t="str">
        <f>IF(OR($J6="",DD6=""),"",SUM(Tipppunkte!DC6:DE6))</f>
        <v/>
      </c>
      <c r="DF6" s="72"/>
      <c r="DG6" s="73"/>
      <c r="DH6" s="218" t="str">
        <f>IF(OR($J6="",DG6=""),"",SUM(Tipppunkte!DF6:DH6))</f>
        <v/>
      </c>
      <c r="DI6" s="72"/>
      <c r="DJ6" s="73"/>
      <c r="DK6" s="218" t="str">
        <f>IF(OR($J6="",DJ6=""),"",SUM(Tipppunkte!DI6:DK6))</f>
        <v/>
      </c>
      <c r="DL6" s="72"/>
      <c r="DM6" s="73"/>
      <c r="DN6" s="218" t="str">
        <f>IF(OR($J6="",DM6=""),"",SUM(Tipppunkte!DL6:DN6))</f>
        <v/>
      </c>
      <c r="DO6" s="72"/>
      <c r="DP6" s="73"/>
      <c r="DQ6" s="218" t="str">
        <f>IF(OR($J6="",DP6=""),"",SUM(Tipppunkte!DO6:DQ6))</f>
        <v/>
      </c>
      <c r="DR6" s="72"/>
      <c r="DS6" s="73"/>
      <c r="DT6" s="218" t="str">
        <f>IF(OR($J6="",DS6=""),"",SUM(Tipppunkte!DR6:DT6))</f>
        <v/>
      </c>
      <c r="DU6" s="72"/>
      <c r="DV6" s="73"/>
      <c r="DW6" s="218" t="str">
        <f>IF(OR($J6="",DV6=""),"",SUM(Tipppunkte!DU6:DW6))</f>
        <v/>
      </c>
      <c r="DX6" s="72"/>
      <c r="DY6" s="73"/>
      <c r="DZ6" s="218" t="str">
        <f>IF(OR($J6="",DY6=""),"",SUM(Tipppunkte!DX6:DZ6))</f>
        <v/>
      </c>
      <c r="EA6" s="72"/>
      <c r="EB6" s="73"/>
      <c r="EC6" s="218" t="str">
        <f>IF(OR($J6="",EB6=""),"",SUM(Tipppunkte!EA6:EC6))</f>
        <v/>
      </c>
      <c r="ED6" s="72"/>
      <c r="EE6" s="73"/>
      <c r="EF6" s="218" t="str">
        <f>IF(OR($J6="",EE6=""),"",SUM(Tipppunkte!ED6:EF6))</f>
        <v/>
      </c>
      <c r="EG6" s="72"/>
      <c r="EH6" s="73"/>
      <c r="EI6" s="218" t="str">
        <f>IF(OR($J6="",EH6=""),"",SUM(Tipppunkte!EG6:EI6))</f>
        <v/>
      </c>
    </row>
    <row r="7" spans="1:139" x14ac:dyDescent="0.2">
      <c r="A7" s="269"/>
      <c r="B7" s="136">
        <f t="shared" si="0"/>
        <v>4</v>
      </c>
      <c r="C7" s="149">
        <f>Stammdaten!H44</f>
        <v>43266.833333333336</v>
      </c>
      <c r="D7" s="166" t="str">
        <f t="shared" si="1"/>
        <v>B</v>
      </c>
      <c r="E7" s="153" t="str">
        <f>Stammdaten!F44</f>
        <v>Portugal</v>
      </c>
      <c r="F7" s="13" t="s">
        <v>4</v>
      </c>
      <c r="G7" s="155" t="str">
        <f>Stammdaten!G44</f>
        <v>Spanien</v>
      </c>
      <c r="H7" s="65"/>
      <c r="I7" s="13" t="s">
        <v>3</v>
      </c>
      <c r="J7" s="67"/>
      <c r="K7" s="3" t="str">
        <f t="shared" si="2"/>
        <v/>
      </c>
      <c r="L7" s="1" t="s">
        <v>3</v>
      </c>
      <c r="M7" s="7" t="str">
        <f t="shared" si="3"/>
        <v/>
      </c>
      <c r="N7" s="37" t="str">
        <f t="shared" si="4"/>
        <v>Portugal</v>
      </c>
      <c r="O7" s="37" t="str">
        <f t="shared" si="5"/>
        <v>Spanien</v>
      </c>
      <c r="P7" s="37" t="str">
        <f>Stammdaten!D44&amp;Stammdaten!E44</f>
        <v>2122</v>
      </c>
      <c r="Q7" s="37">
        <f t="shared" si="6"/>
        <v>0</v>
      </c>
      <c r="T7" s="72"/>
      <c r="U7" s="73"/>
      <c r="V7" s="218" t="str">
        <f>IF(OR($J7="",U7=""),"",SUM(Tipppunkte!T7:V7))</f>
        <v/>
      </c>
      <c r="W7" s="72"/>
      <c r="X7" s="73"/>
      <c r="Y7" s="218" t="str">
        <f>IF(OR($J7="",X7=""),"",SUM(Tipppunkte!W7:Y7))</f>
        <v/>
      </c>
      <c r="Z7" s="72"/>
      <c r="AA7" s="73"/>
      <c r="AB7" s="218" t="str">
        <f>IF(OR($J7="",AA7=""),"",SUM(Tipppunkte!Z7:AB7))</f>
        <v/>
      </c>
      <c r="AC7" s="72"/>
      <c r="AD7" s="73"/>
      <c r="AE7" s="218" t="str">
        <f>IF(OR($J7="",AD7=""),"",SUM(Tipppunkte!AC7:AE7))</f>
        <v/>
      </c>
      <c r="AF7" s="72"/>
      <c r="AG7" s="73"/>
      <c r="AH7" s="218" t="str">
        <f>IF(OR($J7="",AG7=""),"",SUM(Tipppunkte!AF7:AH7))</f>
        <v/>
      </c>
      <c r="AI7" s="72"/>
      <c r="AJ7" s="73"/>
      <c r="AK7" s="218" t="str">
        <f>IF(OR($J7="",AJ7=""),"",SUM(Tipppunkte!AI7:AK7))</f>
        <v/>
      </c>
      <c r="AL7" s="72"/>
      <c r="AM7" s="73"/>
      <c r="AN7" s="218" t="str">
        <f>IF(OR($J7="",AM7=""),"",SUM(Tipppunkte!AL7:AN7))</f>
        <v/>
      </c>
      <c r="AO7" s="72"/>
      <c r="AP7" s="73"/>
      <c r="AQ7" s="218" t="str">
        <f>IF(OR($J7="",AP7=""),"",SUM(Tipppunkte!AO7:AQ7))</f>
        <v/>
      </c>
      <c r="AR7" s="72"/>
      <c r="AS7" s="73"/>
      <c r="AT7" s="218" t="str">
        <f>IF(OR($J7="",AS7=""),"",SUM(Tipppunkte!AR7:AT7))</f>
        <v/>
      </c>
      <c r="AU7" s="72"/>
      <c r="AV7" s="73"/>
      <c r="AW7" s="218" t="str">
        <f>IF(OR($J7="",AV7=""),"",SUM(Tipppunkte!AU7:AW7))</f>
        <v/>
      </c>
      <c r="AX7" s="72"/>
      <c r="AY7" s="73"/>
      <c r="AZ7" s="218" t="str">
        <f>IF(OR($J7="",AY7=""),"",SUM(Tipppunkte!AX7:AZ7))</f>
        <v/>
      </c>
      <c r="BA7" s="72"/>
      <c r="BB7" s="73"/>
      <c r="BC7" s="218" t="str">
        <f>IF(OR($J7="",BB7=""),"",SUM(Tipppunkte!BA7:BC7))</f>
        <v/>
      </c>
      <c r="BD7" s="72"/>
      <c r="BE7" s="73"/>
      <c r="BF7" s="218" t="str">
        <f>IF(OR($J7="",BE7=""),"",SUM(Tipppunkte!BD7:BF7))</f>
        <v/>
      </c>
      <c r="BG7" s="72"/>
      <c r="BH7" s="73"/>
      <c r="BI7" s="218" t="str">
        <f>IF(OR($J7="",BH7=""),"",SUM(Tipppunkte!BG7:BI7))</f>
        <v/>
      </c>
      <c r="BJ7" s="72"/>
      <c r="BK7" s="73"/>
      <c r="BL7" s="218" t="str">
        <f>IF(OR($J7="",BK7=""),"",SUM(Tipppunkte!BJ7:BL7))</f>
        <v/>
      </c>
      <c r="BM7" s="72"/>
      <c r="BN7" s="73"/>
      <c r="BO7" s="218" t="str">
        <f>IF(OR($J7="",BN7=""),"",SUM(Tipppunkte!BM7:BO7))</f>
        <v/>
      </c>
      <c r="BP7" s="72"/>
      <c r="BQ7" s="73"/>
      <c r="BR7" s="218" t="str">
        <f>IF(OR($J7="",BQ7=""),"",SUM(Tipppunkte!BP7:BR7))</f>
        <v/>
      </c>
      <c r="BS7" s="72"/>
      <c r="BT7" s="73"/>
      <c r="BU7" s="218" t="str">
        <f>IF(OR($J7="",BT7=""),"",SUM(Tipppunkte!BS7:BU7))</f>
        <v/>
      </c>
      <c r="BV7" s="72"/>
      <c r="BW7" s="73"/>
      <c r="BX7" s="218" t="str">
        <f>IF(OR($J7="",BW7=""),"",SUM(Tipppunkte!BV7:BX7))</f>
        <v/>
      </c>
      <c r="BY7" s="72"/>
      <c r="BZ7" s="73"/>
      <c r="CA7" s="218" t="str">
        <f>IF(OR($J7="",BZ7=""),"",SUM(Tipppunkte!BY7:CA7))</f>
        <v/>
      </c>
      <c r="CB7" s="72"/>
      <c r="CC7" s="73"/>
      <c r="CD7" s="218" t="str">
        <f>IF(OR($J7="",CC7=""),"",SUM(Tipppunkte!CB7:CD7))</f>
        <v/>
      </c>
      <c r="CE7" s="72"/>
      <c r="CF7" s="73"/>
      <c r="CG7" s="218" t="str">
        <f>IF(OR($J7="",CF7=""),"",SUM(Tipppunkte!CE7:CG7))</f>
        <v/>
      </c>
      <c r="CH7" s="72"/>
      <c r="CI7" s="73"/>
      <c r="CJ7" s="218" t="str">
        <f>IF(OR($J7="",CI7=""),"",SUM(Tipppunkte!CH7:CJ7))</f>
        <v/>
      </c>
      <c r="CK7" s="72"/>
      <c r="CL7" s="73"/>
      <c r="CM7" s="218" t="str">
        <f>IF(OR($J7="",CL7=""),"",SUM(Tipppunkte!CK7:CM7))</f>
        <v/>
      </c>
      <c r="CN7" s="72"/>
      <c r="CO7" s="73"/>
      <c r="CP7" s="218" t="str">
        <f>IF(OR($J7="",CO7=""),"",SUM(Tipppunkte!CN7:CP7))</f>
        <v/>
      </c>
      <c r="CQ7" s="72"/>
      <c r="CR7" s="73"/>
      <c r="CS7" s="218" t="str">
        <f>IF(OR($J7="",CR7=""),"",SUM(Tipppunkte!CQ7:CS7))</f>
        <v/>
      </c>
      <c r="CT7" s="72"/>
      <c r="CU7" s="73"/>
      <c r="CV7" s="218" t="str">
        <f>IF(OR($J7="",CU7=""),"",SUM(Tipppunkte!CT7:CV7))</f>
        <v/>
      </c>
      <c r="CW7" s="72"/>
      <c r="CX7" s="73"/>
      <c r="CY7" s="218" t="str">
        <f>IF(OR($J7="",CX7=""),"",SUM(Tipppunkte!CW7:CY7))</f>
        <v/>
      </c>
      <c r="CZ7" s="72"/>
      <c r="DA7" s="73"/>
      <c r="DB7" s="218" t="str">
        <f>IF(OR($J7="",DA7=""),"",SUM(Tipppunkte!CZ7:DB7))</f>
        <v/>
      </c>
      <c r="DC7" s="72"/>
      <c r="DD7" s="73"/>
      <c r="DE7" s="218" t="str">
        <f>IF(OR($J7="",DD7=""),"",SUM(Tipppunkte!DC7:DE7))</f>
        <v/>
      </c>
      <c r="DF7" s="72"/>
      <c r="DG7" s="73"/>
      <c r="DH7" s="218" t="str">
        <f>IF(OR($J7="",DG7=""),"",SUM(Tipppunkte!DF7:DH7))</f>
        <v/>
      </c>
      <c r="DI7" s="72"/>
      <c r="DJ7" s="73"/>
      <c r="DK7" s="218" t="str">
        <f>IF(OR($J7="",DJ7=""),"",SUM(Tipppunkte!DI7:DK7))</f>
        <v/>
      </c>
      <c r="DL7" s="72"/>
      <c r="DM7" s="73"/>
      <c r="DN7" s="218" t="str">
        <f>IF(OR($J7="",DM7=""),"",SUM(Tipppunkte!DL7:DN7))</f>
        <v/>
      </c>
      <c r="DO7" s="72"/>
      <c r="DP7" s="73"/>
      <c r="DQ7" s="218" t="str">
        <f>IF(OR($J7="",DP7=""),"",SUM(Tipppunkte!DO7:DQ7))</f>
        <v/>
      </c>
      <c r="DR7" s="72"/>
      <c r="DS7" s="73"/>
      <c r="DT7" s="218" t="str">
        <f>IF(OR($J7="",DS7=""),"",SUM(Tipppunkte!DR7:DT7))</f>
        <v/>
      </c>
      <c r="DU7" s="72"/>
      <c r="DV7" s="73"/>
      <c r="DW7" s="218" t="str">
        <f>IF(OR($J7="",DV7=""),"",SUM(Tipppunkte!DU7:DW7))</f>
        <v/>
      </c>
      <c r="DX7" s="72"/>
      <c r="DY7" s="73"/>
      <c r="DZ7" s="218" t="str">
        <f>IF(OR($J7="",DY7=""),"",SUM(Tipppunkte!DX7:DZ7))</f>
        <v/>
      </c>
      <c r="EA7" s="72"/>
      <c r="EB7" s="73"/>
      <c r="EC7" s="218" t="str">
        <f>IF(OR($J7="",EB7=""),"",SUM(Tipppunkte!EA7:EC7))</f>
        <v/>
      </c>
      <c r="ED7" s="72"/>
      <c r="EE7" s="73"/>
      <c r="EF7" s="218" t="str">
        <f>IF(OR($J7="",EE7=""),"",SUM(Tipppunkte!ED7:EF7))</f>
        <v/>
      </c>
      <c r="EG7" s="72"/>
      <c r="EH7" s="73"/>
      <c r="EI7" s="218" t="str">
        <f>IF(OR($J7="",EH7=""),"",SUM(Tipppunkte!EG7:EI7))</f>
        <v/>
      </c>
    </row>
    <row r="8" spans="1:139" x14ac:dyDescent="0.2">
      <c r="A8" s="269"/>
      <c r="B8" s="136">
        <f t="shared" si="0"/>
        <v>5</v>
      </c>
      <c r="C8" s="149">
        <f>Stammdaten!H45</f>
        <v>43267.5</v>
      </c>
      <c r="D8" s="166" t="str">
        <f t="shared" si="1"/>
        <v>C</v>
      </c>
      <c r="E8" s="153" t="str">
        <f>Stammdaten!F45</f>
        <v>Frankreich</v>
      </c>
      <c r="F8" s="13" t="s">
        <v>4</v>
      </c>
      <c r="G8" s="155" t="str">
        <f>Stammdaten!G45</f>
        <v>Australien</v>
      </c>
      <c r="H8" s="65"/>
      <c r="I8" s="13" t="s">
        <v>3</v>
      </c>
      <c r="J8" s="67"/>
      <c r="K8" s="3" t="str">
        <f t="shared" si="2"/>
        <v/>
      </c>
      <c r="L8" s="1" t="s">
        <v>3</v>
      </c>
      <c r="M8" s="7" t="str">
        <f t="shared" si="3"/>
        <v/>
      </c>
      <c r="N8" s="37" t="str">
        <f t="shared" si="4"/>
        <v>Frankreich</v>
      </c>
      <c r="O8" s="37" t="str">
        <f t="shared" si="5"/>
        <v>Australien</v>
      </c>
      <c r="P8" s="37" t="str">
        <f>Stammdaten!D45&amp;Stammdaten!E45</f>
        <v>3132</v>
      </c>
      <c r="Q8" s="37">
        <f t="shared" si="6"/>
        <v>0</v>
      </c>
      <c r="T8" s="72"/>
      <c r="U8" s="73"/>
      <c r="V8" s="218" t="str">
        <f>IF(OR($J8="",U8=""),"",SUM(Tipppunkte!T8:V8))</f>
        <v/>
      </c>
      <c r="W8" s="72"/>
      <c r="X8" s="73"/>
      <c r="Y8" s="218" t="str">
        <f>IF(OR($J8="",X8=""),"",SUM(Tipppunkte!W8:Y8))</f>
        <v/>
      </c>
      <c r="Z8" s="72"/>
      <c r="AA8" s="73"/>
      <c r="AB8" s="218" t="str">
        <f>IF(OR($J8="",AA8=""),"",SUM(Tipppunkte!Z8:AB8))</f>
        <v/>
      </c>
      <c r="AC8" s="72"/>
      <c r="AD8" s="73"/>
      <c r="AE8" s="218" t="str">
        <f>IF(OR($J8="",AD8=""),"",SUM(Tipppunkte!AC8:AE8))</f>
        <v/>
      </c>
      <c r="AF8" s="72"/>
      <c r="AG8" s="73"/>
      <c r="AH8" s="218" t="str">
        <f>IF(OR($J8="",AG8=""),"",SUM(Tipppunkte!AF8:AH8))</f>
        <v/>
      </c>
      <c r="AI8" s="72"/>
      <c r="AJ8" s="73"/>
      <c r="AK8" s="218" t="str">
        <f>IF(OR($J8="",AJ8=""),"",SUM(Tipppunkte!AI8:AK8))</f>
        <v/>
      </c>
      <c r="AL8" s="72"/>
      <c r="AM8" s="73"/>
      <c r="AN8" s="218" t="str">
        <f>IF(OR($J8="",AM8=""),"",SUM(Tipppunkte!AL8:AN8))</f>
        <v/>
      </c>
      <c r="AO8" s="72"/>
      <c r="AP8" s="73"/>
      <c r="AQ8" s="218" t="str">
        <f>IF(OR($J8="",AP8=""),"",SUM(Tipppunkte!AO8:AQ8))</f>
        <v/>
      </c>
      <c r="AR8" s="72"/>
      <c r="AS8" s="73"/>
      <c r="AT8" s="218" t="str">
        <f>IF(OR($J8="",AS8=""),"",SUM(Tipppunkte!AR8:AT8))</f>
        <v/>
      </c>
      <c r="AU8" s="72"/>
      <c r="AV8" s="73"/>
      <c r="AW8" s="218" t="str">
        <f>IF(OR($J8="",AV8=""),"",SUM(Tipppunkte!AU8:AW8))</f>
        <v/>
      </c>
      <c r="AX8" s="72"/>
      <c r="AY8" s="73"/>
      <c r="AZ8" s="218" t="str">
        <f>IF(OR($J8="",AY8=""),"",SUM(Tipppunkte!AX8:AZ8))</f>
        <v/>
      </c>
      <c r="BA8" s="72"/>
      <c r="BB8" s="73"/>
      <c r="BC8" s="218" t="str">
        <f>IF(OR($J8="",BB8=""),"",SUM(Tipppunkte!BA8:BC8))</f>
        <v/>
      </c>
      <c r="BD8" s="72"/>
      <c r="BE8" s="73"/>
      <c r="BF8" s="218" t="str">
        <f>IF(OR($J8="",BE8=""),"",SUM(Tipppunkte!BD8:BF8))</f>
        <v/>
      </c>
      <c r="BG8" s="72"/>
      <c r="BH8" s="73"/>
      <c r="BI8" s="218" t="str">
        <f>IF(OR($J8="",BH8=""),"",SUM(Tipppunkte!BG8:BI8))</f>
        <v/>
      </c>
      <c r="BJ8" s="72"/>
      <c r="BK8" s="73"/>
      <c r="BL8" s="218" t="str">
        <f>IF(OR($J8="",BK8=""),"",SUM(Tipppunkte!BJ8:BL8))</f>
        <v/>
      </c>
      <c r="BM8" s="72"/>
      <c r="BN8" s="73"/>
      <c r="BO8" s="218" t="str">
        <f>IF(OR($J8="",BN8=""),"",SUM(Tipppunkte!BM8:BO8))</f>
        <v/>
      </c>
      <c r="BP8" s="72"/>
      <c r="BQ8" s="73"/>
      <c r="BR8" s="218" t="str">
        <f>IF(OR($J8="",BQ8=""),"",SUM(Tipppunkte!BP8:BR8))</f>
        <v/>
      </c>
      <c r="BS8" s="72"/>
      <c r="BT8" s="73"/>
      <c r="BU8" s="218" t="str">
        <f>IF(OR($J8="",BT8=""),"",SUM(Tipppunkte!BS8:BU8))</f>
        <v/>
      </c>
      <c r="BV8" s="72"/>
      <c r="BW8" s="73"/>
      <c r="BX8" s="218" t="str">
        <f>IF(OR($J8="",BW8=""),"",SUM(Tipppunkte!BV8:BX8))</f>
        <v/>
      </c>
      <c r="BY8" s="72"/>
      <c r="BZ8" s="73"/>
      <c r="CA8" s="218" t="str">
        <f>IF(OR($J8="",BZ8=""),"",SUM(Tipppunkte!BY8:CA8))</f>
        <v/>
      </c>
      <c r="CB8" s="72"/>
      <c r="CC8" s="73"/>
      <c r="CD8" s="218" t="str">
        <f>IF(OR($J8="",CC8=""),"",SUM(Tipppunkte!CB8:CD8))</f>
        <v/>
      </c>
      <c r="CE8" s="72"/>
      <c r="CF8" s="73"/>
      <c r="CG8" s="218" t="str">
        <f>IF(OR($J8="",CF8=""),"",SUM(Tipppunkte!CE8:CG8))</f>
        <v/>
      </c>
      <c r="CH8" s="72"/>
      <c r="CI8" s="73"/>
      <c r="CJ8" s="218" t="str">
        <f>IF(OR($J8="",CI8=""),"",SUM(Tipppunkte!CH8:CJ8))</f>
        <v/>
      </c>
      <c r="CK8" s="72"/>
      <c r="CL8" s="73"/>
      <c r="CM8" s="218" t="str">
        <f>IF(OR($J8="",CL8=""),"",SUM(Tipppunkte!CK8:CM8))</f>
        <v/>
      </c>
      <c r="CN8" s="72"/>
      <c r="CO8" s="73"/>
      <c r="CP8" s="218" t="str">
        <f>IF(OR($J8="",CO8=""),"",SUM(Tipppunkte!CN8:CP8))</f>
        <v/>
      </c>
      <c r="CQ8" s="72"/>
      <c r="CR8" s="73"/>
      <c r="CS8" s="218" t="str">
        <f>IF(OR($J8="",CR8=""),"",SUM(Tipppunkte!CQ8:CS8))</f>
        <v/>
      </c>
      <c r="CT8" s="72"/>
      <c r="CU8" s="73"/>
      <c r="CV8" s="218" t="str">
        <f>IF(OR($J8="",CU8=""),"",SUM(Tipppunkte!CT8:CV8))</f>
        <v/>
      </c>
      <c r="CW8" s="72"/>
      <c r="CX8" s="73"/>
      <c r="CY8" s="218" t="str">
        <f>IF(OR($J8="",CX8=""),"",SUM(Tipppunkte!CW8:CY8))</f>
        <v/>
      </c>
      <c r="CZ8" s="72"/>
      <c r="DA8" s="73"/>
      <c r="DB8" s="218" t="str">
        <f>IF(OR($J8="",DA8=""),"",SUM(Tipppunkte!CZ8:DB8))</f>
        <v/>
      </c>
      <c r="DC8" s="72"/>
      <c r="DD8" s="73"/>
      <c r="DE8" s="218" t="str">
        <f>IF(OR($J8="",DD8=""),"",SUM(Tipppunkte!DC8:DE8))</f>
        <v/>
      </c>
      <c r="DF8" s="72"/>
      <c r="DG8" s="73"/>
      <c r="DH8" s="218" t="str">
        <f>IF(OR($J8="",DG8=""),"",SUM(Tipppunkte!DF8:DH8))</f>
        <v/>
      </c>
      <c r="DI8" s="72"/>
      <c r="DJ8" s="73"/>
      <c r="DK8" s="218" t="str">
        <f>IF(OR($J8="",DJ8=""),"",SUM(Tipppunkte!DI8:DK8))</f>
        <v/>
      </c>
      <c r="DL8" s="72"/>
      <c r="DM8" s="73"/>
      <c r="DN8" s="218" t="str">
        <f>IF(OR($J8="",DM8=""),"",SUM(Tipppunkte!DL8:DN8))</f>
        <v/>
      </c>
      <c r="DO8" s="72"/>
      <c r="DP8" s="73"/>
      <c r="DQ8" s="218" t="str">
        <f>IF(OR($J8="",DP8=""),"",SUM(Tipppunkte!DO8:DQ8))</f>
        <v/>
      </c>
      <c r="DR8" s="72"/>
      <c r="DS8" s="73"/>
      <c r="DT8" s="218" t="str">
        <f>IF(OR($J8="",DS8=""),"",SUM(Tipppunkte!DR8:DT8))</f>
        <v/>
      </c>
      <c r="DU8" s="72"/>
      <c r="DV8" s="73"/>
      <c r="DW8" s="218" t="str">
        <f>IF(OR($J8="",DV8=""),"",SUM(Tipppunkte!DU8:DW8))</f>
        <v/>
      </c>
      <c r="DX8" s="72"/>
      <c r="DY8" s="73"/>
      <c r="DZ8" s="218" t="str">
        <f>IF(OR($J8="",DY8=""),"",SUM(Tipppunkte!DX8:DZ8))</f>
        <v/>
      </c>
      <c r="EA8" s="72"/>
      <c r="EB8" s="73"/>
      <c r="EC8" s="218" t="str">
        <f>IF(OR($J8="",EB8=""),"",SUM(Tipppunkte!EA8:EC8))</f>
        <v/>
      </c>
      <c r="ED8" s="72"/>
      <c r="EE8" s="73"/>
      <c r="EF8" s="218" t="str">
        <f>IF(OR($J8="",EE8=""),"",SUM(Tipppunkte!ED8:EF8))</f>
        <v/>
      </c>
      <c r="EG8" s="72"/>
      <c r="EH8" s="73"/>
      <c r="EI8" s="218" t="str">
        <f>IF(OR($J8="",EH8=""),"",SUM(Tipppunkte!EG8:EI8))</f>
        <v/>
      </c>
    </row>
    <row r="9" spans="1:139" x14ac:dyDescent="0.2">
      <c r="A9" s="269"/>
      <c r="B9" s="136">
        <f t="shared" si="0"/>
        <v>6</v>
      </c>
      <c r="C9" s="149">
        <f>Stammdaten!H46</f>
        <v>43267.625</v>
      </c>
      <c r="D9" s="166" t="str">
        <f t="shared" si="1"/>
        <v>D</v>
      </c>
      <c r="E9" s="153" t="str">
        <f>Stammdaten!F46</f>
        <v>Argentinien</v>
      </c>
      <c r="F9" s="13" t="s">
        <v>4</v>
      </c>
      <c r="G9" s="155" t="str">
        <f>Stammdaten!G46</f>
        <v>Island</v>
      </c>
      <c r="H9" s="65"/>
      <c r="I9" s="13" t="s">
        <v>3</v>
      </c>
      <c r="J9" s="67"/>
      <c r="K9" s="3" t="str">
        <f t="shared" si="2"/>
        <v/>
      </c>
      <c r="L9" s="1" t="s">
        <v>3</v>
      </c>
      <c r="M9" s="7" t="str">
        <f t="shared" si="3"/>
        <v/>
      </c>
      <c r="N9" s="37" t="str">
        <f t="shared" si="4"/>
        <v>Argentinien</v>
      </c>
      <c r="O9" s="37" t="str">
        <f t="shared" si="5"/>
        <v>Island</v>
      </c>
      <c r="P9" s="37" t="str">
        <f>Stammdaten!D46&amp;Stammdaten!E46</f>
        <v>4142</v>
      </c>
      <c r="Q9" s="37">
        <f t="shared" si="6"/>
        <v>0</v>
      </c>
      <c r="T9" s="72"/>
      <c r="U9" s="73"/>
      <c r="V9" s="218" t="str">
        <f>IF(OR($J9="",U9=""),"",SUM(Tipppunkte!T9:V9))</f>
        <v/>
      </c>
      <c r="W9" s="72"/>
      <c r="X9" s="73"/>
      <c r="Y9" s="218" t="str">
        <f>IF(OR($J9="",X9=""),"",SUM(Tipppunkte!W9:Y9))</f>
        <v/>
      </c>
      <c r="Z9" s="72"/>
      <c r="AA9" s="73"/>
      <c r="AB9" s="218" t="str">
        <f>IF(OR($J9="",AA9=""),"",SUM(Tipppunkte!Z9:AB9))</f>
        <v/>
      </c>
      <c r="AC9" s="72"/>
      <c r="AD9" s="73"/>
      <c r="AE9" s="218" t="str">
        <f>IF(OR($J9="",AD9=""),"",SUM(Tipppunkte!AC9:AE9))</f>
        <v/>
      </c>
      <c r="AF9" s="72"/>
      <c r="AG9" s="73"/>
      <c r="AH9" s="218" t="str">
        <f>IF(OR($J9="",AG9=""),"",SUM(Tipppunkte!AF9:AH9))</f>
        <v/>
      </c>
      <c r="AI9" s="72"/>
      <c r="AJ9" s="73"/>
      <c r="AK9" s="218" t="str">
        <f>IF(OR($J9="",AJ9=""),"",SUM(Tipppunkte!AI9:AK9))</f>
        <v/>
      </c>
      <c r="AL9" s="72"/>
      <c r="AM9" s="73"/>
      <c r="AN9" s="218" t="str">
        <f>IF(OR($J9="",AM9=""),"",SUM(Tipppunkte!AL9:AN9))</f>
        <v/>
      </c>
      <c r="AO9" s="72"/>
      <c r="AP9" s="73"/>
      <c r="AQ9" s="218" t="str">
        <f>IF(OR($J9="",AP9=""),"",SUM(Tipppunkte!AO9:AQ9))</f>
        <v/>
      </c>
      <c r="AR9" s="72"/>
      <c r="AS9" s="73"/>
      <c r="AT9" s="218" t="str">
        <f>IF(OR($J9="",AS9=""),"",SUM(Tipppunkte!AR9:AT9))</f>
        <v/>
      </c>
      <c r="AU9" s="72"/>
      <c r="AV9" s="73"/>
      <c r="AW9" s="218" t="str">
        <f>IF(OR($J9="",AV9=""),"",SUM(Tipppunkte!AU9:AW9))</f>
        <v/>
      </c>
      <c r="AX9" s="72"/>
      <c r="AY9" s="73"/>
      <c r="AZ9" s="218" t="str">
        <f>IF(OR($J9="",AY9=""),"",SUM(Tipppunkte!AX9:AZ9))</f>
        <v/>
      </c>
      <c r="BA9" s="72"/>
      <c r="BB9" s="73"/>
      <c r="BC9" s="218" t="str">
        <f>IF(OR($J9="",BB9=""),"",SUM(Tipppunkte!BA9:BC9))</f>
        <v/>
      </c>
      <c r="BD9" s="72"/>
      <c r="BE9" s="73"/>
      <c r="BF9" s="218" t="str">
        <f>IF(OR($J9="",BE9=""),"",SUM(Tipppunkte!BD9:BF9))</f>
        <v/>
      </c>
      <c r="BG9" s="72"/>
      <c r="BH9" s="73"/>
      <c r="BI9" s="218" t="str">
        <f>IF(OR($J9="",BH9=""),"",SUM(Tipppunkte!BG9:BI9))</f>
        <v/>
      </c>
      <c r="BJ9" s="72"/>
      <c r="BK9" s="73"/>
      <c r="BL9" s="218" t="str">
        <f>IF(OR($J9="",BK9=""),"",SUM(Tipppunkte!BJ9:BL9))</f>
        <v/>
      </c>
      <c r="BM9" s="72"/>
      <c r="BN9" s="73"/>
      <c r="BO9" s="218" t="str">
        <f>IF(OR($J9="",BN9=""),"",SUM(Tipppunkte!BM9:BO9))</f>
        <v/>
      </c>
      <c r="BP9" s="72"/>
      <c r="BQ9" s="73"/>
      <c r="BR9" s="218" t="str">
        <f>IF(OR($J9="",BQ9=""),"",SUM(Tipppunkte!BP9:BR9))</f>
        <v/>
      </c>
      <c r="BS9" s="72"/>
      <c r="BT9" s="73"/>
      <c r="BU9" s="218" t="str">
        <f>IF(OR($J9="",BT9=""),"",SUM(Tipppunkte!BS9:BU9))</f>
        <v/>
      </c>
      <c r="BV9" s="72"/>
      <c r="BW9" s="73"/>
      <c r="BX9" s="218" t="str">
        <f>IF(OR($J9="",BW9=""),"",SUM(Tipppunkte!BV9:BX9))</f>
        <v/>
      </c>
      <c r="BY9" s="72"/>
      <c r="BZ9" s="73"/>
      <c r="CA9" s="218" t="str">
        <f>IF(OR($J9="",BZ9=""),"",SUM(Tipppunkte!BY9:CA9))</f>
        <v/>
      </c>
      <c r="CB9" s="72"/>
      <c r="CC9" s="73"/>
      <c r="CD9" s="218" t="str">
        <f>IF(OR($J9="",CC9=""),"",SUM(Tipppunkte!CB9:CD9))</f>
        <v/>
      </c>
      <c r="CE9" s="72"/>
      <c r="CF9" s="73"/>
      <c r="CG9" s="218" t="str">
        <f>IF(OR($J9="",CF9=""),"",SUM(Tipppunkte!CE9:CG9))</f>
        <v/>
      </c>
      <c r="CH9" s="72"/>
      <c r="CI9" s="73"/>
      <c r="CJ9" s="218" t="str">
        <f>IF(OR($J9="",CI9=""),"",SUM(Tipppunkte!CH9:CJ9))</f>
        <v/>
      </c>
      <c r="CK9" s="72"/>
      <c r="CL9" s="73"/>
      <c r="CM9" s="218" t="str">
        <f>IF(OR($J9="",CL9=""),"",SUM(Tipppunkte!CK9:CM9))</f>
        <v/>
      </c>
      <c r="CN9" s="72"/>
      <c r="CO9" s="73"/>
      <c r="CP9" s="218" t="str">
        <f>IF(OR($J9="",CO9=""),"",SUM(Tipppunkte!CN9:CP9))</f>
        <v/>
      </c>
      <c r="CQ9" s="72"/>
      <c r="CR9" s="73"/>
      <c r="CS9" s="218" t="str">
        <f>IF(OR($J9="",CR9=""),"",SUM(Tipppunkte!CQ9:CS9))</f>
        <v/>
      </c>
      <c r="CT9" s="72"/>
      <c r="CU9" s="73"/>
      <c r="CV9" s="218" t="str">
        <f>IF(OR($J9="",CU9=""),"",SUM(Tipppunkte!CT9:CV9))</f>
        <v/>
      </c>
      <c r="CW9" s="72"/>
      <c r="CX9" s="73"/>
      <c r="CY9" s="218" t="str">
        <f>IF(OR($J9="",CX9=""),"",SUM(Tipppunkte!CW9:CY9))</f>
        <v/>
      </c>
      <c r="CZ9" s="72"/>
      <c r="DA9" s="73"/>
      <c r="DB9" s="218" t="str">
        <f>IF(OR($J9="",DA9=""),"",SUM(Tipppunkte!CZ9:DB9))</f>
        <v/>
      </c>
      <c r="DC9" s="72"/>
      <c r="DD9" s="73"/>
      <c r="DE9" s="218" t="str">
        <f>IF(OR($J9="",DD9=""),"",SUM(Tipppunkte!DC9:DE9))</f>
        <v/>
      </c>
      <c r="DF9" s="72"/>
      <c r="DG9" s="73"/>
      <c r="DH9" s="218" t="str">
        <f>IF(OR($J9="",DG9=""),"",SUM(Tipppunkte!DF9:DH9))</f>
        <v/>
      </c>
      <c r="DI9" s="72"/>
      <c r="DJ9" s="73"/>
      <c r="DK9" s="218" t="str">
        <f>IF(OR($J9="",DJ9=""),"",SUM(Tipppunkte!DI9:DK9))</f>
        <v/>
      </c>
      <c r="DL9" s="72"/>
      <c r="DM9" s="73"/>
      <c r="DN9" s="218" t="str">
        <f>IF(OR($J9="",DM9=""),"",SUM(Tipppunkte!DL9:DN9))</f>
        <v/>
      </c>
      <c r="DO9" s="72"/>
      <c r="DP9" s="73"/>
      <c r="DQ9" s="218" t="str">
        <f>IF(OR($J9="",DP9=""),"",SUM(Tipppunkte!DO9:DQ9))</f>
        <v/>
      </c>
      <c r="DR9" s="72"/>
      <c r="DS9" s="73"/>
      <c r="DT9" s="218" t="str">
        <f>IF(OR($J9="",DS9=""),"",SUM(Tipppunkte!DR9:DT9))</f>
        <v/>
      </c>
      <c r="DU9" s="72"/>
      <c r="DV9" s="73"/>
      <c r="DW9" s="218" t="str">
        <f>IF(OR($J9="",DV9=""),"",SUM(Tipppunkte!DU9:DW9))</f>
        <v/>
      </c>
      <c r="DX9" s="72"/>
      <c r="DY9" s="73"/>
      <c r="DZ9" s="218" t="str">
        <f>IF(OR($J9="",DY9=""),"",SUM(Tipppunkte!DX9:DZ9))</f>
        <v/>
      </c>
      <c r="EA9" s="72"/>
      <c r="EB9" s="73"/>
      <c r="EC9" s="218" t="str">
        <f>IF(OR($J9="",EB9=""),"",SUM(Tipppunkte!EA9:EC9))</f>
        <v/>
      </c>
      <c r="ED9" s="72"/>
      <c r="EE9" s="73"/>
      <c r="EF9" s="218" t="str">
        <f>IF(OR($J9="",EE9=""),"",SUM(Tipppunkte!ED9:EF9))</f>
        <v/>
      </c>
      <c r="EG9" s="72"/>
      <c r="EH9" s="73"/>
      <c r="EI9" s="218" t="str">
        <f>IF(OR($J9="",EH9=""),"",SUM(Tipppunkte!EG9:EI9))</f>
        <v/>
      </c>
    </row>
    <row r="10" spans="1:139" x14ac:dyDescent="0.2">
      <c r="A10" s="269"/>
      <c r="B10" s="136">
        <f t="shared" si="0"/>
        <v>7</v>
      </c>
      <c r="C10" s="149">
        <f>Stammdaten!H47</f>
        <v>43267.75</v>
      </c>
      <c r="D10" s="166" t="str">
        <f t="shared" si="1"/>
        <v>C</v>
      </c>
      <c r="E10" s="153" t="str">
        <f>Stammdaten!F47</f>
        <v>Peru</v>
      </c>
      <c r="F10" s="13" t="s">
        <v>4</v>
      </c>
      <c r="G10" s="155" t="str">
        <f>Stammdaten!G47</f>
        <v>Dänemark</v>
      </c>
      <c r="H10" s="65"/>
      <c r="I10" s="13" t="s">
        <v>3</v>
      </c>
      <c r="J10" s="67"/>
      <c r="K10" s="3" t="str">
        <f t="shared" si="2"/>
        <v/>
      </c>
      <c r="L10" s="1" t="s">
        <v>3</v>
      </c>
      <c r="M10" s="7" t="str">
        <f t="shared" si="3"/>
        <v/>
      </c>
      <c r="N10" s="37" t="str">
        <f t="shared" si="4"/>
        <v>Peru</v>
      </c>
      <c r="O10" s="37" t="str">
        <f t="shared" si="5"/>
        <v>Dänemark</v>
      </c>
      <c r="P10" s="37" t="str">
        <f>Stammdaten!D47&amp;Stammdaten!E47</f>
        <v>3334</v>
      </c>
      <c r="Q10" s="37">
        <f t="shared" si="6"/>
        <v>0</v>
      </c>
      <c r="T10" s="72"/>
      <c r="U10" s="73"/>
      <c r="V10" s="218" t="str">
        <f>IF(OR($J10="",U10=""),"",SUM(Tipppunkte!T10:V10))</f>
        <v/>
      </c>
      <c r="W10" s="72"/>
      <c r="X10" s="73"/>
      <c r="Y10" s="218" t="str">
        <f>IF(OR($J10="",X10=""),"",SUM(Tipppunkte!W10:Y10))</f>
        <v/>
      </c>
      <c r="Z10" s="72"/>
      <c r="AA10" s="73"/>
      <c r="AB10" s="218" t="str">
        <f>IF(OR($J10="",AA10=""),"",SUM(Tipppunkte!Z10:AB10))</f>
        <v/>
      </c>
      <c r="AC10" s="72"/>
      <c r="AD10" s="73"/>
      <c r="AE10" s="218" t="str">
        <f>IF(OR($J10="",AD10=""),"",SUM(Tipppunkte!AC10:AE10))</f>
        <v/>
      </c>
      <c r="AF10" s="72"/>
      <c r="AG10" s="73"/>
      <c r="AH10" s="218" t="str">
        <f>IF(OR($J10="",AG10=""),"",SUM(Tipppunkte!AF10:AH10))</f>
        <v/>
      </c>
      <c r="AI10" s="72"/>
      <c r="AJ10" s="73"/>
      <c r="AK10" s="218" t="str">
        <f>IF(OR($J10="",AJ10=""),"",SUM(Tipppunkte!AI10:AK10))</f>
        <v/>
      </c>
      <c r="AL10" s="72"/>
      <c r="AM10" s="73"/>
      <c r="AN10" s="218" t="str">
        <f>IF(OR($J10="",AM10=""),"",SUM(Tipppunkte!AL10:AN10))</f>
        <v/>
      </c>
      <c r="AO10" s="72"/>
      <c r="AP10" s="73"/>
      <c r="AQ10" s="218" t="str">
        <f>IF(OR($J10="",AP10=""),"",SUM(Tipppunkte!AO10:AQ10))</f>
        <v/>
      </c>
      <c r="AR10" s="72"/>
      <c r="AS10" s="73"/>
      <c r="AT10" s="218" t="str">
        <f>IF(OR($J10="",AS10=""),"",SUM(Tipppunkte!AR10:AT10))</f>
        <v/>
      </c>
      <c r="AU10" s="72"/>
      <c r="AV10" s="73"/>
      <c r="AW10" s="218" t="str">
        <f>IF(OR($J10="",AV10=""),"",SUM(Tipppunkte!AU10:AW10))</f>
        <v/>
      </c>
      <c r="AX10" s="72"/>
      <c r="AY10" s="73"/>
      <c r="AZ10" s="218" t="str">
        <f>IF(OR($J10="",AY10=""),"",SUM(Tipppunkte!AX10:AZ10))</f>
        <v/>
      </c>
      <c r="BA10" s="72"/>
      <c r="BB10" s="73"/>
      <c r="BC10" s="218" t="str">
        <f>IF(OR($J10="",BB10=""),"",SUM(Tipppunkte!BA10:BC10))</f>
        <v/>
      </c>
      <c r="BD10" s="72"/>
      <c r="BE10" s="73"/>
      <c r="BF10" s="218" t="str">
        <f>IF(OR($J10="",BE10=""),"",SUM(Tipppunkte!BD10:BF10))</f>
        <v/>
      </c>
      <c r="BG10" s="72"/>
      <c r="BH10" s="73"/>
      <c r="BI10" s="218" t="str">
        <f>IF(OR($J10="",BH10=""),"",SUM(Tipppunkte!BG10:BI10))</f>
        <v/>
      </c>
      <c r="BJ10" s="72"/>
      <c r="BK10" s="73"/>
      <c r="BL10" s="218" t="str">
        <f>IF(OR($J10="",BK10=""),"",SUM(Tipppunkte!BJ10:BL10))</f>
        <v/>
      </c>
      <c r="BM10" s="72"/>
      <c r="BN10" s="73"/>
      <c r="BO10" s="218" t="str">
        <f>IF(OR($J10="",BN10=""),"",SUM(Tipppunkte!BM10:BO10))</f>
        <v/>
      </c>
      <c r="BP10" s="72"/>
      <c r="BQ10" s="73"/>
      <c r="BR10" s="218" t="str">
        <f>IF(OR($J10="",BQ10=""),"",SUM(Tipppunkte!BP10:BR10))</f>
        <v/>
      </c>
      <c r="BS10" s="72"/>
      <c r="BT10" s="73"/>
      <c r="BU10" s="218" t="str">
        <f>IF(OR($J10="",BT10=""),"",SUM(Tipppunkte!BS10:BU10))</f>
        <v/>
      </c>
      <c r="BV10" s="72"/>
      <c r="BW10" s="73"/>
      <c r="BX10" s="218" t="str">
        <f>IF(OR($J10="",BW10=""),"",SUM(Tipppunkte!BV10:BX10))</f>
        <v/>
      </c>
      <c r="BY10" s="72"/>
      <c r="BZ10" s="73"/>
      <c r="CA10" s="218" t="str">
        <f>IF(OR($J10="",BZ10=""),"",SUM(Tipppunkte!BY10:CA10))</f>
        <v/>
      </c>
      <c r="CB10" s="72"/>
      <c r="CC10" s="73"/>
      <c r="CD10" s="218" t="str">
        <f>IF(OR($J10="",CC10=""),"",SUM(Tipppunkte!CB10:CD10))</f>
        <v/>
      </c>
      <c r="CE10" s="72"/>
      <c r="CF10" s="73"/>
      <c r="CG10" s="218" t="str">
        <f>IF(OR($J10="",CF10=""),"",SUM(Tipppunkte!CE10:CG10))</f>
        <v/>
      </c>
      <c r="CH10" s="72"/>
      <c r="CI10" s="73"/>
      <c r="CJ10" s="218" t="str">
        <f>IF(OR($J10="",CI10=""),"",SUM(Tipppunkte!CH10:CJ10))</f>
        <v/>
      </c>
      <c r="CK10" s="72"/>
      <c r="CL10" s="73"/>
      <c r="CM10" s="218" t="str">
        <f>IF(OR($J10="",CL10=""),"",SUM(Tipppunkte!CK10:CM10))</f>
        <v/>
      </c>
      <c r="CN10" s="72"/>
      <c r="CO10" s="73"/>
      <c r="CP10" s="218" t="str">
        <f>IF(OR($J10="",CO10=""),"",SUM(Tipppunkte!CN10:CP10))</f>
        <v/>
      </c>
      <c r="CQ10" s="72"/>
      <c r="CR10" s="73"/>
      <c r="CS10" s="218" t="str">
        <f>IF(OR($J10="",CR10=""),"",SUM(Tipppunkte!CQ10:CS10))</f>
        <v/>
      </c>
      <c r="CT10" s="72"/>
      <c r="CU10" s="73"/>
      <c r="CV10" s="218" t="str">
        <f>IF(OR($J10="",CU10=""),"",SUM(Tipppunkte!CT10:CV10))</f>
        <v/>
      </c>
      <c r="CW10" s="72"/>
      <c r="CX10" s="73"/>
      <c r="CY10" s="218" t="str">
        <f>IF(OR($J10="",CX10=""),"",SUM(Tipppunkte!CW10:CY10))</f>
        <v/>
      </c>
      <c r="CZ10" s="72"/>
      <c r="DA10" s="73"/>
      <c r="DB10" s="218" t="str">
        <f>IF(OR($J10="",DA10=""),"",SUM(Tipppunkte!CZ10:DB10))</f>
        <v/>
      </c>
      <c r="DC10" s="72"/>
      <c r="DD10" s="73"/>
      <c r="DE10" s="218" t="str">
        <f>IF(OR($J10="",DD10=""),"",SUM(Tipppunkte!DC10:DE10))</f>
        <v/>
      </c>
      <c r="DF10" s="72"/>
      <c r="DG10" s="73"/>
      <c r="DH10" s="218" t="str">
        <f>IF(OR($J10="",DG10=""),"",SUM(Tipppunkte!DF10:DH10))</f>
        <v/>
      </c>
      <c r="DI10" s="72"/>
      <c r="DJ10" s="73"/>
      <c r="DK10" s="218" t="str">
        <f>IF(OR($J10="",DJ10=""),"",SUM(Tipppunkte!DI10:DK10))</f>
        <v/>
      </c>
      <c r="DL10" s="72"/>
      <c r="DM10" s="73"/>
      <c r="DN10" s="218" t="str">
        <f>IF(OR($J10="",DM10=""),"",SUM(Tipppunkte!DL10:DN10))</f>
        <v/>
      </c>
      <c r="DO10" s="72"/>
      <c r="DP10" s="73"/>
      <c r="DQ10" s="218" t="str">
        <f>IF(OR($J10="",DP10=""),"",SUM(Tipppunkte!DO10:DQ10))</f>
        <v/>
      </c>
      <c r="DR10" s="72"/>
      <c r="DS10" s="73"/>
      <c r="DT10" s="218" t="str">
        <f>IF(OR($J10="",DS10=""),"",SUM(Tipppunkte!DR10:DT10))</f>
        <v/>
      </c>
      <c r="DU10" s="72"/>
      <c r="DV10" s="73"/>
      <c r="DW10" s="218" t="str">
        <f>IF(OR($J10="",DV10=""),"",SUM(Tipppunkte!DU10:DW10))</f>
        <v/>
      </c>
      <c r="DX10" s="72"/>
      <c r="DY10" s="73"/>
      <c r="DZ10" s="218" t="str">
        <f>IF(OR($J10="",DY10=""),"",SUM(Tipppunkte!DX10:DZ10))</f>
        <v/>
      </c>
      <c r="EA10" s="72"/>
      <c r="EB10" s="73"/>
      <c r="EC10" s="218" t="str">
        <f>IF(OR($J10="",EB10=""),"",SUM(Tipppunkte!EA10:EC10))</f>
        <v/>
      </c>
      <c r="ED10" s="72"/>
      <c r="EE10" s="73"/>
      <c r="EF10" s="218" t="str">
        <f>IF(OR($J10="",EE10=""),"",SUM(Tipppunkte!ED10:EF10))</f>
        <v/>
      </c>
      <c r="EG10" s="72"/>
      <c r="EH10" s="73"/>
      <c r="EI10" s="218" t="str">
        <f>IF(OR($J10="",EH10=""),"",SUM(Tipppunkte!EG10:EI10))</f>
        <v/>
      </c>
    </row>
    <row r="11" spans="1:139" x14ac:dyDescent="0.2">
      <c r="A11" s="269"/>
      <c r="B11" s="136">
        <f t="shared" si="0"/>
        <v>8</v>
      </c>
      <c r="C11" s="149">
        <f>Stammdaten!H48</f>
        <v>43267.875</v>
      </c>
      <c r="D11" s="166" t="str">
        <f t="shared" si="1"/>
        <v>D</v>
      </c>
      <c r="E11" s="153" t="str">
        <f>Stammdaten!F48</f>
        <v>Kroatien</v>
      </c>
      <c r="F11" s="13" t="s">
        <v>4</v>
      </c>
      <c r="G11" s="155" t="str">
        <f>Stammdaten!G48</f>
        <v>Nigeria</v>
      </c>
      <c r="H11" s="65"/>
      <c r="I11" s="13" t="s">
        <v>3</v>
      </c>
      <c r="J11" s="67"/>
      <c r="K11" s="3" t="str">
        <f t="shared" si="2"/>
        <v/>
      </c>
      <c r="L11" s="1" t="s">
        <v>3</v>
      </c>
      <c r="M11" s="7" t="str">
        <f t="shared" si="3"/>
        <v/>
      </c>
      <c r="N11" s="37" t="str">
        <f t="shared" si="4"/>
        <v>Kroatien</v>
      </c>
      <c r="O11" s="37" t="str">
        <f t="shared" si="5"/>
        <v>Nigeria</v>
      </c>
      <c r="P11" s="37" t="str">
        <f>Stammdaten!D48&amp;Stammdaten!E48</f>
        <v>4344</v>
      </c>
      <c r="Q11" s="37">
        <f t="shared" si="6"/>
        <v>0</v>
      </c>
      <c r="T11" s="72"/>
      <c r="U11" s="73"/>
      <c r="V11" s="218" t="str">
        <f>IF(OR($J11="",U11=""),"",SUM(Tipppunkte!T11:V11))</f>
        <v/>
      </c>
      <c r="W11" s="72"/>
      <c r="X11" s="73"/>
      <c r="Y11" s="218" t="str">
        <f>IF(OR($J11="",X11=""),"",SUM(Tipppunkte!W11:Y11))</f>
        <v/>
      </c>
      <c r="Z11" s="72"/>
      <c r="AA11" s="73"/>
      <c r="AB11" s="218" t="str">
        <f>IF(OR($J11="",AA11=""),"",SUM(Tipppunkte!Z11:AB11))</f>
        <v/>
      </c>
      <c r="AC11" s="72"/>
      <c r="AD11" s="73"/>
      <c r="AE11" s="218" t="str">
        <f>IF(OR($J11="",AD11=""),"",SUM(Tipppunkte!AC11:AE11))</f>
        <v/>
      </c>
      <c r="AF11" s="72"/>
      <c r="AG11" s="73"/>
      <c r="AH11" s="218" t="str">
        <f>IF(OR($J11="",AG11=""),"",SUM(Tipppunkte!AF11:AH11))</f>
        <v/>
      </c>
      <c r="AI11" s="72"/>
      <c r="AJ11" s="73"/>
      <c r="AK11" s="218" t="str">
        <f>IF(OR($J11="",AJ11=""),"",SUM(Tipppunkte!AI11:AK11))</f>
        <v/>
      </c>
      <c r="AL11" s="72"/>
      <c r="AM11" s="73"/>
      <c r="AN11" s="218" t="str">
        <f>IF(OR($J11="",AM11=""),"",SUM(Tipppunkte!AL11:AN11))</f>
        <v/>
      </c>
      <c r="AO11" s="72"/>
      <c r="AP11" s="73"/>
      <c r="AQ11" s="218" t="str">
        <f>IF(OR($J11="",AP11=""),"",SUM(Tipppunkte!AO11:AQ11))</f>
        <v/>
      </c>
      <c r="AR11" s="72"/>
      <c r="AS11" s="73"/>
      <c r="AT11" s="218" t="str">
        <f>IF(OR($J11="",AS11=""),"",SUM(Tipppunkte!AR11:AT11))</f>
        <v/>
      </c>
      <c r="AU11" s="72"/>
      <c r="AV11" s="73"/>
      <c r="AW11" s="218" t="str">
        <f>IF(OR($J11="",AV11=""),"",SUM(Tipppunkte!AU11:AW11))</f>
        <v/>
      </c>
      <c r="AX11" s="72"/>
      <c r="AY11" s="73"/>
      <c r="AZ11" s="218" t="str">
        <f>IF(OR($J11="",AY11=""),"",SUM(Tipppunkte!AX11:AZ11))</f>
        <v/>
      </c>
      <c r="BA11" s="72"/>
      <c r="BB11" s="73"/>
      <c r="BC11" s="218" t="str">
        <f>IF(OR($J11="",BB11=""),"",SUM(Tipppunkte!BA11:BC11))</f>
        <v/>
      </c>
      <c r="BD11" s="72"/>
      <c r="BE11" s="73"/>
      <c r="BF11" s="218" t="str">
        <f>IF(OR($J11="",BE11=""),"",SUM(Tipppunkte!BD11:BF11))</f>
        <v/>
      </c>
      <c r="BG11" s="72"/>
      <c r="BH11" s="73"/>
      <c r="BI11" s="218" t="str">
        <f>IF(OR($J11="",BH11=""),"",SUM(Tipppunkte!BG11:BI11))</f>
        <v/>
      </c>
      <c r="BJ11" s="72"/>
      <c r="BK11" s="73"/>
      <c r="BL11" s="218" t="str">
        <f>IF(OR($J11="",BK11=""),"",SUM(Tipppunkte!BJ11:BL11))</f>
        <v/>
      </c>
      <c r="BM11" s="72"/>
      <c r="BN11" s="73"/>
      <c r="BO11" s="218" t="str">
        <f>IF(OR($J11="",BN11=""),"",SUM(Tipppunkte!BM11:BO11))</f>
        <v/>
      </c>
      <c r="BP11" s="72"/>
      <c r="BQ11" s="73"/>
      <c r="BR11" s="218" t="str">
        <f>IF(OR($J11="",BQ11=""),"",SUM(Tipppunkte!BP11:BR11))</f>
        <v/>
      </c>
      <c r="BS11" s="72"/>
      <c r="BT11" s="73"/>
      <c r="BU11" s="218" t="str">
        <f>IF(OR($J11="",BT11=""),"",SUM(Tipppunkte!BS11:BU11))</f>
        <v/>
      </c>
      <c r="BV11" s="72"/>
      <c r="BW11" s="73"/>
      <c r="BX11" s="218" t="str">
        <f>IF(OR($J11="",BW11=""),"",SUM(Tipppunkte!BV11:BX11))</f>
        <v/>
      </c>
      <c r="BY11" s="72"/>
      <c r="BZ11" s="73"/>
      <c r="CA11" s="218" t="str">
        <f>IF(OR($J11="",BZ11=""),"",SUM(Tipppunkte!BY11:CA11))</f>
        <v/>
      </c>
      <c r="CB11" s="72"/>
      <c r="CC11" s="73"/>
      <c r="CD11" s="218" t="str">
        <f>IF(OR($J11="",CC11=""),"",SUM(Tipppunkte!CB11:CD11))</f>
        <v/>
      </c>
      <c r="CE11" s="72"/>
      <c r="CF11" s="73"/>
      <c r="CG11" s="218" t="str">
        <f>IF(OR($J11="",CF11=""),"",SUM(Tipppunkte!CE11:CG11))</f>
        <v/>
      </c>
      <c r="CH11" s="72"/>
      <c r="CI11" s="73"/>
      <c r="CJ11" s="218" t="str">
        <f>IF(OR($J11="",CI11=""),"",SUM(Tipppunkte!CH11:CJ11))</f>
        <v/>
      </c>
      <c r="CK11" s="72"/>
      <c r="CL11" s="73"/>
      <c r="CM11" s="218" t="str">
        <f>IF(OR($J11="",CL11=""),"",SUM(Tipppunkte!CK11:CM11))</f>
        <v/>
      </c>
      <c r="CN11" s="72"/>
      <c r="CO11" s="73"/>
      <c r="CP11" s="218" t="str">
        <f>IF(OR($J11="",CO11=""),"",SUM(Tipppunkte!CN11:CP11))</f>
        <v/>
      </c>
      <c r="CQ11" s="72"/>
      <c r="CR11" s="73"/>
      <c r="CS11" s="218" t="str">
        <f>IF(OR($J11="",CR11=""),"",SUM(Tipppunkte!CQ11:CS11))</f>
        <v/>
      </c>
      <c r="CT11" s="72"/>
      <c r="CU11" s="73"/>
      <c r="CV11" s="218" t="str">
        <f>IF(OR($J11="",CU11=""),"",SUM(Tipppunkte!CT11:CV11))</f>
        <v/>
      </c>
      <c r="CW11" s="72"/>
      <c r="CX11" s="73"/>
      <c r="CY11" s="218" t="str">
        <f>IF(OR($J11="",CX11=""),"",SUM(Tipppunkte!CW11:CY11))</f>
        <v/>
      </c>
      <c r="CZ11" s="72"/>
      <c r="DA11" s="73"/>
      <c r="DB11" s="218" t="str">
        <f>IF(OR($J11="",DA11=""),"",SUM(Tipppunkte!CZ11:DB11))</f>
        <v/>
      </c>
      <c r="DC11" s="72"/>
      <c r="DD11" s="73"/>
      <c r="DE11" s="218" t="str">
        <f>IF(OR($J11="",DD11=""),"",SUM(Tipppunkte!DC11:DE11))</f>
        <v/>
      </c>
      <c r="DF11" s="72"/>
      <c r="DG11" s="73"/>
      <c r="DH11" s="218" t="str">
        <f>IF(OR($J11="",DG11=""),"",SUM(Tipppunkte!DF11:DH11))</f>
        <v/>
      </c>
      <c r="DI11" s="72"/>
      <c r="DJ11" s="73"/>
      <c r="DK11" s="218" t="str">
        <f>IF(OR($J11="",DJ11=""),"",SUM(Tipppunkte!DI11:DK11))</f>
        <v/>
      </c>
      <c r="DL11" s="72"/>
      <c r="DM11" s="73"/>
      <c r="DN11" s="218" t="str">
        <f>IF(OR($J11="",DM11=""),"",SUM(Tipppunkte!DL11:DN11))</f>
        <v/>
      </c>
      <c r="DO11" s="72"/>
      <c r="DP11" s="73"/>
      <c r="DQ11" s="218" t="str">
        <f>IF(OR($J11="",DP11=""),"",SUM(Tipppunkte!DO11:DQ11))</f>
        <v/>
      </c>
      <c r="DR11" s="72"/>
      <c r="DS11" s="73"/>
      <c r="DT11" s="218" t="str">
        <f>IF(OR($J11="",DS11=""),"",SUM(Tipppunkte!DR11:DT11))</f>
        <v/>
      </c>
      <c r="DU11" s="72"/>
      <c r="DV11" s="73"/>
      <c r="DW11" s="218" t="str">
        <f>IF(OR($J11="",DV11=""),"",SUM(Tipppunkte!DU11:DW11))</f>
        <v/>
      </c>
      <c r="DX11" s="72"/>
      <c r="DY11" s="73"/>
      <c r="DZ11" s="218" t="str">
        <f>IF(OR($J11="",DY11=""),"",SUM(Tipppunkte!DX11:DZ11))</f>
        <v/>
      </c>
      <c r="EA11" s="72"/>
      <c r="EB11" s="73"/>
      <c r="EC11" s="218" t="str">
        <f>IF(OR($J11="",EB11=""),"",SUM(Tipppunkte!EA11:EC11))</f>
        <v/>
      </c>
      <c r="ED11" s="72"/>
      <c r="EE11" s="73"/>
      <c r="EF11" s="218" t="str">
        <f>IF(OR($J11="",EE11=""),"",SUM(Tipppunkte!ED11:EF11))</f>
        <v/>
      </c>
      <c r="EG11" s="72"/>
      <c r="EH11" s="73"/>
      <c r="EI11" s="218" t="str">
        <f>IF(OR($J11="",EH11=""),"",SUM(Tipppunkte!EG11:EI11))</f>
        <v/>
      </c>
    </row>
    <row r="12" spans="1:139" x14ac:dyDescent="0.2">
      <c r="A12" s="269"/>
      <c r="B12" s="136">
        <f t="shared" si="0"/>
        <v>9</v>
      </c>
      <c r="C12" s="149">
        <f>Stammdaten!H49</f>
        <v>43268.583333333336</v>
      </c>
      <c r="D12" s="166" t="str">
        <f t="shared" si="1"/>
        <v>E</v>
      </c>
      <c r="E12" s="153" t="str">
        <f>Stammdaten!F49</f>
        <v>Costa Rica</v>
      </c>
      <c r="F12" s="13" t="s">
        <v>4</v>
      </c>
      <c r="G12" s="155" t="str">
        <f>Stammdaten!G49</f>
        <v>Serbien</v>
      </c>
      <c r="H12" s="65"/>
      <c r="I12" s="13" t="s">
        <v>3</v>
      </c>
      <c r="J12" s="67"/>
      <c r="K12" s="3" t="str">
        <f t="shared" si="2"/>
        <v/>
      </c>
      <c r="L12" s="1" t="s">
        <v>3</v>
      </c>
      <c r="M12" s="7" t="str">
        <f t="shared" si="3"/>
        <v/>
      </c>
      <c r="N12" s="37" t="str">
        <f t="shared" si="4"/>
        <v>Costa Rica</v>
      </c>
      <c r="O12" s="37" t="str">
        <f t="shared" si="5"/>
        <v>Serbien</v>
      </c>
      <c r="P12" s="37" t="str">
        <f>Stammdaten!D49&amp;Stammdaten!E49</f>
        <v>5354</v>
      </c>
      <c r="Q12" s="37">
        <f t="shared" si="6"/>
        <v>0</v>
      </c>
      <c r="T12" s="72"/>
      <c r="U12" s="73"/>
      <c r="V12" s="22" t="str">
        <f>IF(OR($J12="",U12=""),"",SUM(Tipppunkte!T12:V12))</f>
        <v/>
      </c>
      <c r="W12" s="72"/>
      <c r="X12" s="73"/>
      <c r="Y12" s="22" t="str">
        <f>IF(OR($J12="",X12=""),"",SUM(Tipppunkte!W12:Y12))</f>
        <v/>
      </c>
      <c r="Z12" s="72"/>
      <c r="AA12" s="73"/>
      <c r="AB12" s="22" t="str">
        <f>IF(OR($J12="",AA12=""),"",SUM(Tipppunkte!Z12:AB12))</f>
        <v/>
      </c>
      <c r="AC12" s="72"/>
      <c r="AD12" s="73"/>
      <c r="AE12" s="22" t="str">
        <f>IF(OR($J12="",AD12=""),"",SUM(Tipppunkte!AC12:AE12))</f>
        <v/>
      </c>
      <c r="AF12" s="72"/>
      <c r="AG12" s="73"/>
      <c r="AH12" s="22" t="str">
        <f>IF(OR($J12="",AG12=""),"",SUM(Tipppunkte!AF12:AH12))</f>
        <v/>
      </c>
      <c r="AI12" s="72"/>
      <c r="AJ12" s="73"/>
      <c r="AK12" s="22" t="str">
        <f>IF(OR($J12="",AJ12=""),"",SUM(Tipppunkte!AI12:AK12))</f>
        <v/>
      </c>
      <c r="AL12" s="72"/>
      <c r="AM12" s="73"/>
      <c r="AN12" s="22" t="str">
        <f>IF(OR($J12="",AM12=""),"",SUM(Tipppunkte!AL12:AN12))</f>
        <v/>
      </c>
      <c r="AO12" s="72"/>
      <c r="AP12" s="73"/>
      <c r="AQ12" s="22" t="str">
        <f>IF(OR($J12="",AP12=""),"",SUM(Tipppunkte!AO12:AQ12))</f>
        <v/>
      </c>
      <c r="AR12" s="72"/>
      <c r="AS12" s="73"/>
      <c r="AT12" s="22" t="str">
        <f>IF(OR($J12="",AS12=""),"",SUM(Tipppunkte!AR12:AT12))</f>
        <v/>
      </c>
      <c r="AU12" s="72"/>
      <c r="AV12" s="73"/>
      <c r="AW12" s="22" t="str">
        <f>IF(OR($J12="",AV12=""),"",SUM(Tipppunkte!AU12:AW12))</f>
        <v/>
      </c>
      <c r="AX12" s="72"/>
      <c r="AY12" s="73"/>
      <c r="AZ12" s="22" t="str">
        <f>IF(OR($J12="",AY12=""),"",SUM(Tipppunkte!AX12:AZ12))</f>
        <v/>
      </c>
      <c r="BA12" s="72"/>
      <c r="BB12" s="73"/>
      <c r="BC12" s="22" t="str">
        <f>IF(OR($J12="",BB12=""),"",SUM(Tipppunkte!BA12:BC12))</f>
        <v/>
      </c>
      <c r="BD12" s="72"/>
      <c r="BE12" s="73"/>
      <c r="BF12" s="22" t="str">
        <f>IF(OR($J12="",BE12=""),"",SUM(Tipppunkte!BD12:BF12))</f>
        <v/>
      </c>
      <c r="BG12" s="72"/>
      <c r="BH12" s="73"/>
      <c r="BI12" s="22" t="str">
        <f>IF(OR($J12="",BH12=""),"",SUM(Tipppunkte!BG12:BI12))</f>
        <v/>
      </c>
      <c r="BJ12" s="72"/>
      <c r="BK12" s="73"/>
      <c r="BL12" s="22" t="str">
        <f>IF(OR($J12="",BK12=""),"",SUM(Tipppunkte!BJ12:BL12))</f>
        <v/>
      </c>
      <c r="BM12" s="72"/>
      <c r="BN12" s="73"/>
      <c r="BO12" s="22" t="str">
        <f>IF(OR($J12="",BN12=""),"",SUM(Tipppunkte!BM12:BO12))</f>
        <v/>
      </c>
      <c r="BP12" s="72"/>
      <c r="BQ12" s="73"/>
      <c r="BR12" s="22" t="str">
        <f>IF(OR($J12="",BQ12=""),"",SUM(Tipppunkte!BP12:BR12))</f>
        <v/>
      </c>
      <c r="BS12" s="72"/>
      <c r="BT12" s="73"/>
      <c r="BU12" s="22" t="str">
        <f>IF(OR($J12="",BT12=""),"",SUM(Tipppunkte!BS12:BU12))</f>
        <v/>
      </c>
      <c r="BV12" s="72"/>
      <c r="BW12" s="73"/>
      <c r="BX12" s="22" t="str">
        <f>IF(OR($J12="",BW12=""),"",SUM(Tipppunkte!BV12:BX12))</f>
        <v/>
      </c>
      <c r="BY12" s="72"/>
      <c r="BZ12" s="73"/>
      <c r="CA12" s="22" t="str">
        <f>IF(OR($J12="",BZ12=""),"",SUM(Tipppunkte!BY12:CA12))</f>
        <v/>
      </c>
      <c r="CB12" s="72"/>
      <c r="CC12" s="73"/>
      <c r="CD12" s="22" t="str">
        <f>IF(OR($J12="",CC12=""),"",SUM(Tipppunkte!CB12:CD12))</f>
        <v/>
      </c>
      <c r="CE12" s="72"/>
      <c r="CF12" s="73"/>
      <c r="CG12" s="22" t="str">
        <f>IF(OR($J12="",CF12=""),"",SUM(Tipppunkte!CE12:CG12))</f>
        <v/>
      </c>
      <c r="CH12" s="72"/>
      <c r="CI12" s="73"/>
      <c r="CJ12" s="22" t="str">
        <f>IF(OR($J12="",CI12=""),"",SUM(Tipppunkte!CH12:CJ12))</f>
        <v/>
      </c>
      <c r="CK12" s="72"/>
      <c r="CL12" s="73"/>
      <c r="CM12" s="22" t="str">
        <f>IF(OR($J12="",CL12=""),"",SUM(Tipppunkte!CK12:CM12))</f>
        <v/>
      </c>
      <c r="CN12" s="72"/>
      <c r="CO12" s="73"/>
      <c r="CP12" s="22" t="str">
        <f>IF(OR($J12="",CO12=""),"",SUM(Tipppunkte!CN12:CP12))</f>
        <v/>
      </c>
      <c r="CQ12" s="72"/>
      <c r="CR12" s="73"/>
      <c r="CS12" s="22" t="str">
        <f>IF(OR($J12="",CR12=""),"",SUM(Tipppunkte!CQ12:CS12))</f>
        <v/>
      </c>
      <c r="CT12" s="72"/>
      <c r="CU12" s="73"/>
      <c r="CV12" s="22" t="str">
        <f>IF(OR($J12="",CU12=""),"",SUM(Tipppunkte!CT12:CV12))</f>
        <v/>
      </c>
      <c r="CW12" s="72"/>
      <c r="CX12" s="73"/>
      <c r="CY12" s="22" t="str">
        <f>IF(OR($J12="",CX12=""),"",SUM(Tipppunkte!CW12:CY12))</f>
        <v/>
      </c>
      <c r="CZ12" s="72"/>
      <c r="DA12" s="73"/>
      <c r="DB12" s="22" t="str">
        <f>IF(OR($J12="",DA12=""),"",SUM(Tipppunkte!CZ12:DB12))</f>
        <v/>
      </c>
      <c r="DC12" s="72"/>
      <c r="DD12" s="73"/>
      <c r="DE12" s="22" t="str">
        <f>IF(OR($J12="",DD12=""),"",SUM(Tipppunkte!DC12:DE12))</f>
        <v/>
      </c>
      <c r="DF12" s="72"/>
      <c r="DG12" s="73"/>
      <c r="DH12" s="22" t="str">
        <f>IF(OR($J12="",DG12=""),"",SUM(Tipppunkte!DF12:DH12))</f>
        <v/>
      </c>
      <c r="DI12" s="72"/>
      <c r="DJ12" s="73"/>
      <c r="DK12" s="22" t="str">
        <f>IF(OR($J12="",DJ12=""),"",SUM(Tipppunkte!DI12:DK12))</f>
        <v/>
      </c>
      <c r="DL12" s="72"/>
      <c r="DM12" s="73"/>
      <c r="DN12" s="22" t="str">
        <f>IF(OR($J12="",DM12=""),"",SUM(Tipppunkte!DL12:DN12))</f>
        <v/>
      </c>
      <c r="DO12" s="72"/>
      <c r="DP12" s="73"/>
      <c r="DQ12" s="22" t="str">
        <f>IF(OR($J12="",DP12=""),"",SUM(Tipppunkte!DO12:DQ12))</f>
        <v/>
      </c>
      <c r="DR12" s="72"/>
      <c r="DS12" s="73"/>
      <c r="DT12" s="22" t="str">
        <f>IF(OR($J12="",DS12=""),"",SUM(Tipppunkte!DR12:DT12))</f>
        <v/>
      </c>
      <c r="DU12" s="72"/>
      <c r="DV12" s="73"/>
      <c r="DW12" s="22" t="str">
        <f>IF(OR($J12="",DV12=""),"",SUM(Tipppunkte!DU12:DW12))</f>
        <v/>
      </c>
      <c r="DX12" s="72"/>
      <c r="DY12" s="73"/>
      <c r="DZ12" s="22" t="str">
        <f>IF(OR($J12="",DY12=""),"",SUM(Tipppunkte!DX12:DZ12))</f>
        <v/>
      </c>
      <c r="EA12" s="72"/>
      <c r="EB12" s="73"/>
      <c r="EC12" s="22" t="str">
        <f>IF(OR($J12="",EB12=""),"",SUM(Tipppunkte!EA12:EC12))</f>
        <v/>
      </c>
      <c r="ED12" s="72"/>
      <c r="EE12" s="73"/>
      <c r="EF12" s="22" t="str">
        <f>IF(OR($J12="",EE12=""),"",SUM(Tipppunkte!ED12:EF12))</f>
        <v/>
      </c>
      <c r="EG12" s="72"/>
      <c r="EH12" s="73"/>
      <c r="EI12" s="22" t="str">
        <f>IF(OR($J12="",EH12=""),"",SUM(Tipppunkte!EG12:EI12))</f>
        <v/>
      </c>
    </row>
    <row r="13" spans="1:139" x14ac:dyDescent="0.2">
      <c r="A13" s="269"/>
      <c r="B13" s="136">
        <f t="shared" si="0"/>
        <v>10</v>
      </c>
      <c r="C13" s="149">
        <f>Stammdaten!H50</f>
        <v>43268.708333333336</v>
      </c>
      <c r="D13" s="166" t="str">
        <f t="shared" si="1"/>
        <v>F</v>
      </c>
      <c r="E13" s="153" t="str">
        <f>Stammdaten!F50</f>
        <v>Deutschland</v>
      </c>
      <c r="F13" s="13" t="s">
        <v>4</v>
      </c>
      <c r="G13" s="155" t="str">
        <f>Stammdaten!G50</f>
        <v>Mexiko</v>
      </c>
      <c r="H13" s="65"/>
      <c r="I13" s="13" t="s">
        <v>3</v>
      </c>
      <c r="J13" s="67"/>
      <c r="K13" s="3" t="str">
        <f t="shared" si="2"/>
        <v/>
      </c>
      <c r="L13" s="1" t="s">
        <v>3</v>
      </c>
      <c r="M13" s="7" t="str">
        <f t="shared" si="3"/>
        <v/>
      </c>
      <c r="N13" s="37" t="str">
        <f t="shared" si="4"/>
        <v>Deutschland</v>
      </c>
      <c r="O13" s="37" t="str">
        <f t="shared" si="5"/>
        <v>Mexiko</v>
      </c>
      <c r="P13" s="37" t="str">
        <f>Stammdaten!D50&amp;Stammdaten!E50</f>
        <v>6162</v>
      </c>
      <c r="Q13" s="37">
        <f t="shared" si="6"/>
        <v>0</v>
      </c>
      <c r="T13" s="72"/>
      <c r="U13" s="73"/>
      <c r="V13" s="22" t="str">
        <f>IF(OR($J13="",U13=""),"",SUM(Tipppunkte!T13:V13))</f>
        <v/>
      </c>
      <c r="W13" s="72"/>
      <c r="X13" s="73"/>
      <c r="Y13" s="22" t="str">
        <f>IF(OR($J13="",X13=""),"",SUM(Tipppunkte!W13:Y13))</f>
        <v/>
      </c>
      <c r="Z13" s="72"/>
      <c r="AA13" s="73"/>
      <c r="AB13" s="22" t="str">
        <f>IF(OR($J13="",AA13=""),"",SUM(Tipppunkte!Z13:AB13))</f>
        <v/>
      </c>
      <c r="AC13" s="72"/>
      <c r="AD13" s="73"/>
      <c r="AE13" s="22" t="str">
        <f>IF(OR($J13="",AD13=""),"",SUM(Tipppunkte!AC13:AE13))</f>
        <v/>
      </c>
      <c r="AF13" s="72"/>
      <c r="AG13" s="73"/>
      <c r="AH13" s="22" t="str">
        <f>IF(OR($J13="",AG13=""),"",SUM(Tipppunkte!AF13:AH13))</f>
        <v/>
      </c>
      <c r="AI13" s="72"/>
      <c r="AJ13" s="73"/>
      <c r="AK13" s="22" t="str">
        <f>IF(OR($J13="",AJ13=""),"",SUM(Tipppunkte!AI13:AK13))</f>
        <v/>
      </c>
      <c r="AL13" s="72"/>
      <c r="AM13" s="73"/>
      <c r="AN13" s="22" t="str">
        <f>IF(OR($J13="",AM13=""),"",SUM(Tipppunkte!AL13:AN13))</f>
        <v/>
      </c>
      <c r="AO13" s="72"/>
      <c r="AP13" s="73"/>
      <c r="AQ13" s="22" t="str">
        <f>IF(OR($J13="",AP13=""),"",SUM(Tipppunkte!AO13:AQ13))</f>
        <v/>
      </c>
      <c r="AR13" s="72"/>
      <c r="AS13" s="73"/>
      <c r="AT13" s="22" t="str">
        <f>IF(OR($J13="",AS13=""),"",SUM(Tipppunkte!AR13:AT13))</f>
        <v/>
      </c>
      <c r="AU13" s="72"/>
      <c r="AV13" s="73"/>
      <c r="AW13" s="22" t="str">
        <f>IF(OR($J13="",AV13=""),"",SUM(Tipppunkte!AU13:AW13))</f>
        <v/>
      </c>
      <c r="AX13" s="72"/>
      <c r="AY13" s="73"/>
      <c r="AZ13" s="22" t="str">
        <f>IF(OR($J13="",AY13=""),"",SUM(Tipppunkte!AX13:AZ13))</f>
        <v/>
      </c>
      <c r="BA13" s="72"/>
      <c r="BB13" s="73"/>
      <c r="BC13" s="22" t="str">
        <f>IF(OR($J13="",BB13=""),"",SUM(Tipppunkte!BA13:BC13))</f>
        <v/>
      </c>
      <c r="BD13" s="72"/>
      <c r="BE13" s="73"/>
      <c r="BF13" s="22" t="str">
        <f>IF(OR($J13="",BE13=""),"",SUM(Tipppunkte!BD13:BF13))</f>
        <v/>
      </c>
      <c r="BG13" s="72"/>
      <c r="BH13" s="73"/>
      <c r="BI13" s="22" t="str">
        <f>IF(OR($J13="",BH13=""),"",SUM(Tipppunkte!BG13:BI13))</f>
        <v/>
      </c>
      <c r="BJ13" s="72"/>
      <c r="BK13" s="73"/>
      <c r="BL13" s="22" t="str">
        <f>IF(OR($J13="",BK13=""),"",SUM(Tipppunkte!BJ13:BL13))</f>
        <v/>
      </c>
      <c r="BM13" s="72"/>
      <c r="BN13" s="73"/>
      <c r="BO13" s="22" t="str">
        <f>IF(OR($J13="",BN13=""),"",SUM(Tipppunkte!BM13:BO13))</f>
        <v/>
      </c>
      <c r="BP13" s="72"/>
      <c r="BQ13" s="73"/>
      <c r="BR13" s="22" t="str">
        <f>IF(OR($J13="",BQ13=""),"",SUM(Tipppunkte!BP13:BR13))</f>
        <v/>
      </c>
      <c r="BS13" s="72"/>
      <c r="BT13" s="73"/>
      <c r="BU13" s="22" t="str">
        <f>IF(OR($J13="",BT13=""),"",SUM(Tipppunkte!BS13:BU13))</f>
        <v/>
      </c>
      <c r="BV13" s="72"/>
      <c r="BW13" s="73"/>
      <c r="BX13" s="22" t="str">
        <f>IF(OR($J13="",BW13=""),"",SUM(Tipppunkte!BV13:BX13))</f>
        <v/>
      </c>
      <c r="BY13" s="72"/>
      <c r="BZ13" s="73"/>
      <c r="CA13" s="22" t="str">
        <f>IF(OR($J13="",BZ13=""),"",SUM(Tipppunkte!BY13:CA13))</f>
        <v/>
      </c>
      <c r="CB13" s="72"/>
      <c r="CC13" s="73"/>
      <c r="CD13" s="22" t="str">
        <f>IF(OR($J13="",CC13=""),"",SUM(Tipppunkte!CB13:CD13))</f>
        <v/>
      </c>
      <c r="CE13" s="72"/>
      <c r="CF13" s="73"/>
      <c r="CG13" s="22" t="str">
        <f>IF(OR($J13="",CF13=""),"",SUM(Tipppunkte!CE13:CG13))</f>
        <v/>
      </c>
      <c r="CH13" s="72"/>
      <c r="CI13" s="73"/>
      <c r="CJ13" s="22" t="str">
        <f>IF(OR($J13="",CI13=""),"",SUM(Tipppunkte!CH13:CJ13))</f>
        <v/>
      </c>
      <c r="CK13" s="72"/>
      <c r="CL13" s="73"/>
      <c r="CM13" s="22" t="str">
        <f>IF(OR($J13="",CL13=""),"",SUM(Tipppunkte!CK13:CM13))</f>
        <v/>
      </c>
      <c r="CN13" s="72"/>
      <c r="CO13" s="73"/>
      <c r="CP13" s="22" t="str">
        <f>IF(OR($J13="",CO13=""),"",SUM(Tipppunkte!CN13:CP13))</f>
        <v/>
      </c>
      <c r="CQ13" s="72"/>
      <c r="CR13" s="73"/>
      <c r="CS13" s="22" t="str">
        <f>IF(OR($J13="",CR13=""),"",SUM(Tipppunkte!CQ13:CS13))</f>
        <v/>
      </c>
      <c r="CT13" s="72"/>
      <c r="CU13" s="73"/>
      <c r="CV13" s="22" t="str">
        <f>IF(OR($J13="",CU13=""),"",SUM(Tipppunkte!CT13:CV13))</f>
        <v/>
      </c>
      <c r="CW13" s="72"/>
      <c r="CX13" s="73"/>
      <c r="CY13" s="22" t="str">
        <f>IF(OR($J13="",CX13=""),"",SUM(Tipppunkte!CW13:CY13))</f>
        <v/>
      </c>
      <c r="CZ13" s="72"/>
      <c r="DA13" s="73"/>
      <c r="DB13" s="22" t="str">
        <f>IF(OR($J13="",DA13=""),"",SUM(Tipppunkte!CZ13:DB13))</f>
        <v/>
      </c>
      <c r="DC13" s="72"/>
      <c r="DD13" s="73"/>
      <c r="DE13" s="22" t="str">
        <f>IF(OR($J13="",DD13=""),"",SUM(Tipppunkte!DC13:DE13))</f>
        <v/>
      </c>
      <c r="DF13" s="72"/>
      <c r="DG13" s="73"/>
      <c r="DH13" s="22" t="str">
        <f>IF(OR($J13="",DG13=""),"",SUM(Tipppunkte!DF13:DH13))</f>
        <v/>
      </c>
      <c r="DI13" s="72"/>
      <c r="DJ13" s="73"/>
      <c r="DK13" s="22" t="str">
        <f>IF(OR($J13="",DJ13=""),"",SUM(Tipppunkte!DI13:DK13))</f>
        <v/>
      </c>
      <c r="DL13" s="72"/>
      <c r="DM13" s="73"/>
      <c r="DN13" s="22" t="str">
        <f>IF(OR($J13="",DM13=""),"",SUM(Tipppunkte!DL13:DN13))</f>
        <v/>
      </c>
      <c r="DO13" s="72"/>
      <c r="DP13" s="73"/>
      <c r="DQ13" s="22" t="str">
        <f>IF(OR($J13="",DP13=""),"",SUM(Tipppunkte!DO13:DQ13))</f>
        <v/>
      </c>
      <c r="DR13" s="72"/>
      <c r="DS13" s="73"/>
      <c r="DT13" s="22" t="str">
        <f>IF(OR($J13="",DS13=""),"",SUM(Tipppunkte!DR13:DT13))</f>
        <v/>
      </c>
      <c r="DU13" s="72"/>
      <c r="DV13" s="73"/>
      <c r="DW13" s="22" t="str">
        <f>IF(OR($J13="",DV13=""),"",SUM(Tipppunkte!DU13:DW13))</f>
        <v/>
      </c>
      <c r="DX13" s="72"/>
      <c r="DY13" s="73"/>
      <c r="DZ13" s="22" t="str">
        <f>IF(OR($J13="",DY13=""),"",SUM(Tipppunkte!DX13:DZ13))</f>
        <v/>
      </c>
      <c r="EA13" s="72"/>
      <c r="EB13" s="73"/>
      <c r="EC13" s="22" t="str">
        <f>IF(OR($J13="",EB13=""),"",SUM(Tipppunkte!EA13:EC13))</f>
        <v/>
      </c>
      <c r="ED13" s="72"/>
      <c r="EE13" s="73"/>
      <c r="EF13" s="22" t="str">
        <f>IF(OR($J13="",EE13=""),"",SUM(Tipppunkte!ED13:EF13))</f>
        <v/>
      </c>
      <c r="EG13" s="72"/>
      <c r="EH13" s="73"/>
      <c r="EI13" s="22" t="str">
        <f>IF(OR($J13="",EH13=""),"",SUM(Tipppunkte!EG13:EI13))</f>
        <v/>
      </c>
    </row>
    <row r="14" spans="1:139" x14ac:dyDescent="0.2">
      <c r="A14" s="269"/>
      <c r="B14" s="136">
        <f t="shared" si="0"/>
        <v>11</v>
      </c>
      <c r="C14" s="149">
        <f>Stammdaten!H51</f>
        <v>43268.833333333336</v>
      </c>
      <c r="D14" s="166" t="str">
        <f t="shared" si="1"/>
        <v>E</v>
      </c>
      <c r="E14" s="153" t="str">
        <f>Stammdaten!F51</f>
        <v>Brasilien</v>
      </c>
      <c r="F14" s="13" t="s">
        <v>4</v>
      </c>
      <c r="G14" s="155" t="str">
        <f>Stammdaten!G51</f>
        <v>Schweiz</v>
      </c>
      <c r="H14" s="65"/>
      <c r="I14" s="13" t="s">
        <v>3</v>
      </c>
      <c r="J14" s="67"/>
      <c r="K14" s="3" t="str">
        <f t="shared" si="2"/>
        <v/>
      </c>
      <c r="L14" s="1" t="s">
        <v>3</v>
      </c>
      <c r="M14" s="7" t="str">
        <f t="shared" si="3"/>
        <v/>
      </c>
      <c r="N14" s="37" t="str">
        <f t="shared" si="4"/>
        <v>Brasilien</v>
      </c>
      <c r="O14" s="37" t="str">
        <f t="shared" si="5"/>
        <v>Schweiz</v>
      </c>
      <c r="P14" s="37" t="str">
        <f>Stammdaten!D51&amp;Stammdaten!E51</f>
        <v>5152</v>
      </c>
      <c r="Q14" s="37">
        <f t="shared" si="6"/>
        <v>0</v>
      </c>
      <c r="T14" s="72"/>
      <c r="U14" s="73"/>
      <c r="V14" s="22" t="str">
        <f>IF(OR($J14="",U14=""),"",SUM(Tipppunkte!T14:V14))</f>
        <v/>
      </c>
      <c r="W14" s="72"/>
      <c r="X14" s="73"/>
      <c r="Y14" s="22" t="str">
        <f>IF(OR($J14="",X14=""),"",SUM(Tipppunkte!W14:Y14))</f>
        <v/>
      </c>
      <c r="Z14" s="72"/>
      <c r="AA14" s="73"/>
      <c r="AB14" s="22" t="str">
        <f>IF(OR($J14="",AA14=""),"",SUM(Tipppunkte!Z14:AB14))</f>
        <v/>
      </c>
      <c r="AC14" s="72"/>
      <c r="AD14" s="73"/>
      <c r="AE14" s="22" t="str">
        <f>IF(OR($J14="",AD14=""),"",SUM(Tipppunkte!AC14:AE14))</f>
        <v/>
      </c>
      <c r="AF14" s="72"/>
      <c r="AG14" s="73"/>
      <c r="AH14" s="22" t="str">
        <f>IF(OR($J14="",AG14=""),"",SUM(Tipppunkte!AF14:AH14))</f>
        <v/>
      </c>
      <c r="AI14" s="72"/>
      <c r="AJ14" s="73"/>
      <c r="AK14" s="22" t="str">
        <f>IF(OR($J14="",AJ14=""),"",SUM(Tipppunkte!AI14:AK14))</f>
        <v/>
      </c>
      <c r="AL14" s="72"/>
      <c r="AM14" s="73"/>
      <c r="AN14" s="22" t="str">
        <f>IF(OR($J14="",AM14=""),"",SUM(Tipppunkte!AL14:AN14))</f>
        <v/>
      </c>
      <c r="AO14" s="72"/>
      <c r="AP14" s="73"/>
      <c r="AQ14" s="22" t="str">
        <f>IF(OR($J14="",AP14=""),"",SUM(Tipppunkte!AO14:AQ14))</f>
        <v/>
      </c>
      <c r="AR14" s="72"/>
      <c r="AS14" s="73"/>
      <c r="AT14" s="22" t="str">
        <f>IF(OR($J14="",AS14=""),"",SUM(Tipppunkte!AR14:AT14))</f>
        <v/>
      </c>
      <c r="AU14" s="72"/>
      <c r="AV14" s="73"/>
      <c r="AW14" s="22" t="str">
        <f>IF(OR($J14="",AV14=""),"",SUM(Tipppunkte!AU14:AW14))</f>
        <v/>
      </c>
      <c r="AX14" s="72"/>
      <c r="AY14" s="73"/>
      <c r="AZ14" s="22" t="str">
        <f>IF(OR($J14="",AY14=""),"",SUM(Tipppunkte!AX14:AZ14))</f>
        <v/>
      </c>
      <c r="BA14" s="72"/>
      <c r="BB14" s="73"/>
      <c r="BC14" s="22" t="str">
        <f>IF(OR($J14="",BB14=""),"",SUM(Tipppunkte!BA14:BC14))</f>
        <v/>
      </c>
      <c r="BD14" s="72"/>
      <c r="BE14" s="73"/>
      <c r="BF14" s="22" t="str">
        <f>IF(OR($J14="",BE14=""),"",SUM(Tipppunkte!BD14:BF14))</f>
        <v/>
      </c>
      <c r="BG14" s="72"/>
      <c r="BH14" s="73"/>
      <c r="BI14" s="22" t="str">
        <f>IF(OR($J14="",BH14=""),"",SUM(Tipppunkte!BG14:BI14))</f>
        <v/>
      </c>
      <c r="BJ14" s="72"/>
      <c r="BK14" s="73"/>
      <c r="BL14" s="22" t="str">
        <f>IF(OR($J14="",BK14=""),"",SUM(Tipppunkte!BJ14:BL14))</f>
        <v/>
      </c>
      <c r="BM14" s="72"/>
      <c r="BN14" s="73"/>
      <c r="BO14" s="22" t="str">
        <f>IF(OR($J14="",BN14=""),"",SUM(Tipppunkte!BM14:BO14))</f>
        <v/>
      </c>
      <c r="BP14" s="72"/>
      <c r="BQ14" s="73"/>
      <c r="BR14" s="22" t="str">
        <f>IF(OR($J14="",BQ14=""),"",SUM(Tipppunkte!BP14:BR14))</f>
        <v/>
      </c>
      <c r="BS14" s="72"/>
      <c r="BT14" s="73"/>
      <c r="BU14" s="22" t="str">
        <f>IF(OR($J14="",BT14=""),"",SUM(Tipppunkte!BS14:BU14))</f>
        <v/>
      </c>
      <c r="BV14" s="72"/>
      <c r="BW14" s="73"/>
      <c r="BX14" s="22" t="str">
        <f>IF(OR($J14="",BW14=""),"",SUM(Tipppunkte!BV14:BX14))</f>
        <v/>
      </c>
      <c r="BY14" s="72"/>
      <c r="BZ14" s="73"/>
      <c r="CA14" s="22" t="str">
        <f>IF(OR($J14="",BZ14=""),"",SUM(Tipppunkte!BY14:CA14))</f>
        <v/>
      </c>
      <c r="CB14" s="72"/>
      <c r="CC14" s="73"/>
      <c r="CD14" s="22" t="str">
        <f>IF(OR($J14="",CC14=""),"",SUM(Tipppunkte!CB14:CD14))</f>
        <v/>
      </c>
      <c r="CE14" s="72"/>
      <c r="CF14" s="73"/>
      <c r="CG14" s="22" t="str">
        <f>IF(OR($J14="",CF14=""),"",SUM(Tipppunkte!CE14:CG14))</f>
        <v/>
      </c>
      <c r="CH14" s="72"/>
      <c r="CI14" s="73"/>
      <c r="CJ14" s="22" t="str">
        <f>IF(OR($J14="",CI14=""),"",SUM(Tipppunkte!CH14:CJ14))</f>
        <v/>
      </c>
      <c r="CK14" s="72"/>
      <c r="CL14" s="73"/>
      <c r="CM14" s="22" t="str">
        <f>IF(OR($J14="",CL14=""),"",SUM(Tipppunkte!CK14:CM14))</f>
        <v/>
      </c>
      <c r="CN14" s="72"/>
      <c r="CO14" s="73"/>
      <c r="CP14" s="22" t="str">
        <f>IF(OR($J14="",CO14=""),"",SUM(Tipppunkte!CN14:CP14))</f>
        <v/>
      </c>
      <c r="CQ14" s="72"/>
      <c r="CR14" s="73"/>
      <c r="CS14" s="22" t="str">
        <f>IF(OR($J14="",CR14=""),"",SUM(Tipppunkte!CQ14:CS14))</f>
        <v/>
      </c>
      <c r="CT14" s="72"/>
      <c r="CU14" s="73"/>
      <c r="CV14" s="22" t="str">
        <f>IF(OR($J14="",CU14=""),"",SUM(Tipppunkte!CT14:CV14))</f>
        <v/>
      </c>
      <c r="CW14" s="72"/>
      <c r="CX14" s="73"/>
      <c r="CY14" s="22" t="str">
        <f>IF(OR($J14="",CX14=""),"",SUM(Tipppunkte!CW14:CY14))</f>
        <v/>
      </c>
      <c r="CZ14" s="72"/>
      <c r="DA14" s="73"/>
      <c r="DB14" s="22" t="str">
        <f>IF(OR($J14="",DA14=""),"",SUM(Tipppunkte!CZ14:DB14))</f>
        <v/>
      </c>
      <c r="DC14" s="72"/>
      <c r="DD14" s="73"/>
      <c r="DE14" s="22" t="str">
        <f>IF(OR($J14="",DD14=""),"",SUM(Tipppunkte!DC14:DE14))</f>
        <v/>
      </c>
      <c r="DF14" s="72"/>
      <c r="DG14" s="73"/>
      <c r="DH14" s="22" t="str">
        <f>IF(OR($J14="",DG14=""),"",SUM(Tipppunkte!DF14:DH14))</f>
        <v/>
      </c>
      <c r="DI14" s="72"/>
      <c r="DJ14" s="73"/>
      <c r="DK14" s="22" t="str">
        <f>IF(OR($J14="",DJ14=""),"",SUM(Tipppunkte!DI14:DK14))</f>
        <v/>
      </c>
      <c r="DL14" s="72"/>
      <c r="DM14" s="73"/>
      <c r="DN14" s="22" t="str">
        <f>IF(OR($J14="",DM14=""),"",SUM(Tipppunkte!DL14:DN14))</f>
        <v/>
      </c>
      <c r="DO14" s="72"/>
      <c r="DP14" s="73"/>
      <c r="DQ14" s="22" t="str">
        <f>IF(OR($J14="",DP14=""),"",SUM(Tipppunkte!DO14:DQ14))</f>
        <v/>
      </c>
      <c r="DR14" s="72"/>
      <c r="DS14" s="73"/>
      <c r="DT14" s="22" t="str">
        <f>IF(OR($J14="",DS14=""),"",SUM(Tipppunkte!DR14:DT14))</f>
        <v/>
      </c>
      <c r="DU14" s="72"/>
      <c r="DV14" s="73"/>
      <c r="DW14" s="22" t="str">
        <f>IF(OR($J14="",DV14=""),"",SUM(Tipppunkte!DU14:DW14))</f>
        <v/>
      </c>
      <c r="DX14" s="72"/>
      <c r="DY14" s="73"/>
      <c r="DZ14" s="22" t="str">
        <f>IF(OR($J14="",DY14=""),"",SUM(Tipppunkte!DX14:DZ14))</f>
        <v/>
      </c>
      <c r="EA14" s="72"/>
      <c r="EB14" s="73"/>
      <c r="EC14" s="22" t="str">
        <f>IF(OR($J14="",EB14=""),"",SUM(Tipppunkte!EA14:EC14))</f>
        <v/>
      </c>
      <c r="ED14" s="72"/>
      <c r="EE14" s="73"/>
      <c r="EF14" s="22" t="str">
        <f>IF(OR($J14="",EE14=""),"",SUM(Tipppunkte!ED14:EF14))</f>
        <v/>
      </c>
      <c r="EG14" s="72"/>
      <c r="EH14" s="73"/>
      <c r="EI14" s="22" t="str">
        <f>IF(OR($J14="",EH14=""),"",SUM(Tipppunkte!EG14:EI14))</f>
        <v/>
      </c>
    </row>
    <row r="15" spans="1:139" x14ac:dyDescent="0.2">
      <c r="A15" s="269"/>
      <c r="B15" s="136">
        <f t="shared" si="0"/>
        <v>12</v>
      </c>
      <c r="C15" s="149">
        <f>Stammdaten!H52</f>
        <v>43269.583333333336</v>
      </c>
      <c r="D15" s="166" t="str">
        <f t="shared" si="1"/>
        <v>F</v>
      </c>
      <c r="E15" s="153" t="str">
        <f>Stammdaten!F52</f>
        <v>Schweden</v>
      </c>
      <c r="F15" s="13" t="s">
        <v>4</v>
      </c>
      <c r="G15" s="155" t="str">
        <f>Stammdaten!G52</f>
        <v>Südkorea</v>
      </c>
      <c r="H15" s="65"/>
      <c r="I15" s="13" t="s">
        <v>3</v>
      </c>
      <c r="J15" s="67"/>
      <c r="K15" s="3" t="str">
        <f t="shared" si="2"/>
        <v/>
      </c>
      <c r="L15" s="1" t="s">
        <v>3</v>
      </c>
      <c r="M15" s="7" t="str">
        <f t="shared" si="3"/>
        <v/>
      </c>
      <c r="N15" s="37" t="str">
        <f t="shared" si="4"/>
        <v>Schweden</v>
      </c>
      <c r="O15" s="37" t="str">
        <f t="shared" si="5"/>
        <v>Südkorea</v>
      </c>
      <c r="P15" s="37" t="str">
        <f>Stammdaten!D52&amp;Stammdaten!E52</f>
        <v>6364</v>
      </c>
      <c r="Q15" s="37">
        <f t="shared" si="6"/>
        <v>0</v>
      </c>
      <c r="T15" s="72"/>
      <c r="U15" s="73"/>
      <c r="V15" s="22" t="str">
        <f>IF(OR($J15="",U15=""),"",SUM(Tipppunkte!T15:V15))</f>
        <v/>
      </c>
      <c r="W15" s="72"/>
      <c r="X15" s="73"/>
      <c r="Y15" s="22" t="str">
        <f>IF(OR($J15="",X15=""),"",SUM(Tipppunkte!W15:Y15))</f>
        <v/>
      </c>
      <c r="Z15" s="72"/>
      <c r="AA15" s="73"/>
      <c r="AB15" s="22" t="str">
        <f>IF(OR($J15="",AA15=""),"",SUM(Tipppunkte!Z15:AB15))</f>
        <v/>
      </c>
      <c r="AC15" s="72"/>
      <c r="AD15" s="73"/>
      <c r="AE15" s="22" t="str">
        <f>IF(OR($J15="",AD15=""),"",SUM(Tipppunkte!AC15:AE15))</f>
        <v/>
      </c>
      <c r="AF15" s="72"/>
      <c r="AG15" s="73"/>
      <c r="AH15" s="22" t="str">
        <f>IF(OR($J15="",AG15=""),"",SUM(Tipppunkte!AF15:AH15))</f>
        <v/>
      </c>
      <c r="AI15" s="72"/>
      <c r="AJ15" s="73"/>
      <c r="AK15" s="22" t="str">
        <f>IF(OR($J15="",AJ15=""),"",SUM(Tipppunkte!AI15:AK15))</f>
        <v/>
      </c>
      <c r="AL15" s="72"/>
      <c r="AM15" s="73"/>
      <c r="AN15" s="22" t="str">
        <f>IF(OR($J15="",AM15=""),"",SUM(Tipppunkte!AL15:AN15))</f>
        <v/>
      </c>
      <c r="AO15" s="72"/>
      <c r="AP15" s="73"/>
      <c r="AQ15" s="22" t="str">
        <f>IF(OR($J15="",AP15=""),"",SUM(Tipppunkte!AO15:AQ15))</f>
        <v/>
      </c>
      <c r="AR15" s="72"/>
      <c r="AS15" s="73"/>
      <c r="AT15" s="22" t="str">
        <f>IF(OR($J15="",AS15=""),"",SUM(Tipppunkte!AR15:AT15))</f>
        <v/>
      </c>
      <c r="AU15" s="72"/>
      <c r="AV15" s="73"/>
      <c r="AW15" s="22" t="str">
        <f>IF(OR($J15="",AV15=""),"",SUM(Tipppunkte!AU15:AW15))</f>
        <v/>
      </c>
      <c r="AX15" s="72"/>
      <c r="AY15" s="73"/>
      <c r="AZ15" s="22" t="str">
        <f>IF(OR($J15="",AY15=""),"",SUM(Tipppunkte!AX15:AZ15))</f>
        <v/>
      </c>
      <c r="BA15" s="72"/>
      <c r="BB15" s="73"/>
      <c r="BC15" s="22" t="str">
        <f>IF(OR($J15="",BB15=""),"",SUM(Tipppunkte!BA15:BC15))</f>
        <v/>
      </c>
      <c r="BD15" s="72"/>
      <c r="BE15" s="73"/>
      <c r="BF15" s="22" t="str">
        <f>IF(OR($J15="",BE15=""),"",SUM(Tipppunkte!BD15:BF15))</f>
        <v/>
      </c>
      <c r="BG15" s="72"/>
      <c r="BH15" s="73"/>
      <c r="BI15" s="22" t="str">
        <f>IF(OR($J15="",BH15=""),"",SUM(Tipppunkte!BG15:BI15))</f>
        <v/>
      </c>
      <c r="BJ15" s="72"/>
      <c r="BK15" s="73"/>
      <c r="BL15" s="22" t="str">
        <f>IF(OR($J15="",BK15=""),"",SUM(Tipppunkte!BJ15:BL15))</f>
        <v/>
      </c>
      <c r="BM15" s="72"/>
      <c r="BN15" s="73"/>
      <c r="BO15" s="22" t="str">
        <f>IF(OR($J15="",BN15=""),"",SUM(Tipppunkte!BM15:BO15))</f>
        <v/>
      </c>
      <c r="BP15" s="72"/>
      <c r="BQ15" s="73"/>
      <c r="BR15" s="22" t="str">
        <f>IF(OR($J15="",BQ15=""),"",SUM(Tipppunkte!BP15:BR15))</f>
        <v/>
      </c>
      <c r="BS15" s="72"/>
      <c r="BT15" s="73"/>
      <c r="BU15" s="22" t="str">
        <f>IF(OR($J15="",BT15=""),"",SUM(Tipppunkte!BS15:BU15))</f>
        <v/>
      </c>
      <c r="BV15" s="72"/>
      <c r="BW15" s="73"/>
      <c r="BX15" s="22" t="str">
        <f>IF(OR($J15="",BW15=""),"",SUM(Tipppunkte!BV15:BX15))</f>
        <v/>
      </c>
      <c r="BY15" s="72"/>
      <c r="BZ15" s="73"/>
      <c r="CA15" s="22" t="str">
        <f>IF(OR($J15="",BZ15=""),"",SUM(Tipppunkte!BY15:CA15))</f>
        <v/>
      </c>
      <c r="CB15" s="72"/>
      <c r="CC15" s="73"/>
      <c r="CD15" s="22" t="str">
        <f>IF(OR($J15="",CC15=""),"",SUM(Tipppunkte!CB15:CD15))</f>
        <v/>
      </c>
      <c r="CE15" s="72"/>
      <c r="CF15" s="73"/>
      <c r="CG15" s="22" t="str">
        <f>IF(OR($J15="",CF15=""),"",SUM(Tipppunkte!CE15:CG15))</f>
        <v/>
      </c>
      <c r="CH15" s="72"/>
      <c r="CI15" s="73"/>
      <c r="CJ15" s="22" t="str">
        <f>IF(OR($J15="",CI15=""),"",SUM(Tipppunkte!CH15:CJ15))</f>
        <v/>
      </c>
      <c r="CK15" s="72"/>
      <c r="CL15" s="73"/>
      <c r="CM15" s="22" t="str">
        <f>IF(OR($J15="",CL15=""),"",SUM(Tipppunkte!CK15:CM15))</f>
        <v/>
      </c>
      <c r="CN15" s="72"/>
      <c r="CO15" s="73"/>
      <c r="CP15" s="22" t="str">
        <f>IF(OR($J15="",CO15=""),"",SUM(Tipppunkte!CN15:CP15))</f>
        <v/>
      </c>
      <c r="CQ15" s="72"/>
      <c r="CR15" s="73"/>
      <c r="CS15" s="22" t="str">
        <f>IF(OR($J15="",CR15=""),"",SUM(Tipppunkte!CQ15:CS15))</f>
        <v/>
      </c>
      <c r="CT15" s="72"/>
      <c r="CU15" s="73"/>
      <c r="CV15" s="22" t="str">
        <f>IF(OR($J15="",CU15=""),"",SUM(Tipppunkte!CT15:CV15))</f>
        <v/>
      </c>
      <c r="CW15" s="72"/>
      <c r="CX15" s="73"/>
      <c r="CY15" s="22" t="str">
        <f>IF(OR($J15="",CX15=""),"",SUM(Tipppunkte!CW15:CY15))</f>
        <v/>
      </c>
      <c r="CZ15" s="72"/>
      <c r="DA15" s="73"/>
      <c r="DB15" s="22" t="str">
        <f>IF(OR($J15="",DA15=""),"",SUM(Tipppunkte!CZ15:DB15))</f>
        <v/>
      </c>
      <c r="DC15" s="72"/>
      <c r="DD15" s="73"/>
      <c r="DE15" s="22" t="str">
        <f>IF(OR($J15="",DD15=""),"",SUM(Tipppunkte!DC15:DE15))</f>
        <v/>
      </c>
      <c r="DF15" s="72"/>
      <c r="DG15" s="73"/>
      <c r="DH15" s="22" t="str">
        <f>IF(OR($J15="",DG15=""),"",SUM(Tipppunkte!DF15:DH15))</f>
        <v/>
      </c>
      <c r="DI15" s="72"/>
      <c r="DJ15" s="73"/>
      <c r="DK15" s="22" t="str">
        <f>IF(OR($J15="",DJ15=""),"",SUM(Tipppunkte!DI15:DK15))</f>
        <v/>
      </c>
      <c r="DL15" s="72"/>
      <c r="DM15" s="73"/>
      <c r="DN15" s="22" t="str">
        <f>IF(OR($J15="",DM15=""),"",SUM(Tipppunkte!DL15:DN15))</f>
        <v/>
      </c>
      <c r="DO15" s="72"/>
      <c r="DP15" s="73"/>
      <c r="DQ15" s="22" t="str">
        <f>IF(OR($J15="",DP15=""),"",SUM(Tipppunkte!DO15:DQ15))</f>
        <v/>
      </c>
      <c r="DR15" s="72"/>
      <c r="DS15" s="73"/>
      <c r="DT15" s="22" t="str">
        <f>IF(OR($J15="",DS15=""),"",SUM(Tipppunkte!DR15:DT15))</f>
        <v/>
      </c>
      <c r="DU15" s="72"/>
      <c r="DV15" s="73"/>
      <c r="DW15" s="22" t="str">
        <f>IF(OR($J15="",DV15=""),"",SUM(Tipppunkte!DU15:DW15))</f>
        <v/>
      </c>
      <c r="DX15" s="72"/>
      <c r="DY15" s="73"/>
      <c r="DZ15" s="22" t="str">
        <f>IF(OR($J15="",DY15=""),"",SUM(Tipppunkte!DX15:DZ15))</f>
        <v/>
      </c>
      <c r="EA15" s="72"/>
      <c r="EB15" s="73"/>
      <c r="EC15" s="22" t="str">
        <f>IF(OR($J15="",EB15=""),"",SUM(Tipppunkte!EA15:EC15))</f>
        <v/>
      </c>
      <c r="ED15" s="72"/>
      <c r="EE15" s="73"/>
      <c r="EF15" s="22" t="str">
        <f>IF(OR($J15="",EE15=""),"",SUM(Tipppunkte!ED15:EF15))</f>
        <v/>
      </c>
      <c r="EG15" s="72"/>
      <c r="EH15" s="73"/>
      <c r="EI15" s="22" t="str">
        <f>IF(OR($J15="",EH15=""),"",SUM(Tipppunkte!EG15:EI15))</f>
        <v/>
      </c>
    </row>
    <row r="16" spans="1:139" x14ac:dyDescent="0.2">
      <c r="A16" s="269"/>
      <c r="B16" s="136">
        <f t="shared" si="0"/>
        <v>13</v>
      </c>
      <c r="C16" s="149">
        <f>Stammdaten!H53</f>
        <v>43269.708333333336</v>
      </c>
      <c r="D16" s="166" t="str">
        <f t="shared" si="1"/>
        <v>G</v>
      </c>
      <c r="E16" s="153" t="str">
        <f>Stammdaten!F53</f>
        <v>Belgien</v>
      </c>
      <c r="F16" s="13" t="s">
        <v>4</v>
      </c>
      <c r="G16" s="155" t="str">
        <f>Stammdaten!G53</f>
        <v>Panama</v>
      </c>
      <c r="H16" s="65"/>
      <c r="I16" s="13" t="s">
        <v>3</v>
      </c>
      <c r="J16" s="67"/>
      <c r="K16" s="3" t="str">
        <f t="shared" si="2"/>
        <v/>
      </c>
      <c r="L16" s="1" t="s">
        <v>3</v>
      </c>
      <c r="M16" s="7" t="str">
        <f t="shared" si="3"/>
        <v/>
      </c>
      <c r="N16" s="37" t="str">
        <f t="shared" si="4"/>
        <v>Belgien</v>
      </c>
      <c r="O16" s="37" t="str">
        <f t="shared" si="5"/>
        <v>Panama</v>
      </c>
      <c r="P16" s="37" t="str">
        <f>Stammdaten!D53&amp;Stammdaten!E53</f>
        <v>7172</v>
      </c>
      <c r="Q16" s="37">
        <f t="shared" si="6"/>
        <v>0</v>
      </c>
      <c r="T16" s="72"/>
      <c r="U16" s="73"/>
      <c r="V16" s="22" t="str">
        <f>IF(OR($J16="",U16=""),"",SUM(Tipppunkte!T16:V16))</f>
        <v/>
      </c>
      <c r="W16" s="72"/>
      <c r="X16" s="73"/>
      <c r="Y16" s="22" t="str">
        <f>IF(OR($J16="",X16=""),"",SUM(Tipppunkte!W16:Y16))</f>
        <v/>
      </c>
      <c r="Z16" s="72"/>
      <c r="AA16" s="73"/>
      <c r="AB16" s="22" t="str">
        <f>IF(OR($J16="",AA16=""),"",SUM(Tipppunkte!Z16:AB16))</f>
        <v/>
      </c>
      <c r="AC16" s="72"/>
      <c r="AD16" s="73"/>
      <c r="AE16" s="22" t="str">
        <f>IF(OR($J16="",AD16=""),"",SUM(Tipppunkte!AC16:AE16))</f>
        <v/>
      </c>
      <c r="AF16" s="72"/>
      <c r="AG16" s="73"/>
      <c r="AH16" s="22" t="str">
        <f>IF(OR($J16="",AG16=""),"",SUM(Tipppunkte!AF16:AH16))</f>
        <v/>
      </c>
      <c r="AI16" s="72"/>
      <c r="AJ16" s="73"/>
      <c r="AK16" s="22" t="str">
        <f>IF(OR($J16="",AJ16=""),"",SUM(Tipppunkte!AI16:AK16))</f>
        <v/>
      </c>
      <c r="AL16" s="72"/>
      <c r="AM16" s="73"/>
      <c r="AN16" s="22" t="str">
        <f>IF(OR($J16="",AM16=""),"",SUM(Tipppunkte!AL16:AN16))</f>
        <v/>
      </c>
      <c r="AO16" s="72"/>
      <c r="AP16" s="73"/>
      <c r="AQ16" s="22" t="str">
        <f>IF(OR($J16="",AP16=""),"",SUM(Tipppunkte!AO16:AQ16))</f>
        <v/>
      </c>
      <c r="AR16" s="72"/>
      <c r="AS16" s="73"/>
      <c r="AT16" s="22" t="str">
        <f>IF(OR($J16="",AS16=""),"",SUM(Tipppunkte!AR16:AT16))</f>
        <v/>
      </c>
      <c r="AU16" s="72"/>
      <c r="AV16" s="73"/>
      <c r="AW16" s="22" t="str">
        <f>IF(OR($J16="",AV16=""),"",SUM(Tipppunkte!AU16:AW16))</f>
        <v/>
      </c>
      <c r="AX16" s="72"/>
      <c r="AY16" s="73"/>
      <c r="AZ16" s="22" t="str">
        <f>IF(OR($J16="",AY16=""),"",SUM(Tipppunkte!AX16:AZ16))</f>
        <v/>
      </c>
      <c r="BA16" s="72"/>
      <c r="BB16" s="73"/>
      <c r="BC16" s="22" t="str">
        <f>IF(OR($J16="",BB16=""),"",SUM(Tipppunkte!BA16:BC16))</f>
        <v/>
      </c>
      <c r="BD16" s="72"/>
      <c r="BE16" s="73"/>
      <c r="BF16" s="22" t="str">
        <f>IF(OR($J16="",BE16=""),"",SUM(Tipppunkte!BD16:BF16))</f>
        <v/>
      </c>
      <c r="BG16" s="72"/>
      <c r="BH16" s="73"/>
      <c r="BI16" s="22" t="str">
        <f>IF(OR($J16="",BH16=""),"",SUM(Tipppunkte!BG16:BI16))</f>
        <v/>
      </c>
      <c r="BJ16" s="72"/>
      <c r="BK16" s="73"/>
      <c r="BL16" s="22" t="str">
        <f>IF(OR($J16="",BK16=""),"",SUM(Tipppunkte!BJ16:BL16))</f>
        <v/>
      </c>
      <c r="BM16" s="72"/>
      <c r="BN16" s="73"/>
      <c r="BO16" s="22" t="str">
        <f>IF(OR($J16="",BN16=""),"",SUM(Tipppunkte!BM16:BO16))</f>
        <v/>
      </c>
      <c r="BP16" s="72"/>
      <c r="BQ16" s="73"/>
      <c r="BR16" s="22" t="str">
        <f>IF(OR($J16="",BQ16=""),"",SUM(Tipppunkte!BP16:BR16))</f>
        <v/>
      </c>
      <c r="BS16" s="72"/>
      <c r="BT16" s="73"/>
      <c r="BU16" s="22" t="str">
        <f>IF(OR($J16="",BT16=""),"",SUM(Tipppunkte!BS16:BU16))</f>
        <v/>
      </c>
      <c r="BV16" s="72"/>
      <c r="BW16" s="73"/>
      <c r="BX16" s="22" t="str">
        <f>IF(OR($J16="",BW16=""),"",SUM(Tipppunkte!BV16:BX16))</f>
        <v/>
      </c>
      <c r="BY16" s="72"/>
      <c r="BZ16" s="73"/>
      <c r="CA16" s="22" t="str">
        <f>IF(OR($J16="",BZ16=""),"",SUM(Tipppunkte!BY16:CA16))</f>
        <v/>
      </c>
      <c r="CB16" s="72"/>
      <c r="CC16" s="73"/>
      <c r="CD16" s="22" t="str">
        <f>IF(OR($J16="",CC16=""),"",SUM(Tipppunkte!CB16:CD16))</f>
        <v/>
      </c>
      <c r="CE16" s="72"/>
      <c r="CF16" s="73"/>
      <c r="CG16" s="22" t="str">
        <f>IF(OR($J16="",CF16=""),"",SUM(Tipppunkte!CE16:CG16))</f>
        <v/>
      </c>
      <c r="CH16" s="72"/>
      <c r="CI16" s="73"/>
      <c r="CJ16" s="22" t="str">
        <f>IF(OR($J16="",CI16=""),"",SUM(Tipppunkte!CH16:CJ16))</f>
        <v/>
      </c>
      <c r="CK16" s="72"/>
      <c r="CL16" s="73"/>
      <c r="CM16" s="22" t="str">
        <f>IF(OR($J16="",CL16=""),"",SUM(Tipppunkte!CK16:CM16))</f>
        <v/>
      </c>
      <c r="CN16" s="72"/>
      <c r="CO16" s="73"/>
      <c r="CP16" s="22" t="str">
        <f>IF(OR($J16="",CO16=""),"",SUM(Tipppunkte!CN16:CP16))</f>
        <v/>
      </c>
      <c r="CQ16" s="72"/>
      <c r="CR16" s="73"/>
      <c r="CS16" s="22" t="str">
        <f>IF(OR($J16="",CR16=""),"",SUM(Tipppunkte!CQ16:CS16))</f>
        <v/>
      </c>
      <c r="CT16" s="72"/>
      <c r="CU16" s="73"/>
      <c r="CV16" s="22" t="str">
        <f>IF(OR($J16="",CU16=""),"",SUM(Tipppunkte!CT16:CV16))</f>
        <v/>
      </c>
      <c r="CW16" s="72"/>
      <c r="CX16" s="73"/>
      <c r="CY16" s="22" t="str">
        <f>IF(OR($J16="",CX16=""),"",SUM(Tipppunkte!CW16:CY16))</f>
        <v/>
      </c>
      <c r="CZ16" s="72"/>
      <c r="DA16" s="73"/>
      <c r="DB16" s="22" t="str">
        <f>IF(OR($J16="",DA16=""),"",SUM(Tipppunkte!CZ16:DB16))</f>
        <v/>
      </c>
      <c r="DC16" s="72"/>
      <c r="DD16" s="73"/>
      <c r="DE16" s="22" t="str">
        <f>IF(OR($J16="",DD16=""),"",SUM(Tipppunkte!DC16:DE16))</f>
        <v/>
      </c>
      <c r="DF16" s="72"/>
      <c r="DG16" s="73"/>
      <c r="DH16" s="22" t="str">
        <f>IF(OR($J16="",DG16=""),"",SUM(Tipppunkte!DF16:DH16))</f>
        <v/>
      </c>
      <c r="DI16" s="72"/>
      <c r="DJ16" s="73"/>
      <c r="DK16" s="22" t="str">
        <f>IF(OR($J16="",DJ16=""),"",SUM(Tipppunkte!DI16:DK16))</f>
        <v/>
      </c>
      <c r="DL16" s="72"/>
      <c r="DM16" s="73"/>
      <c r="DN16" s="22" t="str">
        <f>IF(OR($J16="",DM16=""),"",SUM(Tipppunkte!DL16:DN16))</f>
        <v/>
      </c>
      <c r="DO16" s="72"/>
      <c r="DP16" s="73"/>
      <c r="DQ16" s="22" t="str">
        <f>IF(OR($J16="",DP16=""),"",SUM(Tipppunkte!DO16:DQ16))</f>
        <v/>
      </c>
      <c r="DR16" s="72"/>
      <c r="DS16" s="73"/>
      <c r="DT16" s="22" t="str">
        <f>IF(OR($J16="",DS16=""),"",SUM(Tipppunkte!DR16:DT16))</f>
        <v/>
      </c>
      <c r="DU16" s="72"/>
      <c r="DV16" s="73"/>
      <c r="DW16" s="22" t="str">
        <f>IF(OR($J16="",DV16=""),"",SUM(Tipppunkte!DU16:DW16))</f>
        <v/>
      </c>
      <c r="DX16" s="72"/>
      <c r="DY16" s="73"/>
      <c r="DZ16" s="22" t="str">
        <f>IF(OR($J16="",DY16=""),"",SUM(Tipppunkte!DX16:DZ16))</f>
        <v/>
      </c>
      <c r="EA16" s="72"/>
      <c r="EB16" s="73"/>
      <c r="EC16" s="22" t="str">
        <f>IF(OR($J16="",EB16=""),"",SUM(Tipppunkte!EA16:EC16))</f>
        <v/>
      </c>
      <c r="ED16" s="72"/>
      <c r="EE16" s="73"/>
      <c r="EF16" s="22" t="str">
        <f>IF(OR($J16="",EE16=""),"",SUM(Tipppunkte!ED16:EF16))</f>
        <v/>
      </c>
      <c r="EG16" s="72"/>
      <c r="EH16" s="73"/>
      <c r="EI16" s="22" t="str">
        <f>IF(OR($J16="",EH16=""),"",SUM(Tipppunkte!EG16:EI16))</f>
        <v/>
      </c>
    </row>
    <row r="17" spans="1:139" x14ac:dyDescent="0.2">
      <c r="A17" s="269"/>
      <c r="B17" s="136">
        <f t="shared" si="0"/>
        <v>14</v>
      </c>
      <c r="C17" s="149">
        <f>Stammdaten!H54</f>
        <v>43269.833333333336</v>
      </c>
      <c r="D17" s="166" t="str">
        <f t="shared" si="1"/>
        <v>G</v>
      </c>
      <c r="E17" s="153" t="str">
        <f>Stammdaten!F54</f>
        <v>Tunesien</v>
      </c>
      <c r="F17" s="13" t="s">
        <v>4</v>
      </c>
      <c r="G17" s="155" t="str">
        <f>Stammdaten!G54</f>
        <v>England</v>
      </c>
      <c r="H17" s="65"/>
      <c r="I17" s="13" t="s">
        <v>3</v>
      </c>
      <c r="J17" s="67"/>
      <c r="K17" s="3" t="str">
        <f t="shared" si="2"/>
        <v/>
      </c>
      <c r="L17" s="1" t="s">
        <v>3</v>
      </c>
      <c r="M17" s="7" t="str">
        <f t="shared" si="3"/>
        <v/>
      </c>
      <c r="N17" s="37" t="str">
        <f t="shared" si="4"/>
        <v>Tunesien</v>
      </c>
      <c r="O17" s="37" t="str">
        <f t="shared" si="5"/>
        <v>England</v>
      </c>
      <c r="P17" s="37" t="str">
        <f>Stammdaten!D54&amp;Stammdaten!E54</f>
        <v>7374</v>
      </c>
      <c r="Q17" s="37">
        <f t="shared" si="6"/>
        <v>0</v>
      </c>
      <c r="T17" s="72"/>
      <c r="U17" s="73"/>
      <c r="V17" s="22" t="str">
        <f>IF(OR($J17="",U17=""),"",SUM(Tipppunkte!T17:V17))</f>
        <v/>
      </c>
      <c r="W17" s="72"/>
      <c r="X17" s="73"/>
      <c r="Y17" s="22" t="str">
        <f>IF(OR($J17="",X17=""),"",SUM(Tipppunkte!W17:Y17))</f>
        <v/>
      </c>
      <c r="Z17" s="72"/>
      <c r="AA17" s="73"/>
      <c r="AB17" s="22" t="str">
        <f>IF(OR($J17="",AA17=""),"",SUM(Tipppunkte!Z17:AB17))</f>
        <v/>
      </c>
      <c r="AC17" s="72"/>
      <c r="AD17" s="73"/>
      <c r="AE17" s="22" t="str">
        <f>IF(OR($J17="",AD17=""),"",SUM(Tipppunkte!AC17:AE17))</f>
        <v/>
      </c>
      <c r="AF17" s="72"/>
      <c r="AG17" s="73"/>
      <c r="AH17" s="22" t="str">
        <f>IF(OR($J17="",AG17=""),"",SUM(Tipppunkte!AF17:AH17))</f>
        <v/>
      </c>
      <c r="AI17" s="72"/>
      <c r="AJ17" s="73"/>
      <c r="AK17" s="22" t="str">
        <f>IF(OR($J17="",AJ17=""),"",SUM(Tipppunkte!AI17:AK17))</f>
        <v/>
      </c>
      <c r="AL17" s="72"/>
      <c r="AM17" s="73"/>
      <c r="AN17" s="22" t="str">
        <f>IF(OR($J17="",AM17=""),"",SUM(Tipppunkte!AL17:AN17))</f>
        <v/>
      </c>
      <c r="AO17" s="72"/>
      <c r="AP17" s="73"/>
      <c r="AQ17" s="22" t="str">
        <f>IF(OR($J17="",AP17=""),"",SUM(Tipppunkte!AO17:AQ17))</f>
        <v/>
      </c>
      <c r="AR17" s="72"/>
      <c r="AS17" s="73"/>
      <c r="AT17" s="22" t="str">
        <f>IF(OR($J17="",AS17=""),"",SUM(Tipppunkte!AR17:AT17))</f>
        <v/>
      </c>
      <c r="AU17" s="72"/>
      <c r="AV17" s="73"/>
      <c r="AW17" s="22" t="str">
        <f>IF(OR($J17="",AV17=""),"",SUM(Tipppunkte!AU17:AW17))</f>
        <v/>
      </c>
      <c r="AX17" s="72"/>
      <c r="AY17" s="73"/>
      <c r="AZ17" s="22" t="str">
        <f>IF(OR($J17="",AY17=""),"",SUM(Tipppunkte!AX17:AZ17))</f>
        <v/>
      </c>
      <c r="BA17" s="72"/>
      <c r="BB17" s="73"/>
      <c r="BC17" s="22" t="str">
        <f>IF(OR($J17="",BB17=""),"",SUM(Tipppunkte!BA17:BC17))</f>
        <v/>
      </c>
      <c r="BD17" s="72"/>
      <c r="BE17" s="73"/>
      <c r="BF17" s="22" t="str">
        <f>IF(OR($J17="",BE17=""),"",SUM(Tipppunkte!BD17:BF17))</f>
        <v/>
      </c>
      <c r="BG17" s="72"/>
      <c r="BH17" s="73"/>
      <c r="BI17" s="22" t="str">
        <f>IF(OR($J17="",BH17=""),"",SUM(Tipppunkte!BG17:BI17))</f>
        <v/>
      </c>
      <c r="BJ17" s="72"/>
      <c r="BK17" s="73"/>
      <c r="BL17" s="22" t="str">
        <f>IF(OR($J17="",BK17=""),"",SUM(Tipppunkte!BJ17:BL17))</f>
        <v/>
      </c>
      <c r="BM17" s="72"/>
      <c r="BN17" s="73"/>
      <c r="BO17" s="22" t="str">
        <f>IF(OR($J17="",BN17=""),"",SUM(Tipppunkte!BM17:BO17))</f>
        <v/>
      </c>
      <c r="BP17" s="72"/>
      <c r="BQ17" s="73"/>
      <c r="BR17" s="22" t="str">
        <f>IF(OR($J17="",BQ17=""),"",SUM(Tipppunkte!BP17:BR17))</f>
        <v/>
      </c>
      <c r="BS17" s="72"/>
      <c r="BT17" s="73"/>
      <c r="BU17" s="22" t="str">
        <f>IF(OR($J17="",BT17=""),"",SUM(Tipppunkte!BS17:BU17))</f>
        <v/>
      </c>
      <c r="BV17" s="72"/>
      <c r="BW17" s="73"/>
      <c r="BX17" s="22" t="str">
        <f>IF(OR($J17="",BW17=""),"",SUM(Tipppunkte!BV17:BX17))</f>
        <v/>
      </c>
      <c r="BY17" s="72"/>
      <c r="BZ17" s="73"/>
      <c r="CA17" s="22" t="str">
        <f>IF(OR($J17="",BZ17=""),"",SUM(Tipppunkte!BY17:CA17))</f>
        <v/>
      </c>
      <c r="CB17" s="72"/>
      <c r="CC17" s="73"/>
      <c r="CD17" s="22" t="str">
        <f>IF(OR($J17="",CC17=""),"",SUM(Tipppunkte!CB17:CD17))</f>
        <v/>
      </c>
      <c r="CE17" s="72"/>
      <c r="CF17" s="73"/>
      <c r="CG17" s="22" t="str">
        <f>IF(OR($J17="",CF17=""),"",SUM(Tipppunkte!CE17:CG17))</f>
        <v/>
      </c>
      <c r="CH17" s="72"/>
      <c r="CI17" s="73"/>
      <c r="CJ17" s="22" t="str">
        <f>IF(OR($J17="",CI17=""),"",SUM(Tipppunkte!CH17:CJ17))</f>
        <v/>
      </c>
      <c r="CK17" s="72"/>
      <c r="CL17" s="73"/>
      <c r="CM17" s="22" t="str">
        <f>IF(OR($J17="",CL17=""),"",SUM(Tipppunkte!CK17:CM17))</f>
        <v/>
      </c>
      <c r="CN17" s="72"/>
      <c r="CO17" s="73"/>
      <c r="CP17" s="22" t="str">
        <f>IF(OR($J17="",CO17=""),"",SUM(Tipppunkte!CN17:CP17))</f>
        <v/>
      </c>
      <c r="CQ17" s="72"/>
      <c r="CR17" s="73"/>
      <c r="CS17" s="22" t="str">
        <f>IF(OR($J17="",CR17=""),"",SUM(Tipppunkte!CQ17:CS17))</f>
        <v/>
      </c>
      <c r="CT17" s="72"/>
      <c r="CU17" s="73"/>
      <c r="CV17" s="22" t="str">
        <f>IF(OR($J17="",CU17=""),"",SUM(Tipppunkte!CT17:CV17))</f>
        <v/>
      </c>
      <c r="CW17" s="72"/>
      <c r="CX17" s="73"/>
      <c r="CY17" s="22" t="str">
        <f>IF(OR($J17="",CX17=""),"",SUM(Tipppunkte!CW17:CY17))</f>
        <v/>
      </c>
      <c r="CZ17" s="72"/>
      <c r="DA17" s="73"/>
      <c r="DB17" s="22" t="str">
        <f>IF(OR($J17="",DA17=""),"",SUM(Tipppunkte!CZ17:DB17))</f>
        <v/>
      </c>
      <c r="DC17" s="72"/>
      <c r="DD17" s="73"/>
      <c r="DE17" s="22" t="str">
        <f>IF(OR($J17="",DD17=""),"",SUM(Tipppunkte!DC17:DE17))</f>
        <v/>
      </c>
      <c r="DF17" s="72"/>
      <c r="DG17" s="73"/>
      <c r="DH17" s="22" t="str">
        <f>IF(OR($J17="",DG17=""),"",SUM(Tipppunkte!DF17:DH17))</f>
        <v/>
      </c>
      <c r="DI17" s="72"/>
      <c r="DJ17" s="73"/>
      <c r="DK17" s="22" t="str">
        <f>IF(OR($J17="",DJ17=""),"",SUM(Tipppunkte!DI17:DK17))</f>
        <v/>
      </c>
      <c r="DL17" s="72"/>
      <c r="DM17" s="73"/>
      <c r="DN17" s="22" t="str">
        <f>IF(OR($J17="",DM17=""),"",SUM(Tipppunkte!DL17:DN17))</f>
        <v/>
      </c>
      <c r="DO17" s="72"/>
      <c r="DP17" s="73"/>
      <c r="DQ17" s="22" t="str">
        <f>IF(OR($J17="",DP17=""),"",SUM(Tipppunkte!DO17:DQ17))</f>
        <v/>
      </c>
      <c r="DR17" s="72"/>
      <c r="DS17" s="73"/>
      <c r="DT17" s="22" t="str">
        <f>IF(OR($J17="",DS17=""),"",SUM(Tipppunkte!DR17:DT17))</f>
        <v/>
      </c>
      <c r="DU17" s="72"/>
      <c r="DV17" s="73"/>
      <c r="DW17" s="22" t="str">
        <f>IF(OR($J17="",DV17=""),"",SUM(Tipppunkte!DU17:DW17))</f>
        <v/>
      </c>
      <c r="DX17" s="72"/>
      <c r="DY17" s="73"/>
      <c r="DZ17" s="22" t="str">
        <f>IF(OR($J17="",DY17=""),"",SUM(Tipppunkte!DX17:DZ17))</f>
        <v/>
      </c>
      <c r="EA17" s="72"/>
      <c r="EB17" s="73"/>
      <c r="EC17" s="22" t="str">
        <f>IF(OR($J17="",EB17=""),"",SUM(Tipppunkte!EA17:EC17))</f>
        <v/>
      </c>
      <c r="ED17" s="72"/>
      <c r="EE17" s="73"/>
      <c r="EF17" s="22" t="str">
        <f>IF(OR($J17="",EE17=""),"",SUM(Tipppunkte!ED17:EF17))</f>
        <v/>
      </c>
      <c r="EG17" s="72"/>
      <c r="EH17" s="73"/>
      <c r="EI17" s="22" t="str">
        <f>IF(OR($J17="",EH17=""),"",SUM(Tipppunkte!EG17:EI17))</f>
        <v/>
      </c>
    </row>
    <row r="18" spans="1:139" x14ac:dyDescent="0.2">
      <c r="A18" s="269"/>
      <c r="B18" s="136">
        <f t="shared" si="0"/>
        <v>15</v>
      </c>
      <c r="C18" s="149">
        <f>Stammdaten!H55</f>
        <v>43270.583333333336</v>
      </c>
      <c r="D18" s="166" t="str">
        <f t="shared" si="1"/>
        <v>H</v>
      </c>
      <c r="E18" s="153" t="str">
        <f>Stammdaten!F55</f>
        <v>Kolumbien</v>
      </c>
      <c r="F18" s="13" t="s">
        <v>4</v>
      </c>
      <c r="G18" s="155" t="str">
        <f>Stammdaten!G55</f>
        <v>Japan</v>
      </c>
      <c r="H18" s="65"/>
      <c r="I18" s="13" t="s">
        <v>3</v>
      </c>
      <c r="J18" s="67"/>
      <c r="K18" s="3" t="str">
        <f t="shared" si="2"/>
        <v/>
      </c>
      <c r="L18" s="1" t="s">
        <v>3</v>
      </c>
      <c r="M18" s="7" t="str">
        <f t="shared" si="3"/>
        <v/>
      </c>
      <c r="N18" s="37" t="str">
        <f t="shared" si="4"/>
        <v>Kolumbien</v>
      </c>
      <c r="O18" s="37" t="str">
        <f t="shared" si="5"/>
        <v>Japan</v>
      </c>
      <c r="P18" s="37" t="str">
        <f>Stammdaten!D55&amp;Stammdaten!E55</f>
        <v>8384</v>
      </c>
      <c r="Q18" s="37">
        <f t="shared" si="6"/>
        <v>0</v>
      </c>
      <c r="T18" s="72"/>
      <c r="U18" s="73"/>
      <c r="V18" s="22" t="str">
        <f>IF(OR($J18="",U18=""),"",SUM(Tipppunkte!T18:V18))</f>
        <v/>
      </c>
      <c r="W18" s="72"/>
      <c r="X18" s="73"/>
      <c r="Y18" s="22" t="str">
        <f>IF(OR($J18="",X18=""),"",SUM(Tipppunkte!W18:Y18))</f>
        <v/>
      </c>
      <c r="Z18" s="72"/>
      <c r="AA18" s="73"/>
      <c r="AB18" s="22" t="str">
        <f>IF(OR($J18="",AA18=""),"",SUM(Tipppunkte!Z18:AB18))</f>
        <v/>
      </c>
      <c r="AC18" s="72"/>
      <c r="AD18" s="73"/>
      <c r="AE18" s="22" t="str">
        <f>IF(OR($J18="",AD18=""),"",SUM(Tipppunkte!AC18:AE18))</f>
        <v/>
      </c>
      <c r="AF18" s="72"/>
      <c r="AG18" s="73"/>
      <c r="AH18" s="22" t="str">
        <f>IF(OR($J18="",AG18=""),"",SUM(Tipppunkte!AF18:AH18))</f>
        <v/>
      </c>
      <c r="AI18" s="72"/>
      <c r="AJ18" s="73"/>
      <c r="AK18" s="22" t="str">
        <f>IF(OR($J18="",AJ18=""),"",SUM(Tipppunkte!AI18:AK18))</f>
        <v/>
      </c>
      <c r="AL18" s="72"/>
      <c r="AM18" s="73"/>
      <c r="AN18" s="22" t="str">
        <f>IF(OR($J18="",AM18=""),"",SUM(Tipppunkte!AL18:AN18))</f>
        <v/>
      </c>
      <c r="AO18" s="72"/>
      <c r="AP18" s="73"/>
      <c r="AQ18" s="22" t="str">
        <f>IF(OR($J18="",AP18=""),"",SUM(Tipppunkte!AO18:AQ18))</f>
        <v/>
      </c>
      <c r="AR18" s="72"/>
      <c r="AS18" s="73"/>
      <c r="AT18" s="22" t="str">
        <f>IF(OR($J18="",AS18=""),"",SUM(Tipppunkte!AR18:AT18))</f>
        <v/>
      </c>
      <c r="AU18" s="72"/>
      <c r="AV18" s="73"/>
      <c r="AW18" s="22" t="str">
        <f>IF(OR($J18="",AV18=""),"",SUM(Tipppunkte!AU18:AW18))</f>
        <v/>
      </c>
      <c r="AX18" s="72"/>
      <c r="AY18" s="73"/>
      <c r="AZ18" s="22" t="str">
        <f>IF(OR($J18="",AY18=""),"",SUM(Tipppunkte!AX18:AZ18))</f>
        <v/>
      </c>
      <c r="BA18" s="72"/>
      <c r="BB18" s="73"/>
      <c r="BC18" s="22" t="str">
        <f>IF(OR($J18="",BB18=""),"",SUM(Tipppunkte!BA18:BC18))</f>
        <v/>
      </c>
      <c r="BD18" s="72"/>
      <c r="BE18" s="73"/>
      <c r="BF18" s="22" t="str">
        <f>IF(OR($J18="",BE18=""),"",SUM(Tipppunkte!BD18:BF18))</f>
        <v/>
      </c>
      <c r="BG18" s="72"/>
      <c r="BH18" s="73"/>
      <c r="BI18" s="22" t="str">
        <f>IF(OR($J18="",BH18=""),"",SUM(Tipppunkte!BG18:BI18))</f>
        <v/>
      </c>
      <c r="BJ18" s="72"/>
      <c r="BK18" s="73"/>
      <c r="BL18" s="22" t="str">
        <f>IF(OR($J18="",BK18=""),"",SUM(Tipppunkte!BJ18:BL18))</f>
        <v/>
      </c>
      <c r="BM18" s="72"/>
      <c r="BN18" s="73"/>
      <c r="BO18" s="22" t="str">
        <f>IF(OR($J18="",BN18=""),"",SUM(Tipppunkte!BM18:BO18))</f>
        <v/>
      </c>
      <c r="BP18" s="72"/>
      <c r="BQ18" s="73"/>
      <c r="BR18" s="22" t="str">
        <f>IF(OR($J18="",BQ18=""),"",SUM(Tipppunkte!BP18:BR18))</f>
        <v/>
      </c>
      <c r="BS18" s="72"/>
      <c r="BT18" s="73"/>
      <c r="BU18" s="22" t="str">
        <f>IF(OR($J18="",BT18=""),"",SUM(Tipppunkte!BS18:BU18))</f>
        <v/>
      </c>
      <c r="BV18" s="72"/>
      <c r="BW18" s="73"/>
      <c r="BX18" s="22" t="str">
        <f>IF(OR($J18="",BW18=""),"",SUM(Tipppunkte!BV18:BX18))</f>
        <v/>
      </c>
      <c r="BY18" s="72"/>
      <c r="BZ18" s="73"/>
      <c r="CA18" s="22" t="str">
        <f>IF(OR($J18="",BZ18=""),"",SUM(Tipppunkte!BY18:CA18))</f>
        <v/>
      </c>
      <c r="CB18" s="72"/>
      <c r="CC18" s="73"/>
      <c r="CD18" s="22" t="str">
        <f>IF(OR($J18="",CC18=""),"",SUM(Tipppunkte!CB18:CD18))</f>
        <v/>
      </c>
      <c r="CE18" s="72"/>
      <c r="CF18" s="73"/>
      <c r="CG18" s="22" t="str">
        <f>IF(OR($J18="",CF18=""),"",SUM(Tipppunkte!CE18:CG18))</f>
        <v/>
      </c>
      <c r="CH18" s="72"/>
      <c r="CI18" s="73"/>
      <c r="CJ18" s="22" t="str">
        <f>IF(OR($J18="",CI18=""),"",SUM(Tipppunkte!CH18:CJ18))</f>
        <v/>
      </c>
      <c r="CK18" s="72"/>
      <c r="CL18" s="73"/>
      <c r="CM18" s="22" t="str">
        <f>IF(OR($J18="",CL18=""),"",SUM(Tipppunkte!CK18:CM18))</f>
        <v/>
      </c>
      <c r="CN18" s="72"/>
      <c r="CO18" s="73"/>
      <c r="CP18" s="22" t="str">
        <f>IF(OR($J18="",CO18=""),"",SUM(Tipppunkte!CN18:CP18))</f>
        <v/>
      </c>
      <c r="CQ18" s="72"/>
      <c r="CR18" s="73"/>
      <c r="CS18" s="22" t="str">
        <f>IF(OR($J18="",CR18=""),"",SUM(Tipppunkte!CQ18:CS18))</f>
        <v/>
      </c>
      <c r="CT18" s="72"/>
      <c r="CU18" s="73"/>
      <c r="CV18" s="22" t="str">
        <f>IF(OR($J18="",CU18=""),"",SUM(Tipppunkte!CT18:CV18))</f>
        <v/>
      </c>
      <c r="CW18" s="72"/>
      <c r="CX18" s="73"/>
      <c r="CY18" s="22" t="str">
        <f>IF(OR($J18="",CX18=""),"",SUM(Tipppunkte!CW18:CY18))</f>
        <v/>
      </c>
      <c r="CZ18" s="72"/>
      <c r="DA18" s="73"/>
      <c r="DB18" s="22" t="str">
        <f>IF(OR($J18="",DA18=""),"",SUM(Tipppunkte!CZ18:DB18))</f>
        <v/>
      </c>
      <c r="DC18" s="72"/>
      <c r="DD18" s="73"/>
      <c r="DE18" s="22" t="str">
        <f>IF(OR($J18="",DD18=""),"",SUM(Tipppunkte!DC18:DE18))</f>
        <v/>
      </c>
      <c r="DF18" s="72"/>
      <c r="DG18" s="73"/>
      <c r="DH18" s="22" t="str">
        <f>IF(OR($J18="",DG18=""),"",SUM(Tipppunkte!DF18:DH18))</f>
        <v/>
      </c>
      <c r="DI18" s="72"/>
      <c r="DJ18" s="73"/>
      <c r="DK18" s="22" t="str">
        <f>IF(OR($J18="",DJ18=""),"",SUM(Tipppunkte!DI18:DK18))</f>
        <v/>
      </c>
      <c r="DL18" s="72"/>
      <c r="DM18" s="73"/>
      <c r="DN18" s="22" t="str">
        <f>IF(OR($J18="",DM18=""),"",SUM(Tipppunkte!DL18:DN18))</f>
        <v/>
      </c>
      <c r="DO18" s="72"/>
      <c r="DP18" s="73"/>
      <c r="DQ18" s="22" t="str">
        <f>IF(OR($J18="",DP18=""),"",SUM(Tipppunkte!DO18:DQ18))</f>
        <v/>
      </c>
      <c r="DR18" s="72"/>
      <c r="DS18" s="73"/>
      <c r="DT18" s="22" t="str">
        <f>IF(OR($J18="",DS18=""),"",SUM(Tipppunkte!DR18:DT18))</f>
        <v/>
      </c>
      <c r="DU18" s="72"/>
      <c r="DV18" s="73"/>
      <c r="DW18" s="22" t="str">
        <f>IF(OR($J18="",DV18=""),"",SUM(Tipppunkte!DU18:DW18))</f>
        <v/>
      </c>
      <c r="DX18" s="72"/>
      <c r="DY18" s="73"/>
      <c r="DZ18" s="22" t="str">
        <f>IF(OR($J18="",DY18=""),"",SUM(Tipppunkte!DX18:DZ18))</f>
        <v/>
      </c>
      <c r="EA18" s="72"/>
      <c r="EB18" s="73"/>
      <c r="EC18" s="22" t="str">
        <f>IF(OR($J18="",EB18=""),"",SUM(Tipppunkte!EA18:EC18))</f>
        <v/>
      </c>
      <c r="ED18" s="72"/>
      <c r="EE18" s="73"/>
      <c r="EF18" s="22" t="str">
        <f>IF(OR($J18="",EE18=""),"",SUM(Tipppunkte!ED18:EF18))</f>
        <v/>
      </c>
      <c r="EG18" s="72"/>
      <c r="EH18" s="73"/>
      <c r="EI18" s="22" t="str">
        <f>IF(OR($J18="",EH18=""),"",SUM(Tipppunkte!EG18:EI18))</f>
        <v/>
      </c>
    </row>
    <row r="19" spans="1:139" x14ac:dyDescent="0.2">
      <c r="A19" s="269"/>
      <c r="B19" s="136">
        <f t="shared" si="0"/>
        <v>16</v>
      </c>
      <c r="C19" s="149">
        <f>Stammdaten!H56</f>
        <v>43270.708333333336</v>
      </c>
      <c r="D19" s="166" t="str">
        <f t="shared" si="1"/>
        <v>H</v>
      </c>
      <c r="E19" s="153" t="str">
        <f>Stammdaten!F56</f>
        <v>Polen</v>
      </c>
      <c r="F19" s="13" t="s">
        <v>4</v>
      </c>
      <c r="G19" s="155" t="str">
        <f>Stammdaten!G56</f>
        <v>Senegal</v>
      </c>
      <c r="H19" s="65"/>
      <c r="I19" s="13" t="s">
        <v>3</v>
      </c>
      <c r="J19" s="67"/>
      <c r="K19" s="3" t="str">
        <f t="shared" si="2"/>
        <v/>
      </c>
      <c r="L19" s="1" t="s">
        <v>3</v>
      </c>
      <c r="M19" s="7" t="str">
        <f t="shared" si="3"/>
        <v/>
      </c>
      <c r="N19" s="37" t="str">
        <f t="shared" si="4"/>
        <v>Polen</v>
      </c>
      <c r="O19" s="37" t="str">
        <f t="shared" si="5"/>
        <v>Senegal</v>
      </c>
      <c r="P19" s="37" t="str">
        <f>Stammdaten!D56&amp;Stammdaten!E56</f>
        <v>8182</v>
      </c>
      <c r="Q19" s="37">
        <f t="shared" si="6"/>
        <v>0</v>
      </c>
      <c r="T19" s="72"/>
      <c r="U19" s="73"/>
      <c r="V19" s="22" t="str">
        <f>IF(OR($J19="",U19=""),"",SUM(Tipppunkte!T19:V19))</f>
        <v/>
      </c>
      <c r="W19" s="72"/>
      <c r="X19" s="73"/>
      <c r="Y19" s="22" t="str">
        <f>IF(OR($J19="",X19=""),"",SUM(Tipppunkte!W19:Y19))</f>
        <v/>
      </c>
      <c r="Z19" s="72"/>
      <c r="AA19" s="73"/>
      <c r="AB19" s="22" t="str">
        <f>IF(OR($J19="",AA19=""),"",SUM(Tipppunkte!Z19:AB19))</f>
        <v/>
      </c>
      <c r="AC19" s="72"/>
      <c r="AD19" s="73"/>
      <c r="AE19" s="22" t="str">
        <f>IF(OR($J19="",AD19=""),"",SUM(Tipppunkte!AC19:AE19))</f>
        <v/>
      </c>
      <c r="AF19" s="72"/>
      <c r="AG19" s="73"/>
      <c r="AH19" s="22" t="str">
        <f>IF(OR($J19="",AG19=""),"",SUM(Tipppunkte!AF19:AH19))</f>
        <v/>
      </c>
      <c r="AI19" s="72"/>
      <c r="AJ19" s="73"/>
      <c r="AK19" s="22" t="str">
        <f>IF(OR($J19="",AJ19=""),"",SUM(Tipppunkte!AI19:AK19))</f>
        <v/>
      </c>
      <c r="AL19" s="72"/>
      <c r="AM19" s="73"/>
      <c r="AN19" s="22" t="str">
        <f>IF(OR($J19="",AM19=""),"",SUM(Tipppunkte!AL19:AN19))</f>
        <v/>
      </c>
      <c r="AO19" s="72"/>
      <c r="AP19" s="73"/>
      <c r="AQ19" s="22" t="str">
        <f>IF(OR($J19="",AP19=""),"",SUM(Tipppunkte!AO19:AQ19))</f>
        <v/>
      </c>
      <c r="AR19" s="72"/>
      <c r="AS19" s="73"/>
      <c r="AT19" s="22" t="str">
        <f>IF(OR($J19="",AS19=""),"",SUM(Tipppunkte!AR19:AT19))</f>
        <v/>
      </c>
      <c r="AU19" s="72"/>
      <c r="AV19" s="73"/>
      <c r="AW19" s="22" t="str">
        <f>IF(OR($J19="",AV19=""),"",SUM(Tipppunkte!AU19:AW19))</f>
        <v/>
      </c>
      <c r="AX19" s="72"/>
      <c r="AY19" s="73"/>
      <c r="AZ19" s="22" t="str">
        <f>IF(OR($J19="",AY19=""),"",SUM(Tipppunkte!AX19:AZ19))</f>
        <v/>
      </c>
      <c r="BA19" s="72"/>
      <c r="BB19" s="73"/>
      <c r="BC19" s="22" t="str">
        <f>IF(OR($J19="",BB19=""),"",SUM(Tipppunkte!BA19:BC19))</f>
        <v/>
      </c>
      <c r="BD19" s="72"/>
      <c r="BE19" s="73"/>
      <c r="BF19" s="22" t="str">
        <f>IF(OR($J19="",BE19=""),"",SUM(Tipppunkte!BD19:BF19))</f>
        <v/>
      </c>
      <c r="BG19" s="72"/>
      <c r="BH19" s="73"/>
      <c r="BI19" s="22" t="str">
        <f>IF(OR($J19="",BH19=""),"",SUM(Tipppunkte!BG19:BI19))</f>
        <v/>
      </c>
      <c r="BJ19" s="72"/>
      <c r="BK19" s="73"/>
      <c r="BL19" s="22" t="str">
        <f>IF(OR($J19="",BK19=""),"",SUM(Tipppunkte!BJ19:BL19))</f>
        <v/>
      </c>
      <c r="BM19" s="72"/>
      <c r="BN19" s="73"/>
      <c r="BO19" s="22" t="str">
        <f>IF(OR($J19="",BN19=""),"",SUM(Tipppunkte!BM19:BO19))</f>
        <v/>
      </c>
      <c r="BP19" s="72"/>
      <c r="BQ19" s="73"/>
      <c r="BR19" s="22" t="str">
        <f>IF(OR($J19="",BQ19=""),"",SUM(Tipppunkte!BP19:BR19))</f>
        <v/>
      </c>
      <c r="BS19" s="72"/>
      <c r="BT19" s="73"/>
      <c r="BU19" s="22" t="str">
        <f>IF(OR($J19="",BT19=""),"",SUM(Tipppunkte!BS19:BU19))</f>
        <v/>
      </c>
      <c r="BV19" s="72"/>
      <c r="BW19" s="73"/>
      <c r="BX19" s="22" t="str">
        <f>IF(OR($J19="",BW19=""),"",SUM(Tipppunkte!BV19:BX19))</f>
        <v/>
      </c>
      <c r="BY19" s="72"/>
      <c r="BZ19" s="73"/>
      <c r="CA19" s="22" t="str">
        <f>IF(OR($J19="",BZ19=""),"",SUM(Tipppunkte!BY19:CA19))</f>
        <v/>
      </c>
      <c r="CB19" s="72"/>
      <c r="CC19" s="73"/>
      <c r="CD19" s="22" t="str">
        <f>IF(OR($J19="",CC19=""),"",SUM(Tipppunkte!CB19:CD19))</f>
        <v/>
      </c>
      <c r="CE19" s="72"/>
      <c r="CF19" s="73"/>
      <c r="CG19" s="22" t="str">
        <f>IF(OR($J19="",CF19=""),"",SUM(Tipppunkte!CE19:CG19))</f>
        <v/>
      </c>
      <c r="CH19" s="72"/>
      <c r="CI19" s="73"/>
      <c r="CJ19" s="22" t="str">
        <f>IF(OR($J19="",CI19=""),"",SUM(Tipppunkte!CH19:CJ19))</f>
        <v/>
      </c>
      <c r="CK19" s="72"/>
      <c r="CL19" s="73"/>
      <c r="CM19" s="22" t="str">
        <f>IF(OR($J19="",CL19=""),"",SUM(Tipppunkte!CK19:CM19))</f>
        <v/>
      </c>
      <c r="CN19" s="72"/>
      <c r="CO19" s="73"/>
      <c r="CP19" s="22" t="str">
        <f>IF(OR($J19="",CO19=""),"",SUM(Tipppunkte!CN19:CP19))</f>
        <v/>
      </c>
      <c r="CQ19" s="72"/>
      <c r="CR19" s="73"/>
      <c r="CS19" s="22" t="str">
        <f>IF(OR($J19="",CR19=""),"",SUM(Tipppunkte!CQ19:CS19))</f>
        <v/>
      </c>
      <c r="CT19" s="72"/>
      <c r="CU19" s="73"/>
      <c r="CV19" s="22" t="str">
        <f>IF(OR($J19="",CU19=""),"",SUM(Tipppunkte!CT19:CV19))</f>
        <v/>
      </c>
      <c r="CW19" s="72"/>
      <c r="CX19" s="73"/>
      <c r="CY19" s="22" t="str">
        <f>IF(OR($J19="",CX19=""),"",SUM(Tipppunkte!CW19:CY19))</f>
        <v/>
      </c>
      <c r="CZ19" s="72"/>
      <c r="DA19" s="73"/>
      <c r="DB19" s="22" t="str">
        <f>IF(OR($J19="",DA19=""),"",SUM(Tipppunkte!CZ19:DB19))</f>
        <v/>
      </c>
      <c r="DC19" s="72"/>
      <c r="DD19" s="73"/>
      <c r="DE19" s="22" t="str">
        <f>IF(OR($J19="",DD19=""),"",SUM(Tipppunkte!DC19:DE19))</f>
        <v/>
      </c>
      <c r="DF19" s="72"/>
      <c r="DG19" s="73"/>
      <c r="DH19" s="22" t="str">
        <f>IF(OR($J19="",DG19=""),"",SUM(Tipppunkte!DF19:DH19))</f>
        <v/>
      </c>
      <c r="DI19" s="72"/>
      <c r="DJ19" s="73"/>
      <c r="DK19" s="22" t="str">
        <f>IF(OR($J19="",DJ19=""),"",SUM(Tipppunkte!DI19:DK19))</f>
        <v/>
      </c>
      <c r="DL19" s="72"/>
      <c r="DM19" s="73"/>
      <c r="DN19" s="22" t="str">
        <f>IF(OR($J19="",DM19=""),"",SUM(Tipppunkte!DL19:DN19))</f>
        <v/>
      </c>
      <c r="DO19" s="72"/>
      <c r="DP19" s="73"/>
      <c r="DQ19" s="22" t="str">
        <f>IF(OR($J19="",DP19=""),"",SUM(Tipppunkte!DO19:DQ19))</f>
        <v/>
      </c>
      <c r="DR19" s="72"/>
      <c r="DS19" s="73"/>
      <c r="DT19" s="22" t="str">
        <f>IF(OR($J19="",DS19=""),"",SUM(Tipppunkte!DR19:DT19))</f>
        <v/>
      </c>
      <c r="DU19" s="72"/>
      <c r="DV19" s="73"/>
      <c r="DW19" s="22" t="str">
        <f>IF(OR($J19="",DV19=""),"",SUM(Tipppunkte!DU19:DW19))</f>
        <v/>
      </c>
      <c r="DX19" s="72"/>
      <c r="DY19" s="73"/>
      <c r="DZ19" s="22" t="str">
        <f>IF(OR($J19="",DY19=""),"",SUM(Tipppunkte!DX19:DZ19))</f>
        <v/>
      </c>
      <c r="EA19" s="72"/>
      <c r="EB19" s="73"/>
      <c r="EC19" s="22" t="str">
        <f>IF(OR($J19="",EB19=""),"",SUM(Tipppunkte!EA19:EC19))</f>
        <v/>
      </c>
      <c r="ED19" s="72"/>
      <c r="EE19" s="73"/>
      <c r="EF19" s="22" t="str">
        <f>IF(OR($J19="",EE19=""),"",SUM(Tipppunkte!ED19:EF19))</f>
        <v/>
      </c>
      <c r="EG19" s="72"/>
      <c r="EH19" s="73"/>
      <c r="EI19" s="22" t="str">
        <f>IF(OR($J19="",EH19=""),"",SUM(Tipppunkte!EG19:EI19))</f>
        <v/>
      </c>
    </row>
    <row r="20" spans="1:139" x14ac:dyDescent="0.2">
      <c r="A20" s="269"/>
      <c r="B20" s="136">
        <f t="shared" si="0"/>
        <v>17</v>
      </c>
      <c r="C20" s="149">
        <f>Stammdaten!H57</f>
        <v>43270.833333333336</v>
      </c>
      <c r="D20" s="166" t="str">
        <f t="shared" si="1"/>
        <v>A</v>
      </c>
      <c r="E20" s="153" t="str">
        <f>Stammdaten!F57</f>
        <v>Russland</v>
      </c>
      <c r="F20" s="13" t="s">
        <v>4</v>
      </c>
      <c r="G20" s="155" t="str">
        <f>Stammdaten!G57</f>
        <v>Ägypten</v>
      </c>
      <c r="H20" s="65"/>
      <c r="I20" s="13" t="s">
        <v>3</v>
      </c>
      <c r="J20" s="67"/>
      <c r="K20" s="3" t="str">
        <f t="shared" si="2"/>
        <v/>
      </c>
      <c r="L20" s="1" t="s">
        <v>3</v>
      </c>
      <c r="M20" s="7" t="str">
        <f t="shared" si="3"/>
        <v/>
      </c>
      <c r="N20" s="37" t="str">
        <f t="shared" si="4"/>
        <v>Russland</v>
      </c>
      <c r="O20" s="37" t="str">
        <f t="shared" si="5"/>
        <v>Ägypten</v>
      </c>
      <c r="P20" s="37" t="str">
        <f>Stammdaten!D57&amp;Stammdaten!E57</f>
        <v>1113</v>
      </c>
      <c r="Q20" s="37">
        <f t="shared" si="6"/>
        <v>0</v>
      </c>
      <c r="T20" s="72"/>
      <c r="U20" s="73"/>
      <c r="V20" s="22" t="str">
        <f>IF(OR($J20="",U20=""),"",SUM(Tipppunkte!T20:V20))</f>
        <v/>
      </c>
      <c r="W20" s="72"/>
      <c r="X20" s="73"/>
      <c r="Y20" s="22" t="str">
        <f>IF(OR($J20="",X20=""),"",SUM(Tipppunkte!W20:Y20))</f>
        <v/>
      </c>
      <c r="Z20" s="72"/>
      <c r="AA20" s="73"/>
      <c r="AB20" s="22" t="str">
        <f>IF(OR($J20="",AA20=""),"",SUM(Tipppunkte!Z20:AB20))</f>
        <v/>
      </c>
      <c r="AC20" s="72"/>
      <c r="AD20" s="73"/>
      <c r="AE20" s="22" t="str">
        <f>IF(OR($J20="",AD20=""),"",SUM(Tipppunkte!AC20:AE20))</f>
        <v/>
      </c>
      <c r="AF20" s="72"/>
      <c r="AG20" s="73"/>
      <c r="AH20" s="22" t="str">
        <f>IF(OR($J20="",AG20=""),"",SUM(Tipppunkte!AF20:AH20))</f>
        <v/>
      </c>
      <c r="AI20" s="72"/>
      <c r="AJ20" s="73"/>
      <c r="AK20" s="22" t="str">
        <f>IF(OR($J20="",AJ20=""),"",SUM(Tipppunkte!AI20:AK20))</f>
        <v/>
      </c>
      <c r="AL20" s="72"/>
      <c r="AM20" s="73"/>
      <c r="AN20" s="22" t="str">
        <f>IF(OR($J20="",AM20=""),"",SUM(Tipppunkte!AL20:AN20))</f>
        <v/>
      </c>
      <c r="AO20" s="72"/>
      <c r="AP20" s="73"/>
      <c r="AQ20" s="22" t="str">
        <f>IF(OR($J20="",AP20=""),"",SUM(Tipppunkte!AO20:AQ20))</f>
        <v/>
      </c>
      <c r="AR20" s="72"/>
      <c r="AS20" s="73"/>
      <c r="AT20" s="22" t="str">
        <f>IF(OR($J20="",AS20=""),"",SUM(Tipppunkte!AR20:AT20))</f>
        <v/>
      </c>
      <c r="AU20" s="72"/>
      <c r="AV20" s="73"/>
      <c r="AW20" s="22" t="str">
        <f>IF(OR($J20="",AV20=""),"",SUM(Tipppunkte!AU20:AW20))</f>
        <v/>
      </c>
      <c r="AX20" s="72"/>
      <c r="AY20" s="73"/>
      <c r="AZ20" s="22" t="str">
        <f>IF(OR($J20="",AY20=""),"",SUM(Tipppunkte!AX20:AZ20))</f>
        <v/>
      </c>
      <c r="BA20" s="72"/>
      <c r="BB20" s="73"/>
      <c r="BC20" s="22" t="str">
        <f>IF(OR($J20="",BB20=""),"",SUM(Tipppunkte!BA20:BC20))</f>
        <v/>
      </c>
      <c r="BD20" s="72"/>
      <c r="BE20" s="73"/>
      <c r="BF20" s="22" t="str">
        <f>IF(OR($J20="",BE20=""),"",SUM(Tipppunkte!BD20:BF20))</f>
        <v/>
      </c>
      <c r="BG20" s="72"/>
      <c r="BH20" s="73"/>
      <c r="BI20" s="22" t="str">
        <f>IF(OR($J20="",BH20=""),"",SUM(Tipppunkte!BG20:BI20))</f>
        <v/>
      </c>
      <c r="BJ20" s="72"/>
      <c r="BK20" s="73"/>
      <c r="BL20" s="22" t="str">
        <f>IF(OR($J20="",BK20=""),"",SUM(Tipppunkte!BJ20:BL20))</f>
        <v/>
      </c>
      <c r="BM20" s="72"/>
      <c r="BN20" s="73"/>
      <c r="BO20" s="22" t="str">
        <f>IF(OR($J20="",BN20=""),"",SUM(Tipppunkte!BM20:BO20))</f>
        <v/>
      </c>
      <c r="BP20" s="72"/>
      <c r="BQ20" s="73"/>
      <c r="BR20" s="22" t="str">
        <f>IF(OR($J20="",BQ20=""),"",SUM(Tipppunkte!BP20:BR20))</f>
        <v/>
      </c>
      <c r="BS20" s="72"/>
      <c r="BT20" s="73"/>
      <c r="BU20" s="22" t="str">
        <f>IF(OR($J20="",BT20=""),"",SUM(Tipppunkte!BS20:BU20))</f>
        <v/>
      </c>
      <c r="BV20" s="72"/>
      <c r="BW20" s="73"/>
      <c r="BX20" s="22" t="str">
        <f>IF(OR($J20="",BW20=""),"",SUM(Tipppunkte!BV20:BX20))</f>
        <v/>
      </c>
      <c r="BY20" s="72"/>
      <c r="BZ20" s="73"/>
      <c r="CA20" s="22" t="str">
        <f>IF(OR($J20="",BZ20=""),"",SUM(Tipppunkte!BY20:CA20))</f>
        <v/>
      </c>
      <c r="CB20" s="72"/>
      <c r="CC20" s="73"/>
      <c r="CD20" s="22" t="str">
        <f>IF(OR($J20="",CC20=""),"",SUM(Tipppunkte!CB20:CD20))</f>
        <v/>
      </c>
      <c r="CE20" s="72"/>
      <c r="CF20" s="73"/>
      <c r="CG20" s="22" t="str">
        <f>IF(OR($J20="",CF20=""),"",SUM(Tipppunkte!CE20:CG20))</f>
        <v/>
      </c>
      <c r="CH20" s="72"/>
      <c r="CI20" s="73"/>
      <c r="CJ20" s="22" t="str">
        <f>IF(OR($J20="",CI20=""),"",SUM(Tipppunkte!CH20:CJ20))</f>
        <v/>
      </c>
      <c r="CK20" s="72"/>
      <c r="CL20" s="73"/>
      <c r="CM20" s="22" t="str">
        <f>IF(OR($J20="",CL20=""),"",SUM(Tipppunkte!CK20:CM20))</f>
        <v/>
      </c>
      <c r="CN20" s="72"/>
      <c r="CO20" s="73"/>
      <c r="CP20" s="22" t="str">
        <f>IF(OR($J20="",CO20=""),"",SUM(Tipppunkte!CN20:CP20))</f>
        <v/>
      </c>
      <c r="CQ20" s="72"/>
      <c r="CR20" s="73"/>
      <c r="CS20" s="22" t="str">
        <f>IF(OR($J20="",CR20=""),"",SUM(Tipppunkte!CQ20:CS20))</f>
        <v/>
      </c>
      <c r="CT20" s="72"/>
      <c r="CU20" s="73"/>
      <c r="CV20" s="22" t="str">
        <f>IF(OR($J20="",CU20=""),"",SUM(Tipppunkte!CT20:CV20))</f>
        <v/>
      </c>
      <c r="CW20" s="72"/>
      <c r="CX20" s="73"/>
      <c r="CY20" s="22" t="str">
        <f>IF(OR($J20="",CX20=""),"",SUM(Tipppunkte!CW20:CY20))</f>
        <v/>
      </c>
      <c r="CZ20" s="72"/>
      <c r="DA20" s="73"/>
      <c r="DB20" s="22" t="str">
        <f>IF(OR($J20="",DA20=""),"",SUM(Tipppunkte!CZ20:DB20))</f>
        <v/>
      </c>
      <c r="DC20" s="72"/>
      <c r="DD20" s="73"/>
      <c r="DE20" s="22" t="str">
        <f>IF(OR($J20="",DD20=""),"",SUM(Tipppunkte!DC20:DE20))</f>
        <v/>
      </c>
      <c r="DF20" s="72"/>
      <c r="DG20" s="73"/>
      <c r="DH20" s="22" t="str">
        <f>IF(OR($J20="",DG20=""),"",SUM(Tipppunkte!DF20:DH20))</f>
        <v/>
      </c>
      <c r="DI20" s="72"/>
      <c r="DJ20" s="73"/>
      <c r="DK20" s="22" t="str">
        <f>IF(OR($J20="",DJ20=""),"",SUM(Tipppunkte!DI20:DK20))</f>
        <v/>
      </c>
      <c r="DL20" s="72"/>
      <c r="DM20" s="73"/>
      <c r="DN20" s="22" t="str">
        <f>IF(OR($J20="",DM20=""),"",SUM(Tipppunkte!DL20:DN20))</f>
        <v/>
      </c>
      <c r="DO20" s="72"/>
      <c r="DP20" s="73"/>
      <c r="DQ20" s="22" t="str">
        <f>IF(OR($J20="",DP20=""),"",SUM(Tipppunkte!DO20:DQ20))</f>
        <v/>
      </c>
      <c r="DR20" s="72"/>
      <c r="DS20" s="73"/>
      <c r="DT20" s="22" t="str">
        <f>IF(OR($J20="",DS20=""),"",SUM(Tipppunkte!DR20:DT20))</f>
        <v/>
      </c>
      <c r="DU20" s="72"/>
      <c r="DV20" s="73"/>
      <c r="DW20" s="22" t="str">
        <f>IF(OR($J20="",DV20=""),"",SUM(Tipppunkte!DU20:DW20))</f>
        <v/>
      </c>
      <c r="DX20" s="72"/>
      <c r="DY20" s="73"/>
      <c r="DZ20" s="22" t="str">
        <f>IF(OR($J20="",DY20=""),"",SUM(Tipppunkte!DX20:DZ20))</f>
        <v/>
      </c>
      <c r="EA20" s="72"/>
      <c r="EB20" s="73"/>
      <c r="EC20" s="22" t="str">
        <f>IF(OR($J20="",EB20=""),"",SUM(Tipppunkte!EA20:EC20))</f>
        <v/>
      </c>
      <c r="ED20" s="72"/>
      <c r="EE20" s="73"/>
      <c r="EF20" s="22" t="str">
        <f>IF(OR($J20="",EE20=""),"",SUM(Tipppunkte!ED20:EF20))</f>
        <v/>
      </c>
      <c r="EG20" s="72"/>
      <c r="EH20" s="73"/>
      <c r="EI20" s="22" t="str">
        <f>IF(OR($J20="",EH20=""),"",SUM(Tipppunkte!EG20:EI20))</f>
        <v/>
      </c>
    </row>
    <row r="21" spans="1:139" x14ac:dyDescent="0.2">
      <c r="A21" s="269"/>
      <c r="B21" s="136">
        <f t="shared" si="0"/>
        <v>18</v>
      </c>
      <c r="C21" s="149">
        <f>Stammdaten!H58</f>
        <v>43271.583333333336</v>
      </c>
      <c r="D21" s="166" t="str">
        <f t="shared" si="1"/>
        <v>B</v>
      </c>
      <c r="E21" s="153" t="str">
        <f>Stammdaten!F58</f>
        <v>Portugal</v>
      </c>
      <c r="F21" s="13" t="s">
        <v>4</v>
      </c>
      <c r="G21" s="155" t="str">
        <f>Stammdaten!G58</f>
        <v>Marokko</v>
      </c>
      <c r="H21" s="65"/>
      <c r="I21" s="13" t="s">
        <v>3</v>
      </c>
      <c r="J21" s="67"/>
      <c r="K21" s="3" t="str">
        <f t="shared" si="2"/>
        <v/>
      </c>
      <c r="L21" s="1" t="s">
        <v>3</v>
      </c>
      <c r="M21" s="7" t="str">
        <f t="shared" si="3"/>
        <v/>
      </c>
      <c r="N21" s="37" t="str">
        <f t="shared" si="4"/>
        <v>Portugal</v>
      </c>
      <c r="O21" s="37" t="str">
        <f t="shared" si="5"/>
        <v>Marokko</v>
      </c>
      <c r="P21" s="37" t="str">
        <f>Stammdaten!D58&amp;Stammdaten!E58</f>
        <v>2123</v>
      </c>
      <c r="Q21" s="37">
        <f t="shared" si="6"/>
        <v>0</v>
      </c>
      <c r="T21" s="72"/>
      <c r="U21" s="73"/>
      <c r="V21" s="22" t="str">
        <f>IF(OR($J21="",U21=""),"",SUM(Tipppunkte!T21:V21))</f>
        <v/>
      </c>
      <c r="W21" s="72"/>
      <c r="X21" s="73"/>
      <c r="Y21" s="22" t="str">
        <f>IF(OR($J21="",X21=""),"",SUM(Tipppunkte!W21:Y21))</f>
        <v/>
      </c>
      <c r="Z21" s="72"/>
      <c r="AA21" s="73"/>
      <c r="AB21" s="22" t="str">
        <f>IF(OR($J21="",AA21=""),"",SUM(Tipppunkte!Z21:AB21))</f>
        <v/>
      </c>
      <c r="AC21" s="72"/>
      <c r="AD21" s="73"/>
      <c r="AE21" s="22" t="str">
        <f>IF(OR($J21="",AD21=""),"",SUM(Tipppunkte!AC21:AE21))</f>
        <v/>
      </c>
      <c r="AF21" s="72"/>
      <c r="AG21" s="73"/>
      <c r="AH21" s="22" t="str">
        <f>IF(OR($J21="",AG21=""),"",SUM(Tipppunkte!AF21:AH21))</f>
        <v/>
      </c>
      <c r="AI21" s="72"/>
      <c r="AJ21" s="73"/>
      <c r="AK21" s="22" t="str">
        <f>IF(OR($J21="",AJ21=""),"",SUM(Tipppunkte!AI21:AK21))</f>
        <v/>
      </c>
      <c r="AL21" s="72"/>
      <c r="AM21" s="73"/>
      <c r="AN21" s="22" t="str">
        <f>IF(OR($J21="",AM21=""),"",SUM(Tipppunkte!AL21:AN21))</f>
        <v/>
      </c>
      <c r="AO21" s="72"/>
      <c r="AP21" s="73"/>
      <c r="AQ21" s="22" t="str">
        <f>IF(OR($J21="",AP21=""),"",SUM(Tipppunkte!AO21:AQ21))</f>
        <v/>
      </c>
      <c r="AR21" s="72"/>
      <c r="AS21" s="73"/>
      <c r="AT21" s="22" t="str">
        <f>IF(OR($J21="",AS21=""),"",SUM(Tipppunkte!AR21:AT21))</f>
        <v/>
      </c>
      <c r="AU21" s="72"/>
      <c r="AV21" s="73"/>
      <c r="AW21" s="22" t="str">
        <f>IF(OR($J21="",AV21=""),"",SUM(Tipppunkte!AU21:AW21))</f>
        <v/>
      </c>
      <c r="AX21" s="72"/>
      <c r="AY21" s="73"/>
      <c r="AZ21" s="22" t="str">
        <f>IF(OR($J21="",AY21=""),"",SUM(Tipppunkte!AX21:AZ21))</f>
        <v/>
      </c>
      <c r="BA21" s="72"/>
      <c r="BB21" s="73"/>
      <c r="BC21" s="22" t="str">
        <f>IF(OR($J21="",BB21=""),"",SUM(Tipppunkte!BA21:BC21))</f>
        <v/>
      </c>
      <c r="BD21" s="72"/>
      <c r="BE21" s="73"/>
      <c r="BF21" s="22" t="str">
        <f>IF(OR($J21="",BE21=""),"",SUM(Tipppunkte!BD21:BF21))</f>
        <v/>
      </c>
      <c r="BG21" s="72"/>
      <c r="BH21" s="73"/>
      <c r="BI21" s="22" t="str">
        <f>IF(OR($J21="",BH21=""),"",SUM(Tipppunkte!BG21:BI21))</f>
        <v/>
      </c>
      <c r="BJ21" s="72"/>
      <c r="BK21" s="73"/>
      <c r="BL21" s="22" t="str">
        <f>IF(OR($J21="",BK21=""),"",SUM(Tipppunkte!BJ21:BL21))</f>
        <v/>
      </c>
      <c r="BM21" s="72"/>
      <c r="BN21" s="73"/>
      <c r="BO21" s="22" t="str">
        <f>IF(OR($J21="",BN21=""),"",SUM(Tipppunkte!BM21:BO21))</f>
        <v/>
      </c>
      <c r="BP21" s="72"/>
      <c r="BQ21" s="73"/>
      <c r="BR21" s="22" t="str">
        <f>IF(OR($J21="",BQ21=""),"",SUM(Tipppunkte!BP21:BR21))</f>
        <v/>
      </c>
      <c r="BS21" s="72"/>
      <c r="BT21" s="73"/>
      <c r="BU21" s="22" t="str">
        <f>IF(OR($J21="",BT21=""),"",SUM(Tipppunkte!BS21:BU21))</f>
        <v/>
      </c>
      <c r="BV21" s="72"/>
      <c r="BW21" s="73"/>
      <c r="BX21" s="22" t="str">
        <f>IF(OR($J21="",BW21=""),"",SUM(Tipppunkte!BV21:BX21))</f>
        <v/>
      </c>
      <c r="BY21" s="72"/>
      <c r="BZ21" s="73"/>
      <c r="CA21" s="22" t="str">
        <f>IF(OR($J21="",BZ21=""),"",SUM(Tipppunkte!BY21:CA21))</f>
        <v/>
      </c>
      <c r="CB21" s="72"/>
      <c r="CC21" s="73"/>
      <c r="CD21" s="22" t="str">
        <f>IF(OR($J21="",CC21=""),"",SUM(Tipppunkte!CB21:CD21))</f>
        <v/>
      </c>
      <c r="CE21" s="72"/>
      <c r="CF21" s="73"/>
      <c r="CG21" s="22" t="str">
        <f>IF(OR($J21="",CF21=""),"",SUM(Tipppunkte!CE21:CG21))</f>
        <v/>
      </c>
      <c r="CH21" s="72"/>
      <c r="CI21" s="73"/>
      <c r="CJ21" s="22" t="str">
        <f>IF(OR($J21="",CI21=""),"",SUM(Tipppunkte!CH21:CJ21))</f>
        <v/>
      </c>
      <c r="CK21" s="72"/>
      <c r="CL21" s="73"/>
      <c r="CM21" s="22" t="str">
        <f>IF(OR($J21="",CL21=""),"",SUM(Tipppunkte!CK21:CM21))</f>
        <v/>
      </c>
      <c r="CN21" s="72"/>
      <c r="CO21" s="73"/>
      <c r="CP21" s="22" t="str">
        <f>IF(OR($J21="",CO21=""),"",SUM(Tipppunkte!CN21:CP21))</f>
        <v/>
      </c>
      <c r="CQ21" s="72"/>
      <c r="CR21" s="73"/>
      <c r="CS21" s="22" t="str">
        <f>IF(OR($J21="",CR21=""),"",SUM(Tipppunkte!CQ21:CS21))</f>
        <v/>
      </c>
      <c r="CT21" s="72"/>
      <c r="CU21" s="73"/>
      <c r="CV21" s="22" t="str">
        <f>IF(OR($J21="",CU21=""),"",SUM(Tipppunkte!CT21:CV21))</f>
        <v/>
      </c>
      <c r="CW21" s="72"/>
      <c r="CX21" s="73"/>
      <c r="CY21" s="22" t="str">
        <f>IF(OR($J21="",CX21=""),"",SUM(Tipppunkte!CW21:CY21))</f>
        <v/>
      </c>
      <c r="CZ21" s="72"/>
      <c r="DA21" s="73"/>
      <c r="DB21" s="22" t="str">
        <f>IF(OR($J21="",DA21=""),"",SUM(Tipppunkte!CZ21:DB21))</f>
        <v/>
      </c>
      <c r="DC21" s="72"/>
      <c r="DD21" s="73"/>
      <c r="DE21" s="22" t="str">
        <f>IF(OR($J21="",DD21=""),"",SUM(Tipppunkte!DC21:DE21))</f>
        <v/>
      </c>
      <c r="DF21" s="72"/>
      <c r="DG21" s="73"/>
      <c r="DH21" s="22" t="str">
        <f>IF(OR($J21="",DG21=""),"",SUM(Tipppunkte!DF21:DH21))</f>
        <v/>
      </c>
      <c r="DI21" s="72"/>
      <c r="DJ21" s="73"/>
      <c r="DK21" s="22" t="str">
        <f>IF(OR($J21="",DJ21=""),"",SUM(Tipppunkte!DI21:DK21))</f>
        <v/>
      </c>
      <c r="DL21" s="72"/>
      <c r="DM21" s="73"/>
      <c r="DN21" s="22" t="str">
        <f>IF(OR($J21="",DM21=""),"",SUM(Tipppunkte!DL21:DN21))</f>
        <v/>
      </c>
      <c r="DO21" s="72"/>
      <c r="DP21" s="73"/>
      <c r="DQ21" s="22" t="str">
        <f>IF(OR($J21="",DP21=""),"",SUM(Tipppunkte!DO21:DQ21))</f>
        <v/>
      </c>
      <c r="DR21" s="72"/>
      <c r="DS21" s="73"/>
      <c r="DT21" s="22" t="str">
        <f>IF(OR($J21="",DS21=""),"",SUM(Tipppunkte!DR21:DT21))</f>
        <v/>
      </c>
      <c r="DU21" s="72"/>
      <c r="DV21" s="73"/>
      <c r="DW21" s="22" t="str">
        <f>IF(OR($J21="",DV21=""),"",SUM(Tipppunkte!DU21:DW21))</f>
        <v/>
      </c>
      <c r="DX21" s="72"/>
      <c r="DY21" s="73"/>
      <c r="DZ21" s="22" t="str">
        <f>IF(OR($J21="",DY21=""),"",SUM(Tipppunkte!DX21:DZ21))</f>
        <v/>
      </c>
      <c r="EA21" s="72"/>
      <c r="EB21" s="73"/>
      <c r="EC21" s="22" t="str">
        <f>IF(OR($J21="",EB21=""),"",SUM(Tipppunkte!EA21:EC21))</f>
        <v/>
      </c>
      <c r="ED21" s="72"/>
      <c r="EE21" s="73"/>
      <c r="EF21" s="22" t="str">
        <f>IF(OR($J21="",EE21=""),"",SUM(Tipppunkte!ED21:EF21))</f>
        <v/>
      </c>
      <c r="EG21" s="72"/>
      <c r="EH21" s="73"/>
      <c r="EI21" s="22" t="str">
        <f>IF(OR($J21="",EH21=""),"",SUM(Tipppunkte!EG21:EI21))</f>
        <v/>
      </c>
    </row>
    <row r="22" spans="1:139" x14ac:dyDescent="0.2">
      <c r="A22" s="269"/>
      <c r="B22" s="136">
        <f t="shared" si="0"/>
        <v>19</v>
      </c>
      <c r="C22" s="149">
        <f>Stammdaten!H59</f>
        <v>43271.708333333336</v>
      </c>
      <c r="D22" s="166" t="str">
        <f t="shared" si="1"/>
        <v>A</v>
      </c>
      <c r="E22" s="153" t="str">
        <f>Stammdaten!F59</f>
        <v>Uruguay</v>
      </c>
      <c r="F22" s="13" t="s">
        <v>4</v>
      </c>
      <c r="G22" s="155" t="str">
        <f>Stammdaten!G59</f>
        <v>Saudi-Arabien</v>
      </c>
      <c r="H22" s="65"/>
      <c r="I22" s="13" t="s">
        <v>3</v>
      </c>
      <c r="J22" s="67"/>
      <c r="K22" s="3" t="str">
        <f t="shared" si="2"/>
        <v/>
      </c>
      <c r="L22" s="1" t="s">
        <v>3</v>
      </c>
      <c r="M22" s="7" t="str">
        <f t="shared" si="3"/>
        <v/>
      </c>
      <c r="N22" s="37" t="str">
        <f t="shared" si="4"/>
        <v>Uruguay</v>
      </c>
      <c r="O22" s="37" t="str">
        <f t="shared" si="5"/>
        <v>Saudi-Arabien</v>
      </c>
      <c r="P22" s="37" t="str">
        <f>Stammdaten!D59&amp;Stammdaten!E59</f>
        <v>1412</v>
      </c>
      <c r="Q22" s="37">
        <f t="shared" si="6"/>
        <v>0</v>
      </c>
      <c r="T22" s="72"/>
      <c r="U22" s="73"/>
      <c r="V22" s="22" t="str">
        <f>IF(OR($J22="",U22=""),"",SUM(Tipppunkte!T22:V22))</f>
        <v/>
      </c>
      <c r="W22" s="72"/>
      <c r="X22" s="73"/>
      <c r="Y22" s="22" t="str">
        <f>IF(OR($J22="",X22=""),"",SUM(Tipppunkte!W22:Y22))</f>
        <v/>
      </c>
      <c r="Z22" s="72"/>
      <c r="AA22" s="73"/>
      <c r="AB22" s="22" t="str">
        <f>IF(OR($J22="",AA22=""),"",SUM(Tipppunkte!Z22:AB22))</f>
        <v/>
      </c>
      <c r="AC22" s="72"/>
      <c r="AD22" s="73"/>
      <c r="AE22" s="22" t="str">
        <f>IF(OR($J22="",AD22=""),"",SUM(Tipppunkte!AC22:AE22))</f>
        <v/>
      </c>
      <c r="AF22" s="72"/>
      <c r="AG22" s="73"/>
      <c r="AH22" s="22" t="str">
        <f>IF(OR($J22="",AG22=""),"",SUM(Tipppunkte!AF22:AH22))</f>
        <v/>
      </c>
      <c r="AI22" s="72"/>
      <c r="AJ22" s="73"/>
      <c r="AK22" s="22" t="str">
        <f>IF(OR($J22="",AJ22=""),"",SUM(Tipppunkte!AI22:AK22))</f>
        <v/>
      </c>
      <c r="AL22" s="72"/>
      <c r="AM22" s="73"/>
      <c r="AN22" s="22" t="str">
        <f>IF(OR($J22="",AM22=""),"",SUM(Tipppunkte!AL22:AN22))</f>
        <v/>
      </c>
      <c r="AO22" s="72"/>
      <c r="AP22" s="73"/>
      <c r="AQ22" s="22" t="str">
        <f>IF(OR($J22="",AP22=""),"",SUM(Tipppunkte!AO22:AQ22))</f>
        <v/>
      </c>
      <c r="AR22" s="72"/>
      <c r="AS22" s="73"/>
      <c r="AT22" s="22" t="str">
        <f>IF(OR($J22="",AS22=""),"",SUM(Tipppunkte!AR22:AT22))</f>
        <v/>
      </c>
      <c r="AU22" s="72"/>
      <c r="AV22" s="73"/>
      <c r="AW22" s="22" t="str">
        <f>IF(OR($J22="",AV22=""),"",SUM(Tipppunkte!AU22:AW22))</f>
        <v/>
      </c>
      <c r="AX22" s="72"/>
      <c r="AY22" s="73"/>
      <c r="AZ22" s="22" t="str">
        <f>IF(OR($J22="",AY22=""),"",SUM(Tipppunkte!AX22:AZ22))</f>
        <v/>
      </c>
      <c r="BA22" s="72"/>
      <c r="BB22" s="73"/>
      <c r="BC22" s="22" t="str">
        <f>IF(OR($J22="",BB22=""),"",SUM(Tipppunkte!BA22:BC22))</f>
        <v/>
      </c>
      <c r="BD22" s="72"/>
      <c r="BE22" s="73"/>
      <c r="BF22" s="22" t="str">
        <f>IF(OR($J22="",BE22=""),"",SUM(Tipppunkte!BD22:BF22))</f>
        <v/>
      </c>
      <c r="BG22" s="72"/>
      <c r="BH22" s="73"/>
      <c r="BI22" s="22" t="str">
        <f>IF(OR($J22="",BH22=""),"",SUM(Tipppunkte!BG22:BI22))</f>
        <v/>
      </c>
      <c r="BJ22" s="72"/>
      <c r="BK22" s="73"/>
      <c r="BL22" s="22" t="str">
        <f>IF(OR($J22="",BK22=""),"",SUM(Tipppunkte!BJ22:BL22))</f>
        <v/>
      </c>
      <c r="BM22" s="72"/>
      <c r="BN22" s="73"/>
      <c r="BO22" s="22" t="str">
        <f>IF(OR($J22="",BN22=""),"",SUM(Tipppunkte!BM22:BO22))</f>
        <v/>
      </c>
      <c r="BP22" s="72"/>
      <c r="BQ22" s="73"/>
      <c r="BR22" s="22" t="str">
        <f>IF(OR($J22="",BQ22=""),"",SUM(Tipppunkte!BP22:BR22))</f>
        <v/>
      </c>
      <c r="BS22" s="72"/>
      <c r="BT22" s="73"/>
      <c r="BU22" s="22" t="str">
        <f>IF(OR($J22="",BT22=""),"",SUM(Tipppunkte!BS22:BU22))</f>
        <v/>
      </c>
      <c r="BV22" s="72"/>
      <c r="BW22" s="73"/>
      <c r="BX22" s="22" t="str">
        <f>IF(OR($J22="",BW22=""),"",SUM(Tipppunkte!BV22:BX22))</f>
        <v/>
      </c>
      <c r="BY22" s="72"/>
      <c r="BZ22" s="73"/>
      <c r="CA22" s="22" t="str">
        <f>IF(OR($J22="",BZ22=""),"",SUM(Tipppunkte!BY22:CA22))</f>
        <v/>
      </c>
      <c r="CB22" s="72"/>
      <c r="CC22" s="73"/>
      <c r="CD22" s="22" t="str">
        <f>IF(OR($J22="",CC22=""),"",SUM(Tipppunkte!CB22:CD22))</f>
        <v/>
      </c>
      <c r="CE22" s="72"/>
      <c r="CF22" s="73"/>
      <c r="CG22" s="22" t="str">
        <f>IF(OR($J22="",CF22=""),"",SUM(Tipppunkte!CE22:CG22))</f>
        <v/>
      </c>
      <c r="CH22" s="72"/>
      <c r="CI22" s="73"/>
      <c r="CJ22" s="22" t="str">
        <f>IF(OR($J22="",CI22=""),"",SUM(Tipppunkte!CH22:CJ22))</f>
        <v/>
      </c>
      <c r="CK22" s="72"/>
      <c r="CL22" s="73"/>
      <c r="CM22" s="22" t="str">
        <f>IF(OR($J22="",CL22=""),"",SUM(Tipppunkte!CK22:CM22))</f>
        <v/>
      </c>
      <c r="CN22" s="72"/>
      <c r="CO22" s="73"/>
      <c r="CP22" s="22" t="str">
        <f>IF(OR($J22="",CO22=""),"",SUM(Tipppunkte!CN22:CP22))</f>
        <v/>
      </c>
      <c r="CQ22" s="72"/>
      <c r="CR22" s="73"/>
      <c r="CS22" s="22" t="str">
        <f>IF(OR($J22="",CR22=""),"",SUM(Tipppunkte!CQ22:CS22))</f>
        <v/>
      </c>
      <c r="CT22" s="72"/>
      <c r="CU22" s="73"/>
      <c r="CV22" s="22" t="str">
        <f>IF(OR($J22="",CU22=""),"",SUM(Tipppunkte!CT22:CV22))</f>
        <v/>
      </c>
      <c r="CW22" s="72"/>
      <c r="CX22" s="73"/>
      <c r="CY22" s="22" t="str">
        <f>IF(OR($J22="",CX22=""),"",SUM(Tipppunkte!CW22:CY22))</f>
        <v/>
      </c>
      <c r="CZ22" s="72"/>
      <c r="DA22" s="73"/>
      <c r="DB22" s="22" t="str">
        <f>IF(OR($J22="",DA22=""),"",SUM(Tipppunkte!CZ22:DB22))</f>
        <v/>
      </c>
      <c r="DC22" s="72"/>
      <c r="DD22" s="73"/>
      <c r="DE22" s="22" t="str">
        <f>IF(OR($J22="",DD22=""),"",SUM(Tipppunkte!DC22:DE22))</f>
        <v/>
      </c>
      <c r="DF22" s="72"/>
      <c r="DG22" s="73"/>
      <c r="DH22" s="22" t="str">
        <f>IF(OR($J22="",DG22=""),"",SUM(Tipppunkte!DF22:DH22))</f>
        <v/>
      </c>
      <c r="DI22" s="72"/>
      <c r="DJ22" s="73"/>
      <c r="DK22" s="22" t="str">
        <f>IF(OR($J22="",DJ22=""),"",SUM(Tipppunkte!DI22:DK22))</f>
        <v/>
      </c>
      <c r="DL22" s="72"/>
      <c r="DM22" s="73"/>
      <c r="DN22" s="22" t="str">
        <f>IF(OR($J22="",DM22=""),"",SUM(Tipppunkte!DL22:DN22))</f>
        <v/>
      </c>
      <c r="DO22" s="72"/>
      <c r="DP22" s="73"/>
      <c r="DQ22" s="22" t="str">
        <f>IF(OR($J22="",DP22=""),"",SUM(Tipppunkte!DO22:DQ22))</f>
        <v/>
      </c>
      <c r="DR22" s="72"/>
      <c r="DS22" s="73"/>
      <c r="DT22" s="22" t="str">
        <f>IF(OR($J22="",DS22=""),"",SUM(Tipppunkte!DR22:DT22))</f>
        <v/>
      </c>
      <c r="DU22" s="72"/>
      <c r="DV22" s="73"/>
      <c r="DW22" s="22" t="str">
        <f>IF(OR($J22="",DV22=""),"",SUM(Tipppunkte!DU22:DW22))</f>
        <v/>
      </c>
      <c r="DX22" s="72"/>
      <c r="DY22" s="73"/>
      <c r="DZ22" s="22" t="str">
        <f>IF(OR($J22="",DY22=""),"",SUM(Tipppunkte!DX22:DZ22))</f>
        <v/>
      </c>
      <c r="EA22" s="72"/>
      <c r="EB22" s="73"/>
      <c r="EC22" s="22" t="str">
        <f>IF(OR($J22="",EB22=""),"",SUM(Tipppunkte!EA22:EC22))</f>
        <v/>
      </c>
      <c r="ED22" s="72"/>
      <c r="EE22" s="73"/>
      <c r="EF22" s="22" t="str">
        <f>IF(OR($J22="",EE22=""),"",SUM(Tipppunkte!ED22:EF22))</f>
        <v/>
      </c>
      <c r="EG22" s="72"/>
      <c r="EH22" s="73"/>
      <c r="EI22" s="22" t="str">
        <f>IF(OR($J22="",EH22=""),"",SUM(Tipppunkte!EG22:EI22))</f>
        <v/>
      </c>
    </row>
    <row r="23" spans="1:139" x14ac:dyDescent="0.2">
      <c r="A23" s="269"/>
      <c r="B23" s="136">
        <f t="shared" si="0"/>
        <v>20</v>
      </c>
      <c r="C23" s="149">
        <f>Stammdaten!H60</f>
        <v>43271.833333333336</v>
      </c>
      <c r="D23" s="166" t="str">
        <f t="shared" si="1"/>
        <v>B</v>
      </c>
      <c r="E23" s="153" t="str">
        <f>Stammdaten!F60</f>
        <v>Iran</v>
      </c>
      <c r="F23" s="13" t="s">
        <v>4</v>
      </c>
      <c r="G23" s="155" t="str">
        <f>Stammdaten!G60</f>
        <v>Spanien</v>
      </c>
      <c r="H23" s="65"/>
      <c r="I23" s="13" t="s">
        <v>3</v>
      </c>
      <c r="J23" s="67"/>
      <c r="K23" s="3" t="str">
        <f t="shared" si="2"/>
        <v/>
      </c>
      <c r="L23" s="1" t="s">
        <v>3</v>
      </c>
      <c r="M23" s="7" t="str">
        <f t="shared" si="3"/>
        <v/>
      </c>
      <c r="N23" s="37" t="str">
        <f t="shared" si="4"/>
        <v>Iran</v>
      </c>
      <c r="O23" s="37" t="str">
        <f t="shared" si="5"/>
        <v>Spanien</v>
      </c>
      <c r="P23" s="37" t="str">
        <f>Stammdaten!D60&amp;Stammdaten!E60</f>
        <v>2422</v>
      </c>
      <c r="Q23" s="37">
        <f t="shared" si="6"/>
        <v>0</v>
      </c>
      <c r="T23" s="72"/>
      <c r="U23" s="73"/>
      <c r="V23" s="22" t="str">
        <f>IF(OR($J23="",U23=""),"",SUM(Tipppunkte!T23:V23))</f>
        <v/>
      </c>
      <c r="W23" s="72"/>
      <c r="X23" s="73"/>
      <c r="Y23" s="22" t="str">
        <f>IF(OR($J23="",X23=""),"",SUM(Tipppunkte!W23:Y23))</f>
        <v/>
      </c>
      <c r="Z23" s="72"/>
      <c r="AA23" s="73"/>
      <c r="AB23" s="22" t="str">
        <f>IF(OR($J23="",AA23=""),"",SUM(Tipppunkte!Z23:AB23))</f>
        <v/>
      </c>
      <c r="AC23" s="72"/>
      <c r="AD23" s="73"/>
      <c r="AE23" s="22" t="str">
        <f>IF(OR($J23="",AD23=""),"",SUM(Tipppunkte!AC23:AE23))</f>
        <v/>
      </c>
      <c r="AF23" s="72"/>
      <c r="AG23" s="73"/>
      <c r="AH23" s="22" t="str">
        <f>IF(OR($J23="",AG23=""),"",SUM(Tipppunkte!AF23:AH23))</f>
        <v/>
      </c>
      <c r="AI23" s="72"/>
      <c r="AJ23" s="73"/>
      <c r="AK23" s="22" t="str">
        <f>IF(OR($J23="",AJ23=""),"",SUM(Tipppunkte!AI23:AK23))</f>
        <v/>
      </c>
      <c r="AL23" s="72"/>
      <c r="AM23" s="73"/>
      <c r="AN23" s="22" t="str">
        <f>IF(OR($J23="",AM23=""),"",SUM(Tipppunkte!AL23:AN23))</f>
        <v/>
      </c>
      <c r="AO23" s="72"/>
      <c r="AP23" s="73"/>
      <c r="AQ23" s="22" t="str">
        <f>IF(OR($J23="",AP23=""),"",SUM(Tipppunkte!AO23:AQ23))</f>
        <v/>
      </c>
      <c r="AR23" s="72"/>
      <c r="AS23" s="73"/>
      <c r="AT23" s="22" t="str">
        <f>IF(OR($J23="",AS23=""),"",SUM(Tipppunkte!AR23:AT23))</f>
        <v/>
      </c>
      <c r="AU23" s="72"/>
      <c r="AV23" s="73"/>
      <c r="AW23" s="22" t="str">
        <f>IF(OR($J23="",AV23=""),"",SUM(Tipppunkte!AU23:AW23))</f>
        <v/>
      </c>
      <c r="AX23" s="72"/>
      <c r="AY23" s="73"/>
      <c r="AZ23" s="22" t="str">
        <f>IF(OR($J23="",AY23=""),"",SUM(Tipppunkte!AX23:AZ23))</f>
        <v/>
      </c>
      <c r="BA23" s="72"/>
      <c r="BB23" s="73"/>
      <c r="BC23" s="22" t="str">
        <f>IF(OR($J23="",BB23=""),"",SUM(Tipppunkte!BA23:BC23))</f>
        <v/>
      </c>
      <c r="BD23" s="72"/>
      <c r="BE23" s="73"/>
      <c r="BF23" s="22" t="str">
        <f>IF(OR($J23="",BE23=""),"",SUM(Tipppunkte!BD23:BF23))</f>
        <v/>
      </c>
      <c r="BG23" s="72"/>
      <c r="BH23" s="73"/>
      <c r="BI23" s="22" t="str">
        <f>IF(OR($J23="",BH23=""),"",SUM(Tipppunkte!BG23:BI23))</f>
        <v/>
      </c>
      <c r="BJ23" s="72"/>
      <c r="BK23" s="73"/>
      <c r="BL23" s="22" t="str">
        <f>IF(OR($J23="",BK23=""),"",SUM(Tipppunkte!BJ23:BL23))</f>
        <v/>
      </c>
      <c r="BM23" s="72"/>
      <c r="BN23" s="73"/>
      <c r="BO23" s="22" t="str">
        <f>IF(OR($J23="",BN23=""),"",SUM(Tipppunkte!BM23:BO23))</f>
        <v/>
      </c>
      <c r="BP23" s="72"/>
      <c r="BQ23" s="73"/>
      <c r="BR23" s="22" t="str">
        <f>IF(OR($J23="",BQ23=""),"",SUM(Tipppunkte!BP23:BR23))</f>
        <v/>
      </c>
      <c r="BS23" s="72"/>
      <c r="BT23" s="73"/>
      <c r="BU23" s="22" t="str">
        <f>IF(OR($J23="",BT23=""),"",SUM(Tipppunkte!BS23:BU23))</f>
        <v/>
      </c>
      <c r="BV23" s="72"/>
      <c r="BW23" s="73"/>
      <c r="BX23" s="22" t="str">
        <f>IF(OR($J23="",BW23=""),"",SUM(Tipppunkte!BV23:BX23))</f>
        <v/>
      </c>
      <c r="BY23" s="72"/>
      <c r="BZ23" s="73"/>
      <c r="CA23" s="22" t="str">
        <f>IF(OR($J23="",BZ23=""),"",SUM(Tipppunkte!BY23:CA23))</f>
        <v/>
      </c>
      <c r="CB23" s="72"/>
      <c r="CC23" s="73"/>
      <c r="CD23" s="22" t="str">
        <f>IF(OR($J23="",CC23=""),"",SUM(Tipppunkte!CB23:CD23))</f>
        <v/>
      </c>
      <c r="CE23" s="72"/>
      <c r="CF23" s="73"/>
      <c r="CG23" s="22" t="str">
        <f>IF(OR($J23="",CF23=""),"",SUM(Tipppunkte!CE23:CG23))</f>
        <v/>
      </c>
      <c r="CH23" s="72"/>
      <c r="CI23" s="73"/>
      <c r="CJ23" s="22" t="str">
        <f>IF(OR($J23="",CI23=""),"",SUM(Tipppunkte!CH23:CJ23))</f>
        <v/>
      </c>
      <c r="CK23" s="72"/>
      <c r="CL23" s="73"/>
      <c r="CM23" s="22" t="str">
        <f>IF(OR($J23="",CL23=""),"",SUM(Tipppunkte!CK23:CM23))</f>
        <v/>
      </c>
      <c r="CN23" s="72"/>
      <c r="CO23" s="73"/>
      <c r="CP23" s="22" t="str">
        <f>IF(OR($J23="",CO23=""),"",SUM(Tipppunkte!CN23:CP23))</f>
        <v/>
      </c>
      <c r="CQ23" s="72"/>
      <c r="CR23" s="73"/>
      <c r="CS23" s="22" t="str">
        <f>IF(OR($J23="",CR23=""),"",SUM(Tipppunkte!CQ23:CS23))</f>
        <v/>
      </c>
      <c r="CT23" s="72"/>
      <c r="CU23" s="73"/>
      <c r="CV23" s="22" t="str">
        <f>IF(OR($J23="",CU23=""),"",SUM(Tipppunkte!CT23:CV23))</f>
        <v/>
      </c>
      <c r="CW23" s="72"/>
      <c r="CX23" s="73"/>
      <c r="CY23" s="22" t="str">
        <f>IF(OR($J23="",CX23=""),"",SUM(Tipppunkte!CW23:CY23))</f>
        <v/>
      </c>
      <c r="CZ23" s="72"/>
      <c r="DA23" s="73"/>
      <c r="DB23" s="22" t="str">
        <f>IF(OR($J23="",DA23=""),"",SUM(Tipppunkte!CZ23:DB23))</f>
        <v/>
      </c>
      <c r="DC23" s="72"/>
      <c r="DD23" s="73"/>
      <c r="DE23" s="22" t="str">
        <f>IF(OR($J23="",DD23=""),"",SUM(Tipppunkte!DC23:DE23))</f>
        <v/>
      </c>
      <c r="DF23" s="72"/>
      <c r="DG23" s="73"/>
      <c r="DH23" s="22" t="str">
        <f>IF(OR($J23="",DG23=""),"",SUM(Tipppunkte!DF23:DH23))</f>
        <v/>
      </c>
      <c r="DI23" s="72"/>
      <c r="DJ23" s="73"/>
      <c r="DK23" s="22" t="str">
        <f>IF(OR($J23="",DJ23=""),"",SUM(Tipppunkte!DI23:DK23))</f>
        <v/>
      </c>
      <c r="DL23" s="72"/>
      <c r="DM23" s="73"/>
      <c r="DN23" s="22" t="str">
        <f>IF(OR($J23="",DM23=""),"",SUM(Tipppunkte!DL23:DN23))</f>
        <v/>
      </c>
      <c r="DO23" s="72"/>
      <c r="DP23" s="73"/>
      <c r="DQ23" s="22" t="str">
        <f>IF(OR($J23="",DP23=""),"",SUM(Tipppunkte!DO23:DQ23))</f>
        <v/>
      </c>
      <c r="DR23" s="72"/>
      <c r="DS23" s="73"/>
      <c r="DT23" s="22" t="str">
        <f>IF(OR($J23="",DS23=""),"",SUM(Tipppunkte!DR23:DT23))</f>
        <v/>
      </c>
      <c r="DU23" s="72"/>
      <c r="DV23" s="73"/>
      <c r="DW23" s="22" t="str">
        <f>IF(OR($J23="",DV23=""),"",SUM(Tipppunkte!DU23:DW23))</f>
        <v/>
      </c>
      <c r="DX23" s="72"/>
      <c r="DY23" s="73"/>
      <c r="DZ23" s="22" t="str">
        <f>IF(OR($J23="",DY23=""),"",SUM(Tipppunkte!DX23:DZ23))</f>
        <v/>
      </c>
      <c r="EA23" s="72"/>
      <c r="EB23" s="73"/>
      <c r="EC23" s="22" t="str">
        <f>IF(OR($J23="",EB23=""),"",SUM(Tipppunkte!EA23:EC23))</f>
        <v/>
      </c>
      <c r="ED23" s="72"/>
      <c r="EE23" s="73"/>
      <c r="EF23" s="22" t="str">
        <f>IF(OR($J23="",EE23=""),"",SUM(Tipppunkte!ED23:EF23))</f>
        <v/>
      </c>
      <c r="EG23" s="72"/>
      <c r="EH23" s="73"/>
      <c r="EI23" s="22" t="str">
        <f>IF(OR($J23="",EH23=""),"",SUM(Tipppunkte!EG23:EI23))</f>
        <v/>
      </c>
    </row>
    <row r="24" spans="1:139" x14ac:dyDescent="0.2">
      <c r="A24" s="269"/>
      <c r="B24" s="136">
        <f t="shared" si="0"/>
        <v>21</v>
      </c>
      <c r="C24" s="149">
        <f>Stammdaten!H61</f>
        <v>43272.583333333336</v>
      </c>
      <c r="D24" s="166" t="str">
        <f t="shared" si="1"/>
        <v>C</v>
      </c>
      <c r="E24" s="153" t="str">
        <f>Stammdaten!F61</f>
        <v>Dänemark</v>
      </c>
      <c r="F24" s="13" t="s">
        <v>4</v>
      </c>
      <c r="G24" s="155" t="str">
        <f>Stammdaten!G61</f>
        <v>Australien</v>
      </c>
      <c r="H24" s="65"/>
      <c r="I24" s="13" t="s">
        <v>3</v>
      </c>
      <c r="J24" s="67"/>
      <c r="K24" s="3" t="str">
        <f t="shared" si="2"/>
        <v/>
      </c>
      <c r="L24" s="1" t="s">
        <v>3</v>
      </c>
      <c r="M24" s="7" t="str">
        <f t="shared" si="3"/>
        <v/>
      </c>
      <c r="N24" s="37" t="str">
        <f t="shared" si="4"/>
        <v>Dänemark</v>
      </c>
      <c r="O24" s="37" t="str">
        <f t="shared" si="5"/>
        <v>Australien</v>
      </c>
      <c r="P24" s="37" t="str">
        <f>Stammdaten!D61&amp;Stammdaten!E61</f>
        <v>3432</v>
      </c>
      <c r="Q24" s="37">
        <f t="shared" si="6"/>
        <v>0</v>
      </c>
      <c r="T24" s="72"/>
      <c r="U24" s="73"/>
      <c r="V24" s="22" t="str">
        <f>IF(OR($J24="",U24=""),"",SUM(Tipppunkte!T24:V24))</f>
        <v/>
      </c>
      <c r="W24" s="72"/>
      <c r="X24" s="73"/>
      <c r="Y24" s="22" t="str">
        <f>IF(OR($J24="",X24=""),"",SUM(Tipppunkte!W24:Y24))</f>
        <v/>
      </c>
      <c r="Z24" s="72"/>
      <c r="AA24" s="73"/>
      <c r="AB24" s="22" t="str">
        <f>IF(OR($J24="",AA24=""),"",SUM(Tipppunkte!Z24:AB24))</f>
        <v/>
      </c>
      <c r="AC24" s="72"/>
      <c r="AD24" s="73"/>
      <c r="AE24" s="22" t="str">
        <f>IF(OR($J24="",AD24=""),"",SUM(Tipppunkte!AC24:AE24))</f>
        <v/>
      </c>
      <c r="AF24" s="72"/>
      <c r="AG24" s="73"/>
      <c r="AH24" s="22" t="str">
        <f>IF(OR($J24="",AG24=""),"",SUM(Tipppunkte!AF24:AH24))</f>
        <v/>
      </c>
      <c r="AI24" s="72"/>
      <c r="AJ24" s="73"/>
      <c r="AK24" s="22" t="str">
        <f>IF(OR($J24="",AJ24=""),"",SUM(Tipppunkte!AI24:AK24))</f>
        <v/>
      </c>
      <c r="AL24" s="72"/>
      <c r="AM24" s="73"/>
      <c r="AN24" s="22" t="str">
        <f>IF(OR($J24="",AM24=""),"",SUM(Tipppunkte!AL24:AN24))</f>
        <v/>
      </c>
      <c r="AO24" s="72"/>
      <c r="AP24" s="73"/>
      <c r="AQ24" s="22" t="str">
        <f>IF(OR($J24="",AP24=""),"",SUM(Tipppunkte!AO24:AQ24))</f>
        <v/>
      </c>
      <c r="AR24" s="72"/>
      <c r="AS24" s="73"/>
      <c r="AT24" s="22" t="str">
        <f>IF(OR($J24="",AS24=""),"",SUM(Tipppunkte!AR24:AT24))</f>
        <v/>
      </c>
      <c r="AU24" s="72"/>
      <c r="AV24" s="73"/>
      <c r="AW24" s="22" t="str">
        <f>IF(OR($J24="",AV24=""),"",SUM(Tipppunkte!AU24:AW24))</f>
        <v/>
      </c>
      <c r="AX24" s="72"/>
      <c r="AY24" s="73"/>
      <c r="AZ24" s="22" t="str">
        <f>IF(OR($J24="",AY24=""),"",SUM(Tipppunkte!AX24:AZ24))</f>
        <v/>
      </c>
      <c r="BA24" s="72"/>
      <c r="BB24" s="73"/>
      <c r="BC24" s="22" t="str">
        <f>IF(OR($J24="",BB24=""),"",SUM(Tipppunkte!BA24:BC24))</f>
        <v/>
      </c>
      <c r="BD24" s="72"/>
      <c r="BE24" s="73"/>
      <c r="BF24" s="22" t="str">
        <f>IF(OR($J24="",BE24=""),"",SUM(Tipppunkte!BD24:BF24))</f>
        <v/>
      </c>
      <c r="BG24" s="72"/>
      <c r="BH24" s="73"/>
      <c r="BI24" s="22" t="str">
        <f>IF(OR($J24="",BH24=""),"",SUM(Tipppunkte!BG24:BI24))</f>
        <v/>
      </c>
      <c r="BJ24" s="72"/>
      <c r="BK24" s="73"/>
      <c r="BL24" s="22" t="str">
        <f>IF(OR($J24="",BK24=""),"",SUM(Tipppunkte!BJ24:BL24))</f>
        <v/>
      </c>
      <c r="BM24" s="72"/>
      <c r="BN24" s="73"/>
      <c r="BO24" s="22" t="str">
        <f>IF(OR($J24="",BN24=""),"",SUM(Tipppunkte!BM24:BO24))</f>
        <v/>
      </c>
      <c r="BP24" s="72"/>
      <c r="BQ24" s="73"/>
      <c r="BR24" s="22" t="str">
        <f>IF(OR($J24="",BQ24=""),"",SUM(Tipppunkte!BP24:BR24))</f>
        <v/>
      </c>
      <c r="BS24" s="72"/>
      <c r="BT24" s="73"/>
      <c r="BU24" s="22" t="str">
        <f>IF(OR($J24="",BT24=""),"",SUM(Tipppunkte!BS24:BU24))</f>
        <v/>
      </c>
      <c r="BV24" s="72"/>
      <c r="BW24" s="73"/>
      <c r="BX24" s="22" t="str">
        <f>IF(OR($J24="",BW24=""),"",SUM(Tipppunkte!BV24:BX24))</f>
        <v/>
      </c>
      <c r="BY24" s="72"/>
      <c r="BZ24" s="73"/>
      <c r="CA24" s="22" t="str">
        <f>IF(OR($J24="",BZ24=""),"",SUM(Tipppunkte!BY24:CA24))</f>
        <v/>
      </c>
      <c r="CB24" s="72"/>
      <c r="CC24" s="73"/>
      <c r="CD24" s="22" t="str">
        <f>IF(OR($J24="",CC24=""),"",SUM(Tipppunkte!CB24:CD24))</f>
        <v/>
      </c>
      <c r="CE24" s="72"/>
      <c r="CF24" s="73"/>
      <c r="CG24" s="22" t="str">
        <f>IF(OR($J24="",CF24=""),"",SUM(Tipppunkte!CE24:CG24))</f>
        <v/>
      </c>
      <c r="CH24" s="72"/>
      <c r="CI24" s="73"/>
      <c r="CJ24" s="22" t="str">
        <f>IF(OR($J24="",CI24=""),"",SUM(Tipppunkte!CH24:CJ24))</f>
        <v/>
      </c>
      <c r="CK24" s="72"/>
      <c r="CL24" s="73"/>
      <c r="CM24" s="22" t="str">
        <f>IF(OR($J24="",CL24=""),"",SUM(Tipppunkte!CK24:CM24))</f>
        <v/>
      </c>
      <c r="CN24" s="72"/>
      <c r="CO24" s="73"/>
      <c r="CP24" s="22" t="str">
        <f>IF(OR($J24="",CO24=""),"",SUM(Tipppunkte!CN24:CP24))</f>
        <v/>
      </c>
      <c r="CQ24" s="72"/>
      <c r="CR24" s="73"/>
      <c r="CS24" s="22" t="str">
        <f>IF(OR($J24="",CR24=""),"",SUM(Tipppunkte!CQ24:CS24))</f>
        <v/>
      </c>
      <c r="CT24" s="72"/>
      <c r="CU24" s="73"/>
      <c r="CV24" s="22" t="str">
        <f>IF(OR($J24="",CU24=""),"",SUM(Tipppunkte!CT24:CV24))</f>
        <v/>
      </c>
      <c r="CW24" s="72"/>
      <c r="CX24" s="73"/>
      <c r="CY24" s="22" t="str">
        <f>IF(OR($J24="",CX24=""),"",SUM(Tipppunkte!CW24:CY24))</f>
        <v/>
      </c>
      <c r="CZ24" s="72"/>
      <c r="DA24" s="73"/>
      <c r="DB24" s="22" t="str">
        <f>IF(OR($J24="",DA24=""),"",SUM(Tipppunkte!CZ24:DB24))</f>
        <v/>
      </c>
      <c r="DC24" s="72"/>
      <c r="DD24" s="73"/>
      <c r="DE24" s="22" t="str">
        <f>IF(OR($J24="",DD24=""),"",SUM(Tipppunkte!DC24:DE24))</f>
        <v/>
      </c>
      <c r="DF24" s="72"/>
      <c r="DG24" s="73"/>
      <c r="DH24" s="22" t="str">
        <f>IF(OR($J24="",DG24=""),"",SUM(Tipppunkte!DF24:DH24))</f>
        <v/>
      </c>
      <c r="DI24" s="72"/>
      <c r="DJ24" s="73"/>
      <c r="DK24" s="22" t="str">
        <f>IF(OR($J24="",DJ24=""),"",SUM(Tipppunkte!DI24:DK24))</f>
        <v/>
      </c>
      <c r="DL24" s="72"/>
      <c r="DM24" s="73"/>
      <c r="DN24" s="22" t="str">
        <f>IF(OR($J24="",DM24=""),"",SUM(Tipppunkte!DL24:DN24))</f>
        <v/>
      </c>
      <c r="DO24" s="72"/>
      <c r="DP24" s="73"/>
      <c r="DQ24" s="22" t="str">
        <f>IF(OR($J24="",DP24=""),"",SUM(Tipppunkte!DO24:DQ24))</f>
        <v/>
      </c>
      <c r="DR24" s="72"/>
      <c r="DS24" s="73"/>
      <c r="DT24" s="22" t="str">
        <f>IF(OR($J24="",DS24=""),"",SUM(Tipppunkte!DR24:DT24))</f>
        <v/>
      </c>
      <c r="DU24" s="72"/>
      <c r="DV24" s="73"/>
      <c r="DW24" s="22" t="str">
        <f>IF(OR($J24="",DV24=""),"",SUM(Tipppunkte!DU24:DW24))</f>
        <v/>
      </c>
      <c r="DX24" s="72"/>
      <c r="DY24" s="73"/>
      <c r="DZ24" s="22" t="str">
        <f>IF(OR($J24="",DY24=""),"",SUM(Tipppunkte!DX24:DZ24))</f>
        <v/>
      </c>
      <c r="EA24" s="72"/>
      <c r="EB24" s="73"/>
      <c r="EC24" s="22" t="str">
        <f>IF(OR($J24="",EB24=""),"",SUM(Tipppunkte!EA24:EC24))</f>
        <v/>
      </c>
      <c r="ED24" s="72"/>
      <c r="EE24" s="73"/>
      <c r="EF24" s="22" t="str">
        <f>IF(OR($J24="",EE24=""),"",SUM(Tipppunkte!ED24:EF24))</f>
        <v/>
      </c>
      <c r="EG24" s="72"/>
      <c r="EH24" s="73"/>
      <c r="EI24" s="22" t="str">
        <f>IF(OR($J24="",EH24=""),"",SUM(Tipppunkte!EG24:EI24))</f>
        <v/>
      </c>
    </row>
    <row r="25" spans="1:139" x14ac:dyDescent="0.2">
      <c r="A25" s="269"/>
      <c r="B25" s="136">
        <f t="shared" si="0"/>
        <v>22</v>
      </c>
      <c r="C25" s="149">
        <f>Stammdaten!H62</f>
        <v>43272.708333333336</v>
      </c>
      <c r="D25" s="166" t="str">
        <f t="shared" si="1"/>
        <v>C</v>
      </c>
      <c r="E25" s="153" t="str">
        <f>Stammdaten!F62</f>
        <v>Frankreich</v>
      </c>
      <c r="F25" s="13" t="s">
        <v>4</v>
      </c>
      <c r="G25" s="155" t="str">
        <f>Stammdaten!G62</f>
        <v>Peru</v>
      </c>
      <c r="H25" s="65"/>
      <c r="I25" s="13" t="s">
        <v>3</v>
      </c>
      <c r="J25" s="67"/>
      <c r="K25" s="3" t="str">
        <f t="shared" si="2"/>
        <v/>
      </c>
      <c r="L25" s="1" t="s">
        <v>3</v>
      </c>
      <c r="M25" s="7" t="str">
        <f t="shared" si="3"/>
        <v/>
      </c>
      <c r="N25" s="37" t="str">
        <f t="shared" si="4"/>
        <v>Frankreich</v>
      </c>
      <c r="O25" s="37" t="str">
        <f t="shared" si="5"/>
        <v>Peru</v>
      </c>
      <c r="P25" s="37" t="str">
        <f>Stammdaten!D62&amp;Stammdaten!E62</f>
        <v>3133</v>
      </c>
      <c r="Q25" s="37">
        <f t="shared" si="6"/>
        <v>0</v>
      </c>
      <c r="T25" s="72"/>
      <c r="U25" s="73"/>
      <c r="V25" s="22" t="str">
        <f>IF(OR($J25="",U25=""),"",SUM(Tipppunkte!T25:V25))</f>
        <v/>
      </c>
      <c r="W25" s="72"/>
      <c r="X25" s="73"/>
      <c r="Y25" s="22" t="str">
        <f>IF(OR($J25="",X25=""),"",SUM(Tipppunkte!W25:Y25))</f>
        <v/>
      </c>
      <c r="Z25" s="72"/>
      <c r="AA25" s="73"/>
      <c r="AB25" s="22" t="str">
        <f>IF(OR($J25="",AA25=""),"",SUM(Tipppunkte!Z25:AB25))</f>
        <v/>
      </c>
      <c r="AC25" s="72"/>
      <c r="AD25" s="73"/>
      <c r="AE25" s="22" t="str">
        <f>IF(OR($J25="",AD25=""),"",SUM(Tipppunkte!AC25:AE25))</f>
        <v/>
      </c>
      <c r="AF25" s="72"/>
      <c r="AG25" s="73"/>
      <c r="AH25" s="22" t="str">
        <f>IF(OR($J25="",AG25=""),"",SUM(Tipppunkte!AF25:AH25))</f>
        <v/>
      </c>
      <c r="AI25" s="72"/>
      <c r="AJ25" s="73"/>
      <c r="AK25" s="22" t="str">
        <f>IF(OR($J25="",AJ25=""),"",SUM(Tipppunkte!AI25:AK25))</f>
        <v/>
      </c>
      <c r="AL25" s="72"/>
      <c r="AM25" s="73"/>
      <c r="AN25" s="22" t="str">
        <f>IF(OR($J25="",AM25=""),"",SUM(Tipppunkte!AL25:AN25))</f>
        <v/>
      </c>
      <c r="AO25" s="72"/>
      <c r="AP25" s="73"/>
      <c r="AQ25" s="22" t="str">
        <f>IF(OR($J25="",AP25=""),"",SUM(Tipppunkte!AO25:AQ25))</f>
        <v/>
      </c>
      <c r="AR25" s="72"/>
      <c r="AS25" s="73"/>
      <c r="AT25" s="22" t="str">
        <f>IF(OR($J25="",AS25=""),"",SUM(Tipppunkte!AR25:AT25))</f>
        <v/>
      </c>
      <c r="AU25" s="72"/>
      <c r="AV25" s="73"/>
      <c r="AW25" s="22" t="str">
        <f>IF(OR($J25="",AV25=""),"",SUM(Tipppunkte!AU25:AW25))</f>
        <v/>
      </c>
      <c r="AX25" s="72"/>
      <c r="AY25" s="73"/>
      <c r="AZ25" s="22" t="str">
        <f>IF(OR($J25="",AY25=""),"",SUM(Tipppunkte!AX25:AZ25))</f>
        <v/>
      </c>
      <c r="BA25" s="72"/>
      <c r="BB25" s="73"/>
      <c r="BC25" s="22" t="str">
        <f>IF(OR($J25="",BB25=""),"",SUM(Tipppunkte!BA25:BC25))</f>
        <v/>
      </c>
      <c r="BD25" s="72"/>
      <c r="BE25" s="73"/>
      <c r="BF25" s="22" t="str">
        <f>IF(OR($J25="",BE25=""),"",SUM(Tipppunkte!BD25:BF25))</f>
        <v/>
      </c>
      <c r="BG25" s="72"/>
      <c r="BH25" s="73"/>
      <c r="BI25" s="22" t="str">
        <f>IF(OR($J25="",BH25=""),"",SUM(Tipppunkte!BG25:BI25))</f>
        <v/>
      </c>
      <c r="BJ25" s="72"/>
      <c r="BK25" s="73"/>
      <c r="BL25" s="22" t="str">
        <f>IF(OR($J25="",BK25=""),"",SUM(Tipppunkte!BJ25:BL25))</f>
        <v/>
      </c>
      <c r="BM25" s="72"/>
      <c r="BN25" s="73"/>
      <c r="BO25" s="22" t="str">
        <f>IF(OR($J25="",BN25=""),"",SUM(Tipppunkte!BM25:BO25))</f>
        <v/>
      </c>
      <c r="BP25" s="72"/>
      <c r="BQ25" s="73"/>
      <c r="BR25" s="22" t="str">
        <f>IF(OR($J25="",BQ25=""),"",SUM(Tipppunkte!BP25:BR25))</f>
        <v/>
      </c>
      <c r="BS25" s="72"/>
      <c r="BT25" s="73"/>
      <c r="BU25" s="22" t="str">
        <f>IF(OR($J25="",BT25=""),"",SUM(Tipppunkte!BS25:BU25))</f>
        <v/>
      </c>
      <c r="BV25" s="72"/>
      <c r="BW25" s="73"/>
      <c r="BX25" s="22" t="str">
        <f>IF(OR($J25="",BW25=""),"",SUM(Tipppunkte!BV25:BX25))</f>
        <v/>
      </c>
      <c r="BY25" s="72"/>
      <c r="BZ25" s="73"/>
      <c r="CA25" s="22" t="str">
        <f>IF(OR($J25="",BZ25=""),"",SUM(Tipppunkte!BY25:CA25))</f>
        <v/>
      </c>
      <c r="CB25" s="72"/>
      <c r="CC25" s="73"/>
      <c r="CD25" s="22" t="str">
        <f>IF(OR($J25="",CC25=""),"",SUM(Tipppunkte!CB25:CD25))</f>
        <v/>
      </c>
      <c r="CE25" s="72"/>
      <c r="CF25" s="73"/>
      <c r="CG25" s="22" t="str">
        <f>IF(OR($J25="",CF25=""),"",SUM(Tipppunkte!CE25:CG25))</f>
        <v/>
      </c>
      <c r="CH25" s="72"/>
      <c r="CI25" s="73"/>
      <c r="CJ25" s="22" t="str">
        <f>IF(OR($J25="",CI25=""),"",SUM(Tipppunkte!CH25:CJ25))</f>
        <v/>
      </c>
      <c r="CK25" s="72"/>
      <c r="CL25" s="73"/>
      <c r="CM25" s="22" t="str">
        <f>IF(OR($J25="",CL25=""),"",SUM(Tipppunkte!CK25:CM25))</f>
        <v/>
      </c>
      <c r="CN25" s="72"/>
      <c r="CO25" s="73"/>
      <c r="CP25" s="22" t="str">
        <f>IF(OR($J25="",CO25=""),"",SUM(Tipppunkte!CN25:CP25))</f>
        <v/>
      </c>
      <c r="CQ25" s="72"/>
      <c r="CR25" s="73"/>
      <c r="CS25" s="22" t="str">
        <f>IF(OR($J25="",CR25=""),"",SUM(Tipppunkte!CQ25:CS25))</f>
        <v/>
      </c>
      <c r="CT25" s="72"/>
      <c r="CU25" s="73"/>
      <c r="CV25" s="22" t="str">
        <f>IF(OR($J25="",CU25=""),"",SUM(Tipppunkte!CT25:CV25))</f>
        <v/>
      </c>
      <c r="CW25" s="72"/>
      <c r="CX25" s="73"/>
      <c r="CY25" s="22" t="str">
        <f>IF(OR($J25="",CX25=""),"",SUM(Tipppunkte!CW25:CY25))</f>
        <v/>
      </c>
      <c r="CZ25" s="72"/>
      <c r="DA25" s="73"/>
      <c r="DB25" s="22" t="str">
        <f>IF(OR($J25="",DA25=""),"",SUM(Tipppunkte!CZ25:DB25))</f>
        <v/>
      </c>
      <c r="DC25" s="72"/>
      <c r="DD25" s="73"/>
      <c r="DE25" s="22" t="str">
        <f>IF(OR($J25="",DD25=""),"",SUM(Tipppunkte!DC25:DE25))</f>
        <v/>
      </c>
      <c r="DF25" s="72"/>
      <c r="DG25" s="73"/>
      <c r="DH25" s="22" t="str">
        <f>IF(OR($J25="",DG25=""),"",SUM(Tipppunkte!DF25:DH25))</f>
        <v/>
      </c>
      <c r="DI25" s="72"/>
      <c r="DJ25" s="73"/>
      <c r="DK25" s="22" t="str">
        <f>IF(OR($J25="",DJ25=""),"",SUM(Tipppunkte!DI25:DK25))</f>
        <v/>
      </c>
      <c r="DL25" s="72"/>
      <c r="DM25" s="73"/>
      <c r="DN25" s="22" t="str">
        <f>IF(OR($J25="",DM25=""),"",SUM(Tipppunkte!DL25:DN25))</f>
        <v/>
      </c>
      <c r="DO25" s="72"/>
      <c r="DP25" s="73"/>
      <c r="DQ25" s="22" t="str">
        <f>IF(OR($J25="",DP25=""),"",SUM(Tipppunkte!DO25:DQ25))</f>
        <v/>
      </c>
      <c r="DR25" s="72"/>
      <c r="DS25" s="73"/>
      <c r="DT25" s="22" t="str">
        <f>IF(OR($J25="",DS25=""),"",SUM(Tipppunkte!DR25:DT25))</f>
        <v/>
      </c>
      <c r="DU25" s="72"/>
      <c r="DV25" s="73"/>
      <c r="DW25" s="22" t="str">
        <f>IF(OR($J25="",DV25=""),"",SUM(Tipppunkte!DU25:DW25))</f>
        <v/>
      </c>
      <c r="DX25" s="72"/>
      <c r="DY25" s="73"/>
      <c r="DZ25" s="22" t="str">
        <f>IF(OR($J25="",DY25=""),"",SUM(Tipppunkte!DX25:DZ25))</f>
        <v/>
      </c>
      <c r="EA25" s="72"/>
      <c r="EB25" s="73"/>
      <c r="EC25" s="22" t="str">
        <f>IF(OR($J25="",EB25=""),"",SUM(Tipppunkte!EA25:EC25))</f>
        <v/>
      </c>
      <c r="ED25" s="72"/>
      <c r="EE25" s="73"/>
      <c r="EF25" s="22" t="str">
        <f>IF(OR($J25="",EE25=""),"",SUM(Tipppunkte!ED25:EF25))</f>
        <v/>
      </c>
      <c r="EG25" s="72"/>
      <c r="EH25" s="73"/>
      <c r="EI25" s="22" t="str">
        <f>IF(OR($J25="",EH25=""),"",SUM(Tipppunkte!EG25:EI25))</f>
        <v/>
      </c>
    </row>
    <row r="26" spans="1:139" x14ac:dyDescent="0.2">
      <c r="A26" s="269"/>
      <c r="B26" s="136">
        <f t="shared" si="0"/>
        <v>23</v>
      </c>
      <c r="C26" s="149">
        <f>Stammdaten!H63</f>
        <v>43272.833333333336</v>
      </c>
      <c r="D26" s="166" t="str">
        <f t="shared" si="1"/>
        <v>D</v>
      </c>
      <c r="E26" s="153" t="str">
        <f>Stammdaten!F63</f>
        <v>Argentinien</v>
      </c>
      <c r="F26" s="13" t="s">
        <v>4</v>
      </c>
      <c r="G26" s="155" t="str">
        <f>Stammdaten!G63</f>
        <v>Kroatien</v>
      </c>
      <c r="H26" s="65"/>
      <c r="I26" s="13" t="s">
        <v>3</v>
      </c>
      <c r="J26" s="67"/>
      <c r="K26" s="3" t="str">
        <f t="shared" si="2"/>
        <v/>
      </c>
      <c r="L26" s="1" t="s">
        <v>3</v>
      </c>
      <c r="M26" s="7" t="str">
        <f t="shared" si="3"/>
        <v/>
      </c>
      <c r="N26" s="37" t="str">
        <f t="shared" si="4"/>
        <v>Argentinien</v>
      </c>
      <c r="O26" s="37" t="str">
        <f t="shared" si="5"/>
        <v>Kroatien</v>
      </c>
      <c r="P26" s="37" t="str">
        <f>Stammdaten!D63&amp;Stammdaten!E63</f>
        <v>4143</v>
      </c>
      <c r="Q26" s="37">
        <f t="shared" si="6"/>
        <v>0</v>
      </c>
      <c r="T26" s="72"/>
      <c r="U26" s="73"/>
      <c r="V26" s="22" t="str">
        <f>IF(OR($J26="",U26=""),"",SUM(Tipppunkte!T26:V26))</f>
        <v/>
      </c>
      <c r="W26" s="72"/>
      <c r="X26" s="73"/>
      <c r="Y26" s="22" t="str">
        <f>IF(OR($J26="",X26=""),"",SUM(Tipppunkte!W26:Y26))</f>
        <v/>
      </c>
      <c r="Z26" s="72"/>
      <c r="AA26" s="73"/>
      <c r="AB26" s="22" t="str">
        <f>IF(OR($J26="",AA26=""),"",SUM(Tipppunkte!Z26:AB26))</f>
        <v/>
      </c>
      <c r="AC26" s="72"/>
      <c r="AD26" s="73"/>
      <c r="AE26" s="22" t="str">
        <f>IF(OR($J26="",AD26=""),"",SUM(Tipppunkte!AC26:AE26))</f>
        <v/>
      </c>
      <c r="AF26" s="72"/>
      <c r="AG26" s="73"/>
      <c r="AH26" s="22" t="str">
        <f>IF(OR($J26="",AG26=""),"",SUM(Tipppunkte!AF26:AH26))</f>
        <v/>
      </c>
      <c r="AI26" s="72"/>
      <c r="AJ26" s="73"/>
      <c r="AK26" s="22" t="str">
        <f>IF(OR($J26="",AJ26=""),"",SUM(Tipppunkte!AI26:AK26))</f>
        <v/>
      </c>
      <c r="AL26" s="72"/>
      <c r="AM26" s="73"/>
      <c r="AN26" s="22" t="str">
        <f>IF(OR($J26="",AM26=""),"",SUM(Tipppunkte!AL26:AN26))</f>
        <v/>
      </c>
      <c r="AO26" s="72"/>
      <c r="AP26" s="73"/>
      <c r="AQ26" s="22" t="str">
        <f>IF(OR($J26="",AP26=""),"",SUM(Tipppunkte!AO26:AQ26))</f>
        <v/>
      </c>
      <c r="AR26" s="72"/>
      <c r="AS26" s="73"/>
      <c r="AT26" s="22" t="str">
        <f>IF(OR($J26="",AS26=""),"",SUM(Tipppunkte!AR26:AT26))</f>
        <v/>
      </c>
      <c r="AU26" s="72"/>
      <c r="AV26" s="73"/>
      <c r="AW26" s="22" t="str">
        <f>IF(OR($J26="",AV26=""),"",SUM(Tipppunkte!AU26:AW26))</f>
        <v/>
      </c>
      <c r="AX26" s="72"/>
      <c r="AY26" s="73"/>
      <c r="AZ26" s="22" t="str">
        <f>IF(OR($J26="",AY26=""),"",SUM(Tipppunkte!AX26:AZ26))</f>
        <v/>
      </c>
      <c r="BA26" s="72"/>
      <c r="BB26" s="73"/>
      <c r="BC26" s="22" t="str">
        <f>IF(OR($J26="",BB26=""),"",SUM(Tipppunkte!BA26:BC26))</f>
        <v/>
      </c>
      <c r="BD26" s="72"/>
      <c r="BE26" s="73"/>
      <c r="BF26" s="22" t="str">
        <f>IF(OR($J26="",BE26=""),"",SUM(Tipppunkte!BD26:BF26))</f>
        <v/>
      </c>
      <c r="BG26" s="72"/>
      <c r="BH26" s="73"/>
      <c r="BI26" s="22" t="str">
        <f>IF(OR($J26="",BH26=""),"",SUM(Tipppunkte!BG26:BI26))</f>
        <v/>
      </c>
      <c r="BJ26" s="72"/>
      <c r="BK26" s="73"/>
      <c r="BL26" s="22" t="str">
        <f>IF(OR($J26="",BK26=""),"",SUM(Tipppunkte!BJ26:BL26))</f>
        <v/>
      </c>
      <c r="BM26" s="72"/>
      <c r="BN26" s="73"/>
      <c r="BO26" s="22" t="str">
        <f>IF(OR($J26="",BN26=""),"",SUM(Tipppunkte!BM26:BO26))</f>
        <v/>
      </c>
      <c r="BP26" s="72"/>
      <c r="BQ26" s="73"/>
      <c r="BR26" s="22" t="str">
        <f>IF(OR($J26="",BQ26=""),"",SUM(Tipppunkte!BP26:BR26))</f>
        <v/>
      </c>
      <c r="BS26" s="72"/>
      <c r="BT26" s="73"/>
      <c r="BU26" s="22" t="str">
        <f>IF(OR($J26="",BT26=""),"",SUM(Tipppunkte!BS26:BU26))</f>
        <v/>
      </c>
      <c r="BV26" s="72"/>
      <c r="BW26" s="73"/>
      <c r="BX26" s="22" t="str">
        <f>IF(OR($J26="",BW26=""),"",SUM(Tipppunkte!BV26:BX26))</f>
        <v/>
      </c>
      <c r="BY26" s="72"/>
      <c r="BZ26" s="73"/>
      <c r="CA26" s="22" t="str">
        <f>IF(OR($J26="",BZ26=""),"",SUM(Tipppunkte!BY26:CA26))</f>
        <v/>
      </c>
      <c r="CB26" s="72"/>
      <c r="CC26" s="73"/>
      <c r="CD26" s="22" t="str">
        <f>IF(OR($J26="",CC26=""),"",SUM(Tipppunkte!CB26:CD26))</f>
        <v/>
      </c>
      <c r="CE26" s="72"/>
      <c r="CF26" s="73"/>
      <c r="CG26" s="22" t="str">
        <f>IF(OR($J26="",CF26=""),"",SUM(Tipppunkte!CE26:CG26))</f>
        <v/>
      </c>
      <c r="CH26" s="72"/>
      <c r="CI26" s="73"/>
      <c r="CJ26" s="22" t="str">
        <f>IF(OR($J26="",CI26=""),"",SUM(Tipppunkte!CH26:CJ26))</f>
        <v/>
      </c>
      <c r="CK26" s="72"/>
      <c r="CL26" s="73"/>
      <c r="CM26" s="22" t="str">
        <f>IF(OR($J26="",CL26=""),"",SUM(Tipppunkte!CK26:CM26))</f>
        <v/>
      </c>
      <c r="CN26" s="72"/>
      <c r="CO26" s="73"/>
      <c r="CP26" s="22" t="str">
        <f>IF(OR($J26="",CO26=""),"",SUM(Tipppunkte!CN26:CP26))</f>
        <v/>
      </c>
      <c r="CQ26" s="72"/>
      <c r="CR26" s="73"/>
      <c r="CS26" s="22" t="str">
        <f>IF(OR($J26="",CR26=""),"",SUM(Tipppunkte!CQ26:CS26))</f>
        <v/>
      </c>
      <c r="CT26" s="72"/>
      <c r="CU26" s="73"/>
      <c r="CV26" s="22" t="str">
        <f>IF(OR($J26="",CU26=""),"",SUM(Tipppunkte!CT26:CV26))</f>
        <v/>
      </c>
      <c r="CW26" s="72"/>
      <c r="CX26" s="73"/>
      <c r="CY26" s="22" t="str">
        <f>IF(OR($J26="",CX26=""),"",SUM(Tipppunkte!CW26:CY26))</f>
        <v/>
      </c>
      <c r="CZ26" s="72"/>
      <c r="DA26" s="73"/>
      <c r="DB26" s="22" t="str">
        <f>IF(OR($J26="",DA26=""),"",SUM(Tipppunkte!CZ26:DB26))</f>
        <v/>
      </c>
      <c r="DC26" s="72"/>
      <c r="DD26" s="73"/>
      <c r="DE26" s="22" t="str">
        <f>IF(OR($J26="",DD26=""),"",SUM(Tipppunkte!DC26:DE26))</f>
        <v/>
      </c>
      <c r="DF26" s="72"/>
      <c r="DG26" s="73"/>
      <c r="DH26" s="22" t="str">
        <f>IF(OR($J26="",DG26=""),"",SUM(Tipppunkte!DF26:DH26))</f>
        <v/>
      </c>
      <c r="DI26" s="72"/>
      <c r="DJ26" s="73"/>
      <c r="DK26" s="22" t="str">
        <f>IF(OR($J26="",DJ26=""),"",SUM(Tipppunkte!DI26:DK26))</f>
        <v/>
      </c>
      <c r="DL26" s="72"/>
      <c r="DM26" s="73"/>
      <c r="DN26" s="22" t="str">
        <f>IF(OR($J26="",DM26=""),"",SUM(Tipppunkte!DL26:DN26))</f>
        <v/>
      </c>
      <c r="DO26" s="72"/>
      <c r="DP26" s="73"/>
      <c r="DQ26" s="22" t="str">
        <f>IF(OR($J26="",DP26=""),"",SUM(Tipppunkte!DO26:DQ26))</f>
        <v/>
      </c>
      <c r="DR26" s="72"/>
      <c r="DS26" s="73"/>
      <c r="DT26" s="22" t="str">
        <f>IF(OR($J26="",DS26=""),"",SUM(Tipppunkte!DR26:DT26))</f>
        <v/>
      </c>
      <c r="DU26" s="72"/>
      <c r="DV26" s="73"/>
      <c r="DW26" s="22" t="str">
        <f>IF(OR($J26="",DV26=""),"",SUM(Tipppunkte!DU26:DW26))</f>
        <v/>
      </c>
      <c r="DX26" s="72"/>
      <c r="DY26" s="73"/>
      <c r="DZ26" s="22" t="str">
        <f>IF(OR($J26="",DY26=""),"",SUM(Tipppunkte!DX26:DZ26))</f>
        <v/>
      </c>
      <c r="EA26" s="72"/>
      <c r="EB26" s="73"/>
      <c r="EC26" s="22" t="str">
        <f>IF(OR($J26="",EB26=""),"",SUM(Tipppunkte!EA26:EC26))</f>
        <v/>
      </c>
      <c r="ED26" s="72"/>
      <c r="EE26" s="73"/>
      <c r="EF26" s="22" t="str">
        <f>IF(OR($J26="",EE26=""),"",SUM(Tipppunkte!ED26:EF26))</f>
        <v/>
      </c>
      <c r="EG26" s="72"/>
      <c r="EH26" s="73"/>
      <c r="EI26" s="22" t="str">
        <f>IF(OR($J26="",EH26=""),"",SUM(Tipppunkte!EG26:EI26))</f>
        <v/>
      </c>
    </row>
    <row r="27" spans="1:139" x14ac:dyDescent="0.2">
      <c r="A27" s="269"/>
      <c r="B27" s="136">
        <f t="shared" si="0"/>
        <v>24</v>
      </c>
      <c r="C27" s="149">
        <f>Stammdaten!H64</f>
        <v>43273.583333333336</v>
      </c>
      <c r="D27" s="166" t="str">
        <f t="shared" si="1"/>
        <v>E</v>
      </c>
      <c r="E27" s="153" t="str">
        <f>Stammdaten!F64</f>
        <v>Brasilien</v>
      </c>
      <c r="F27" s="13" t="s">
        <v>4</v>
      </c>
      <c r="G27" s="155" t="str">
        <f>Stammdaten!G64</f>
        <v>Costa Rica</v>
      </c>
      <c r="H27" s="65"/>
      <c r="I27" s="13" t="s">
        <v>3</v>
      </c>
      <c r="J27" s="67"/>
      <c r="K27" s="3" t="str">
        <f t="shared" si="2"/>
        <v/>
      </c>
      <c r="L27" s="1" t="s">
        <v>3</v>
      </c>
      <c r="M27" s="7" t="str">
        <f t="shared" si="3"/>
        <v/>
      </c>
      <c r="N27" s="37" t="str">
        <f t="shared" si="4"/>
        <v>Brasilien</v>
      </c>
      <c r="O27" s="37" t="str">
        <f t="shared" si="5"/>
        <v>Costa Rica</v>
      </c>
      <c r="P27" s="37" t="str">
        <f>Stammdaten!D64&amp;Stammdaten!E64</f>
        <v>5153</v>
      </c>
      <c r="Q27" s="37">
        <f t="shared" si="6"/>
        <v>0</v>
      </c>
      <c r="T27" s="72"/>
      <c r="U27" s="73"/>
      <c r="V27" s="22" t="str">
        <f>IF(OR($J27="",U27=""),"",SUM(Tipppunkte!T27:V27))</f>
        <v/>
      </c>
      <c r="W27" s="72"/>
      <c r="X27" s="73"/>
      <c r="Y27" s="22" t="str">
        <f>IF(OR($J27="",X27=""),"",SUM(Tipppunkte!W27:Y27))</f>
        <v/>
      </c>
      <c r="Z27" s="72"/>
      <c r="AA27" s="73"/>
      <c r="AB27" s="22" t="str">
        <f>IF(OR($J27="",AA27=""),"",SUM(Tipppunkte!Z27:AB27))</f>
        <v/>
      </c>
      <c r="AC27" s="72"/>
      <c r="AD27" s="73"/>
      <c r="AE27" s="22" t="str">
        <f>IF(OR($J27="",AD27=""),"",SUM(Tipppunkte!AC27:AE27))</f>
        <v/>
      </c>
      <c r="AF27" s="72"/>
      <c r="AG27" s="73"/>
      <c r="AH27" s="22" t="str">
        <f>IF(OR($J27="",AG27=""),"",SUM(Tipppunkte!AF27:AH27))</f>
        <v/>
      </c>
      <c r="AI27" s="72"/>
      <c r="AJ27" s="73"/>
      <c r="AK27" s="22" t="str">
        <f>IF(OR($J27="",AJ27=""),"",SUM(Tipppunkte!AI27:AK27))</f>
        <v/>
      </c>
      <c r="AL27" s="72"/>
      <c r="AM27" s="73"/>
      <c r="AN27" s="22" t="str">
        <f>IF(OR($J27="",AM27=""),"",SUM(Tipppunkte!AL27:AN27))</f>
        <v/>
      </c>
      <c r="AO27" s="72"/>
      <c r="AP27" s="73"/>
      <c r="AQ27" s="22" t="str">
        <f>IF(OR($J27="",AP27=""),"",SUM(Tipppunkte!AO27:AQ27))</f>
        <v/>
      </c>
      <c r="AR27" s="72"/>
      <c r="AS27" s="73"/>
      <c r="AT27" s="22" t="str">
        <f>IF(OR($J27="",AS27=""),"",SUM(Tipppunkte!AR27:AT27))</f>
        <v/>
      </c>
      <c r="AU27" s="72"/>
      <c r="AV27" s="73"/>
      <c r="AW27" s="22" t="str">
        <f>IF(OR($J27="",AV27=""),"",SUM(Tipppunkte!AU27:AW27))</f>
        <v/>
      </c>
      <c r="AX27" s="72"/>
      <c r="AY27" s="73"/>
      <c r="AZ27" s="22" t="str">
        <f>IF(OR($J27="",AY27=""),"",SUM(Tipppunkte!AX27:AZ27))</f>
        <v/>
      </c>
      <c r="BA27" s="72"/>
      <c r="BB27" s="73"/>
      <c r="BC27" s="22" t="str">
        <f>IF(OR($J27="",BB27=""),"",SUM(Tipppunkte!BA27:BC27))</f>
        <v/>
      </c>
      <c r="BD27" s="72"/>
      <c r="BE27" s="73"/>
      <c r="BF27" s="22" t="str">
        <f>IF(OR($J27="",BE27=""),"",SUM(Tipppunkte!BD27:BF27))</f>
        <v/>
      </c>
      <c r="BG27" s="72"/>
      <c r="BH27" s="73"/>
      <c r="BI27" s="22" t="str">
        <f>IF(OR($J27="",BH27=""),"",SUM(Tipppunkte!BG27:BI27))</f>
        <v/>
      </c>
      <c r="BJ27" s="72"/>
      <c r="BK27" s="73"/>
      <c r="BL27" s="22" t="str">
        <f>IF(OR($J27="",BK27=""),"",SUM(Tipppunkte!BJ27:BL27))</f>
        <v/>
      </c>
      <c r="BM27" s="72"/>
      <c r="BN27" s="73"/>
      <c r="BO27" s="22" t="str">
        <f>IF(OR($J27="",BN27=""),"",SUM(Tipppunkte!BM27:BO27))</f>
        <v/>
      </c>
      <c r="BP27" s="72"/>
      <c r="BQ27" s="73"/>
      <c r="BR27" s="22" t="str">
        <f>IF(OR($J27="",BQ27=""),"",SUM(Tipppunkte!BP27:BR27))</f>
        <v/>
      </c>
      <c r="BS27" s="72"/>
      <c r="BT27" s="73"/>
      <c r="BU27" s="22" t="str">
        <f>IF(OR($J27="",BT27=""),"",SUM(Tipppunkte!BS27:BU27))</f>
        <v/>
      </c>
      <c r="BV27" s="72"/>
      <c r="BW27" s="73"/>
      <c r="BX27" s="22" t="str">
        <f>IF(OR($J27="",BW27=""),"",SUM(Tipppunkte!BV27:BX27))</f>
        <v/>
      </c>
      <c r="BY27" s="72"/>
      <c r="BZ27" s="73"/>
      <c r="CA27" s="22" t="str">
        <f>IF(OR($J27="",BZ27=""),"",SUM(Tipppunkte!BY27:CA27))</f>
        <v/>
      </c>
      <c r="CB27" s="72"/>
      <c r="CC27" s="73"/>
      <c r="CD27" s="22" t="str">
        <f>IF(OR($J27="",CC27=""),"",SUM(Tipppunkte!CB27:CD27))</f>
        <v/>
      </c>
      <c r="CE27" s="72"/>
      <c r="CF27" s="73"/>
      <c r="CG27" s="22" t="str">
        <f>IF(OR($J27="",CF27=""),"",SUM(Tipppunkte!CE27:CG27))</f>
        <v/>
      </c>
      <c r="CH27" s="72"/>
      <c r="CI27" s="73"/>
      <c r="CJ27" s="22" t="str">
        <f>IF(OR($J27="",CI27=""),"",SUM(Tipppunkte!CH27:CJ27))</f>
        <v/>
      </c>
      <c r="CK27" s="72"/>
      <c r="CL27" s="73"/>
      <c r="CM27" s="22" t="str">
        <f>IF(OR($J27="",CL27=""),"",SUM(Tipppunkte!CK27:CM27))</f>
        <v/>
      </c>
      <c r="CN27" s="72"/>
      <c r="CO27" s="73"/>
      <c r="CP27" s="22" t="str">
        <f>IF(OR($J27="",CO27=""),"",SUM(Tipppunkte!CN27:CP27))</f>
        <v/>
      </c>
      <c r="CQ27" s="72"/>
      <c r="CR27" s="73"/>
      <c r="CS27" s="22" t="str">
        <f>IF(OR($J27="",CR27=""),"",SUM(Tipppunkte!CQ27:CS27))</f>
        <v/>
      </c>
      <c r="CT27" s="72"/>
      <c r="CU27" s="73"/>
      <c r="CV27" s="22" t="str">
        <f>IF(OR($J27="",CU27=""),"",SUM(Tipppunkte!CT27:CV27))</f>
        <v/>
      </c>
      <c r="CW27" s="72"/>
      <c r="CX27" s="73"/>
      <c r="CY27" s="22" t="str">
        <f>IF(OR($J27="",CX27=""),"",SUM(Tipppunkte!CW27:CY27))</f>
        <v/>
      </c>
      <c r="CZ27" s="72"/>
      <c r="DA27" s="73"/>
      <c r="DB27" s="22" t="str">
        <f>IF(OR($J27="",DA27=""),"",SUM(Tipppunkte!CZ27:DB27))</f>
        <v/>
      </c>
      <c r="DC27" s="72"/>
      <c r="DD27" s="73"/>
      <c r="DE27" s="22" t="str">
        <f>IF(OR($J27="",DD27=""),"",SUM(Tipppunkte!DC27:DE27))</f>
        <v/>
      </c>
      <c r="DF27" s="72"/>
      <c r="DG27" s="73"/>
      <c r="DH27" s="22" t="str">
        <f>IF(OR($J27="",DG27=""),"",SUM(Tipppunkte!DF27:DH27))</f>
        <v/>
      </c>
      <c r="DI27" s="72"/>
      <c r="DJ27" s="73"/>
      <c r="DK27" s="22" t="str">
        <f>IF(OR($J27="",DJ27=""),"",SUM(Tipppunkte!DI27:DK27))</f>
        <v/>
      </c>
      <c r="DL27" s="72"/>
      <c r="DM27" s="73"/>
      <c r="DN27" s="22" t="str">
        <f>IF(OR($J27="",DM27=""),"",SUM(Tipppunkte!DL27:DN27))</f>
        <v/>
      </c>
      <c r="DO27" s="72"/>
      <c r="DP27" s="73"/>
      <c r="DQ27" s="22" t="str">
        <f>IF(OR($J27="",DP27=""),"",SUM(Tipppunkte!DO27:DQ27))</f>
        <v/>
      </c>
      <c r="DR27" s="72"/>
      <c r="DS27" s="73"/>
      <c r="DT27" s="22" t="str">
        <f>IF(OR($J27="",DS27=""),"",SUM(Tipppunkte!DR27:DT27))</f>
        <v/>
      </c>
      <c r="DU27" s="72"/>
      <c r="DV27" s="73"/>
      <c r="DW27" s="22" t="str">
        <f>IF(OR($J27="",DV27=""),"",SUM(Tipppunkte!DU27:DW27))</f>
        <v/>
      </c>
      <c r="DX27" s="72"/>
      <c r="DY27" s="73"/>
      <c r="DZ27" s="22" t="str">
        <f>IF(OR($J27="",DY27=""),"",SUM(Tipppunkte!DX27:DZ27))</f>
        <v/>
      </c>
      <c r="EA27" s="72"/>
      <c r="EB27" s="73"/>
      <c r="EC27" s="22" t="str">
        <f>IF(OR($J27="",EB27=""),"",SUM(Tipppunkte!EA27:EC27))</f>
        <v/>
      </c>
      <c r="ED27" s="72"/>
      <c r="EE27" s="73"/>
      <c r="EF27" s="22" t="str">
        <f>IF(OR($J27="",EE27=""),"",SUM(Tipppunkte!ED27:EF27))</f>
        <v/>
      </c>
      <c r="EG27" s="72"/>
      <c r="EH27" s="73"/>
      <c r="EI27" s="22" t="str">
        <f>IF(OR($J27="",EH27=""),"",SUM(Tipppunkte!EG27:EI27))</f>
        <v/>
      </c>
    </row>
    <row r="28" spans="1:139" x14ac:dyDescent="0.2">
      <c r="A28" s="269"/>
      <c r="B28" s="136">
        <f t="shared" si="0"/>
        <v>25</v>
      </c>
      <c r="C28" s="149">
        <f>Stammdaten!H65</f>
        <v>43273.708333333336</v>
      </c>
      <c r="D28" s="166" t="str">
        <f t="shared" si="1"/>
        <v>D</v>
      </c>
      <c r="E28" s="153" t="str">
        <f>Stammdaten!F65</f>
        <v>Nigeria</v>
      </c>
      <c r="F28" s="13" t="s">
        <v>4</v>
      </c>
      <c r="G28" s="155" t="str">
        <f>Stammdaten!G65</f>
        <v>Island</v>
      </c>
      <c r="H28" s="65"/>
      <c r="I28" s="13" t="s">
        <v>3</v>
      </c>
      <c r="J28" s="67"/>
      <c r="K28" s="3" t="str">
        <f t="shared" si="2"/>
        <v/>
      </c>
      <c r="L28" s="1" t="s">
        <v>3</v>
      </c>
      <c r="M28" s="7" t="str">
        <f t="shared" si="3"/>
        <v/>
      </c>
      <c r="N28" s="37" t="str">
        <f t="shared" si="4"/>
        <v>Nigeria</v>
      </c>
      <c r="O28" s="37" t="str">
        <f t="shared" si="5"/>
        <v>Island</v>
      </c>
      <c r="P28" s="37" t="str">
        <f>Stammdaten!D65&amp;Stammdaten!E65</f>
        <v>4442</v>
      </c>
      <c r="Q28" s="37">
        <f t="shared" si="6"/>
        <v>0</v>
      </c>
      <c r="T28" s="72"/>
      <c r="U28" s="73"/>
      <c r="V28" s="22" t="str">
        <f>IF(OR($J28="",U28=""),"",SUM(Tipppunkte!T28:V28))</f>
        <v/>
      </c>
      <c r="W28" s="72"/>
      <c r="X28" s="73"/>
      <c r="Y28" s="22" t="str">
        <f>IF(OR($J28="",X28=""),"",SUM(Tipppunkte!W28:Y28))</f>
        <v/>
      </c>
      <c r="Z28" s="72"/>
      <c r="AA28" s="73"/>
      <c r="AB28" s="22" t="str">
        <f>IF(OR($J28="",AA28=""),"",SUM(Tipppunkte!Z28:AB28))</f>
        <v/>
      </c>
      <c r="AC28" s="72"/>
      <c r="AD28" s="73"/>
      <c r="AE28" s="22" t="str">
        <f>IF(OR($J28="",AD28=""),"",SUM(Tipppunkte!AC28:AE28))</f>
        <v/>
      </c>
      <c r="AF28" s="72"/>
      <c r="AG28" s="73"/>
      <c r="AH28" s="22" t="str">
        <f>IF(OR($J28="",AG28=""),"",SUM(Tipppunkte!AF28:AH28))</f>
        <v/>
      </c>
      <c r="AI28" s="72"/>
      <c r="AJ28" s="73"/>
      <c r="AK28" s="22" t="str">
        <f>IF(OR($J28="",AJ28=""),"",SUM(Tipppunkte!AI28:AK28))</f>
        <v/>
      </c>
      <c r="AL28" s="72"/>
      <c r="AM28" s="73"/>
      <c r="AN28" s="22" t="str">
        <f>IF(OR($J28="",AM28=""),"",SUM(Tipppunkte!AL28:AN28))</f>
        <v/>
      </c>
      <c r="AO28" s="72"/>
      <c r="AP28" s="73"/>
      <c r="AQ28" s="22" t="str">
        <f>IF(OR($J28="",AP28=""),"",SUM(Tipppunkte!AO28:AQ28))</f>
        <v/>
      </c>
      <c r="AR28" s="72"/>
      <c r="AS28" s="73"/>
      <c r="AT28" s="22" t="str">
        <f>IF(OR($J28="",AS28=""),"",SUM(Tipppunkte!AR28:AT28))</f>
        <v/>
      </c>
      <c r="AU28" s="72"/>
      <c r="AV28" s="73"/>
      <c r="AW28" s="22" t="str">
        <f>IF(OR($J28="",AV28=""),"",SUM(Tipppunkte!AU28:AW28))</f>
        <v/>
      </c>
      <c r="AX28" s="72"/>
      <c r="AY28" s="73"/>
      <c r="AZ28" s="22" t="str">
        <f>IF(OR($J28="",AY28=""),"",SUM(Tipppunkte!AX28:AZ28))</f>
        <v/>
      </c>
      <c r="BA28" s="72"/>
      <c r="BB28" s="73"/>
      <c r="BC28" s="22" t="str">
        <f>IF(OR($J28="",BB28=""),"",SUM(Tipppunkte!BA28:BC28))</f>
        <v/>
      </c>
      <c r="BD28" s="72"/>
      <c r="BE28" s="73"/>
      <c r="BF28" s="22" t="str">
        <f>IF(OR($J28="",BE28=""),"",SUM(Tipppunkte!BD28:BF28))</f>
        <v/>
      </c>
      <c r="BG28" s="72"/>
      <c r="BH28" s="73"/>
      <c r="BI28" s="22" t="str">
        <f>IF(OR($J28="",BH28=""),"",SUM(Tipppunkte!BG28:BI28))</f>
        <v/>
      </c>
      <c r="BJ28" s="72"/>
      <c r="BK28" s="73"/>
      <c r="BL28" s="22" t="str">
        <f>IF(OR($J28="",BK28=""),"",SUM(Tipppunkte!BJ28:BL28))</f>
        <v/>
      </c>
      <c r="BM28" s="72"/>
      <c r="BN28" s="73"/>
      <c r="BO28" s="22" t="str">
        <f>IF(OR($J28="",BN28=""),"",SUM(Tipppunkte!BM28:BO28))</f>
        <v/>
      </c>
      <c r="BP28" s="72"/>
      <c r="BQ28" s="73"/>
      <c r="BR28" s="22" t="str">
        <f>IF(OR($J28="",BQ28=""),"",SUM(Tipppunkte!BP28:BR28))</f>
        <v/>
      </c>
      <c r="BS28" s="72"/>
      <c r="BT28" s="73"/>
      <c r="BU28" s="22" t="str">
        <f>IF(OR($J28="",BT28=""),"",SUM(Tipppunkte!BS28:BU28))</f>
        <v/>
      </c>
      <c r="BV28" s="72"/>
      <c r="BW28" s="73"/>
      <c r="BX28" s="22" t="str">
        <f>IF(OR($J28="",BW28=""),"",SUM(Tipppunkte!BV28:BX28))</f>
        <v/>
      </c>
      <c r="BY28" s="72"/>
      <c r="BZ28" s="73"/>
      <c r="CA28" s="22" t="str">
        <f>IF(OR($J28="",BZ28=""),"",SUM(Tipppunkte!BY28:CA28))</f>
        <v/>
      </c>
      <c r="CB28" s="72"/>
      <c r="CC28" s="73"/>
      <c r="CD28" s="22" t="str">
        <f>IF(OR($J28="",CC28=""),"",SUM(Tipppunkte!CB28:CD28))</f>
        <v/>
      </c>
      <c r="CE28" s="72"/>
      <c r="CF28" s="73"/>
      <c r="CG28" s="22" t="str">
        <f>IF(OR($J28="",CF28=""),"",SUM(Tipppunkte!CE28:CG28))</f>
        <v/>
      </c>
      <c r="CH28" s="72"/>
      <c r="CI28" s="73"/>
      <c r="CJ28" s="22" t="str">
        <f>IF(OR($J28="",CI28=""),"",SUM(Tipppunkte!CH28:CJ28))</f>
        <v/>
      </c>
      <c r="CK28" s="72"/>
      <c r="CL28" s="73"/>
      <c r="CM28" s="22" t="str">
        <f>IF(OR($J28="",CL28=""),"",SUM(Tipppunkte!CK28:CM28))</f>
        <v/>
      </c>
      <c r="CN28" s="72"/>
      <c r="CO28" s="73"/>
      <c r="CP28" s="22" t="str">
        <f>IF(OR($J28="",CO28=""),"",SUM(Tipppunkte!CN28:CP28))</f>
        <v/>
      </c>
      <c r="CQ28" s="72"/>
      <c r="CR28" s="73"/>
      <c r="CS28" s="22" t="str">
        <f>IF(OR($J28="",CR28=""),"",SUM(Tipppunkte!CQ28:CS28))</f>
        <v/>
      </c>
      <c r="CT28" s="72"/>
      <c r="CU28" s="73"/>
      <c r="CV28" s="22" t="str">
        <f>IF(OR($J28="",CU28=""),"",SUM(Tipppunkte!CT28:CV28))</f>
        <v/>
      </c>
      <c r="CW28" s="72"/>
      <c r="CX28" s="73"/>
      <c r="CY28" s="22" t="str">
        <f>IF(OR($J28="",CX28=""),"",SUM(Tipppunkte!CW28:CY28))</f>
        <v/>
      </c>
      <c r="CZ28" s="72"/>
      <c r="DA28" s="73"/>
      <c r="DB28" s="22" t="str">
        <f>IF(OR($J28="",DA28=""),"",SUM(Tipppunkte!CZ28:DB28))</f>
        <v/>
      </c>
      <c r="DC28" s="72"/>
      <c r="DD28" s="73"/>
      <c r="DE28" s="22" t="str">
        <f>IF(OR($J28="",DD28=""),"",SUM(Tipppunkte!DC28:DE28))</f>
        <v/>
      </c>
      <c r="DF28" s="72"/>
      <c r="DG28" s="73"/>
      <c r="DH28" s="22" t="str">
        <f>IF(OR($J28="",DG28=""),"",SUM(Tipppunkte!DF28:DH28))</f>
        <v/>
      </c>
      <c r="DI28" s="72"/>
      <c r="DJ28" s="73"/>
      <c r="DK28" s="22" t="str">
        <f>IF(OR($J28="",DJ28=""),"",SUM(Tipppunkte!DI28:DK28))</f>
        <v/>
      </c>
      <c r="DL28" s="72"/>
      <c r="DM28" s="73"/>
      <c r="DN28" s="22" t="str">
        <f>IF(OR($J28="",DM28=""),"",SUM(Tipppunkte!DL28:DN28))</f>
        <v/>
      </c>
      <c r="DO28" s="72"/>
      <c r="DP28" s="73"/>
      <c r="DQ28" s="22" t="str">
        <f>IF(OR($J28="",DP28=""),"",SUM(Tipppunkte!DO28:DQ28))</f>
        <v/>
      </c>
      <c r="DR28" s="72"/>
      <c r="DS28" s="73"/>
      <c r="DT28" s="22" t="str">
        <f>IF(OR($J28="",DS28=""),"",SUM(Tipppunkte!DR28:DT28))</f>
        <v/>
      </c>
      <c r="DU28" s="72"/>
      <c r="DV28" s="73"/>
      <c r="DW28" s="22" t="str">
        <f>IF(OR($J28="",DV28=""),"",SUM(Tipppunkte!DU28:DW28))</f>
        <v/>
      </c>
      <c r="DX28" s="72"/>
      <c r="DY28" s="73"/>
      <c r="DZ28" s="22" t="str">
        <f>IF(OR($J28="",DY28=""),"",SUM(Tipppunkte!DX28:DZ28))</f>
        <v/>
      </c>
      <c r="EA28" s="72"/>
      <c r="EB28" s="73"/>
      <c r="EC28" s="22" t="str">
        <f>IF(OR($J28="",EB28=""),"",SUM(Tipppunkte!EA28:EC28))</f>
        <v/>
      </c>
      <c r="ED28" s="72"/>
      <c r="EE28" s="73"/>
      <c r="EF28" s="22" t="str">
        <f>IF(OR($J28="",EE28=""),"",SUM(Tipppunkte!ED28:EF28))</f>
        <v/>
      </c>
      <c r="EG28" s="72"/>
      <c r="EH28" s="73"/>
      <c r="EI28" s="22" t="str">
        <f>IF(OR($J28="",EH28=""),"",SUM(Tipppunkte!EG28:EI28))</f>
        <v/>
      </c>
    </row>
    <row r="29" spans="1:139" x14ac:dyDescent="0.2">
      <c r="A29" s="269"/>
      <c r="B29" s="136">
        <f t="shared" si="0"/>
        <v>26</v>
      </c>
      <c r="C29" s="149">
        <f>Stammdaten!H66</f>
        <v>43273.833333333336</v>
      </c>
      <c r="D29" s="166" t="str">
        <f t="shared" si="1"/>
        <v>E</v>
      </c>
      <c r="E29" s="153" t="str">
        <f>Stammdaten!F66</f>
        <v>Serbien</v>
      </c>
      <c r="F29" s="13" t="s">
        <v>4</v>
      </c>
      <c r="G29" s="155" t="str">
        <f>Stammdaten!G66</f>
        <v>Schweiz</v>
      </c>
      <c r="H29" s="65"/>
      <c r="I29" s="13" t="s">
        <v>3</v>
      </c>
      <c r="J29" s="67"/>
      <c r="K29" s="3" t="str">
        <f t="shared" si="2"/>
        <v/>
      </c>
      <c r="L29" s="1" t="s">
        <v>3</v>
      </c>
      <c r="M29" s="7" t="str">
        <f t="shared" si="3"/>
        <v/>
      </c>
      <c r="N29" s="37" t="str">
        <f t="shared" si="4"/>
        <v>Serbien</v>
      </c>
      <c r="O29" s="37" t="str">
        <f t="shared" si="5"/>
        <v>Schweiz</v>
      </c>
      <c r="P29" s="37" t="str">
        <f>Stammdaten!D66&amp;Stammdaten!E66</f>
        <v>5452</v>
      </c>
      <c r="Q29" s="37">
        <f t="shared" si="6"/>
        <v>0</v>
      </c>
      <c r="T29" s="72"/>
      <c r="U29" s="73"/>
      <c r="V29" s="22" t="str">
        <f>IF(OR($J29="",U29=""),"",SUM(Tipppunkte!T29:V29))</f>
        <v/>
      </c>
      <c r="W29" s="72"/>
      <c r="X29" s="73"/>
      <c r="Y29" s="22" t="str">
        <f>IF(OR($J29="",X29=""),"",SUM(Tipppunkte!W29:Y29))</f>
        <v/>
      </c>
      <c r="Z29" s="72"/>
      <c r="AA29" s="73"/>
      <c r="AB29" s="22" t="str">
        <f>IF(OR($J29="",AA29=""),"",SUM(Tipppunkte!Z29:AB29))</f>
        <v/>
      </c>
      <c r="AC29" s="72"/>
      <c r="AD29" s="73"/>
      <c r="AE29" s="22" t="str">
        <f>IF(OR($J29="",AD29=""),"",SUM(Tipppunkte!AC29:AE29))</f>
        <v/>
      </c>
      <c r="AF29" s="72"/>
      <c r="AG29" s="73"/>
      <c r="AH29" s="22" t="str">
        <f>IF(OR($J29="",AG29=""),"",SUM(Tipppunkte!AF29:AH29))</f>
        <v/>
      </c>
      <c r="AI29" s="72"/>
      <c r="AJ29" s="73"/>
      <c r="AK29" s="22" t="str">
        <f>IF(OR($J29="",AJ29=""),"",SUM(Tipppunkte!AI29:AK29))</f>
        <v/>
      </c>
      <c r="AL29" s="72"/>
      <c r="AM29" s="73"/>
      <c r="AN29" s="22" t="str">
        <f>IF(OR($J29="",AM29=""),"",SUM(Tipppunkte!AL29:AN29))</f>
        <v/>
      </c>
      <c r="AO29" s="72"/>
      <c r="AP29" s="73"/>
      <c r="AQ29" s="22" t="str">
        <f>IF(OR($J29="",AP29=""),"",SUM(Tipppunkte!AO29:AQ29))</f>
        <v/>
      </c>
      <c r="AR29" s="72"/>
      <c r="AS29" s="73"/>
      <c r="AT29" s="22" t="str">
        <f>IF(OR($J29="",AS29=""),"",SUM(Tipppunkte!AR29:AT29))</f>
        <v/>
      </c>
      <c r="AU29" s="72"/>
      <c r="AV29" s="73"/>
      <c r="AW29" s="22" t="str">
        <f>IF(OR($J29="",AV29=""),"",SUM(Tipppunkte!AU29:AW29))</f>
        <v/>
      </c>
      <c r="AX29" s="72"/>
      <c r="AY29" s="73"/>
      <c r="AZ29" s="22" t="str">
        <f>IF(OR($J29="",AY29=""),"",SUM(Tipppunkte!AX29:AZ29))</f>
        <v/>
      </c>
      <c r="BA29" s="72"/>
      <c r="BB29" s="73"/>
      <c r="BC29" s="22" t="str">
        <f>IF(OR($J29="",BB29=""),"",SUM(Tipppunkte!BA29:BC29))</f>
        <v/>
      </c>
      <c r="BD29" s="72"/>
      <c r="BE29" s="73"/>
      <c r="BF29" s="22" t="str">
        <f>IF(OR($J29="",BE29=""),"",SUM(Tipppunkte!BD29:BF29))</f>
        <v/>
      </c>
      <c r="BG29" s="72"/>
      <c r="BH29" s="73"/>
      <c r="BI29" s="22" t="str">
        <f>IF(OR($J29="",BH29=""),"",SUM(Tipppunkte!BG29:BI29))</f>
        <v/>
      </c>
      <c r="BJ29" s="72"/>
      <c r="BK29" s="73"/>
      <c r="BL29" s="22" t="str">
        <f>IF(OR($J29="",BK29=""),"",SUM(Tipppunkte!BJ29:BL29))</f>
        <v/>
      </c>
      <c r="BM29" s="72"/>
      <c r="BN29" s="73"/>
      <c r="BO29" s="22" t="str">
        <f>IF(OR($J29="",BN29=""),"",SUM(Tipppunkte!BM29:BO29))</f>
        <v/>
      </c>
      <c r="BP29" s="72"/>
      <c r="BQ29" s="73"/>
      <c r="BR29" s="22" t="str">
        <f>IF(OR($J29="",BQ29=""),"",SUM(Tipppunkte!BP29:BR29))</f>
        <v/>
      </c>
      <c r="BS29" s="72"/>
      <c r="BT29" s="73"/>
      <c r="BU29" s="22" t="str">
        <f>IF(OR($J29="",BT29=""),"",SUM(Tipppunkte!BS29:BU29))</f>
        <v/>
      </c>
      <c r="BV29" s="72"/>
      <c r="BW29" s="73"/>
      <c r="BX29" s="22" t="str">
        <f>IF(OR($J29="",BW29=""),"",SUM(Tipppunkte!BV29:BX29))</f>
        <v/>
      </c>
      <c r="BY29" s="72"/>
      <c r="BZ29" s="73"/>
      <c r="CA29" s="22" t="str">
        <f>IF(OR($J29="",BZ29=""),"",SUM(Tipppunkte!BY29:CA29))</f>
        <v/>
      </c>
      <c r="CB29" s="72"/>
      <c r="CC29" s="73"/>
      <c r="CD29" s="22" t="str">
        <f>IF(OR($J29="",CC29=""),"",SUM(Tipppunkte!CB29:CD29))</f>
        <v/>
      </c>
      <c r="CE29" s="72"/>
      <c r="CF29" s="73"/>
      <c r="CG29" s="22" t="str">
        <f>IF(OR($J29="",CF29=""),"",SUM(Tipppunkte!CE29:CG29))</f>
        <v/>
      </c>
      <c r="CH29" s="72"/>
      <c r="CI29" s="73"/>
      <c r="CJ29" s="22" t="str">
        <f>IF(OR($J29="",CI29=""),"",SUM(Tipppunkte!CH29:CJ29))</f>
        <v/>
      </c>
      <c r="CK29" s="72"/>
      <c r="CL29" s="73"/>
      <c r="CM29" s="22" t="str">
        <f>IF(OR($J29="",CL29=""),"",SUM(Tipppunkte!CK29:CM29))</f>
        <v/>
      </c>
      <c r="CN29" s="72"/>
      <c r="CO29" s="73"/>
      <c r="CP29" s="22" t="str">
        <f>IF(OR($J29="",CO29=""),"",SUM(Tipppunkte!CN29:CP29))</f>
        <v/>
      </c>
      <c r="CQ29" s="72"/>
      <c r="CR29" s="73"/>
      <c r="CS29" s="22" t="str">
        <f>IF(OR($J29="",CR29=""),"",SUM(Tipppunkte!CQ29:CS29))</f>
        <v/>
      </c>
      <c r="CT29" s="72"/>
      <c r="CU29" s="73"/>
      <c r="CV29" s="22" t="str">
        <f>IF(OR($J29="",CU29=""),"",SUM(Tipppunkte!CT29:CV29))</f>
        <v/>
      </c>
      <c r="CW29" s="72"/>
      <c r="CX29" s="73"/>
      <c r="CY29" s="22" t="str">
        <f>IF(OR($J29="",CX29=""),"",SUM(Tipppunkte!CW29:CY29))</f>
        <v/>
      </c>
      <c r="CZ29" s="72"/>
      <c r="DA29" s="73"/>
      <c r="DB29" s="22" t="str">
        <f>IF(OR($J29="",DA29=""),"",SUM(Tipppunkte!CZ29:DB29))</f>
        <v/>
      </c>
      <c r="DC29" s="72"/>
      <c r="DD29" s="73"/>
      <c r="DE29" s="22" t="str">
        <f>IF(OR($J29="",DD29=""),"",SUM(Tipppunkte!DC29:DE29))</f>
        <v/>
      </c>
      <c r="DF29" s="72"/>
      <c r="DG29" s="73"/>
      <c r="DH29" s="22" t="str">
        <f>IF(OR($J29="",DG29=""),"",SUM(Tipppunkte!DF29:DH29))</f>
        <v/>
      </c>
      <c r="DI29" s="72"/>
      <c r="DJ29" s="73"/>
      <c r="DK29" s="22" t="str">
        <f>IF(OR($J29="",DJ29=""),"",SUM(Tipppunkte!DI29:DK29))</f>
        <v/>
      </c>
      <c r="DL29" s="72"/>
      <c r="DM29" s="73"/>
      <c r="DN29" s="22" t="str">
        <f>IF(OR($J29="",DM29=""),"",SUM(Tipppunkte!DL29:DN29))</f>
        <v/>
      </c>
      <c r="DO29" s="72"/>
      <c r="DP29" s="73"/>
      <c r="DQ29" s="22" t="str">
        <f>IF(OR($J29="",DP29=""),"",SUM(Tipppunkte!DO29:DQ29))</f>
        <v/>
      </c>
      <c r="DR29" s="72"/>
      <c r="DS29" s="73"/>
      <c r="DT29" s="22" t="str">
        <f>IF(OR($J29="",DS29=""),"",SUM(Tipppunkte!DR29:DT29))</f>
        <v/>
      </c>
      <c r="DU29" s="72"/>
      <c r="DV29" s="73"/>
      <c r="DW29" s="22" t="str">
        <f>IF(OR($J29="",DV29=""),"",SUM(Tipppunkte!DU29:DW29))</f>
        <v/>
      </c>
      <c r="DX29" s="72"/>
      <c r="DY29" s="73"/>
      <c r="DZ29" s="22" t="str">
        <f>IF(OR($J29="",DY29=""),"",SUM(Tipppunkte!DX29:DZ29))</f>
        <v/>
      </c>
      <c r="EA29" s="72"/>
      <c r="EB29" s="73"/>
      <c r="EC29" s="22" t="str">
        <f>IF(OR($J29="",EB29=""),"",SUM(Tipppunkte!EA29:EC29))</f>
        <v/>
      </c>
      <c r="ED29" s="72"/>
      <c r="EE29" s="73"/>
      <c r="EF29" s="22" t="str">
        <f>IF(OR($J29="",EE29=""),"",SUM(Tipppunkte!ED29:EF29))</f>
        <v/>
      </c>
      <c r="EG29" s="72"/>
      <c r="EH29" s="73"/>
      <c r="EI29" s="22" t="str">
        <f>IF(OR($J29="",EH29=""),"",SUM(Tipppunkte!EG29:EI29))</f>
        <v/>
      </c>
    </row>
    <row r="30" spans="1:139" x14ac:dyDescent="0.2">
      <c r="A30" s="269"/>
      <c r="B30" s="136">
        <f t="shared" si="0"/>
        <v>27</v>
      </c>
      <c r="C30" s="149">
        <f>Stammdaten!H67</f>
        <v>43274.583333333336</v>
      </c>
      <c r="D30" s="166" t="str">
        <f t="shared" si="1"/>
        <v>G</v>
      </c>
      <c r="E30" s="153" t="str">
        <f>Stammdaten!F67</f>
        <v>Belgien</v>
      </c>
      <c r="F30" s="13" t="s">
        <v>4</v>
      </c>
      <c r="G30" s="155" t="str">
        <f>Stammdaten!G67</f>
        <v>Tunesien</v>
      </c>
      <c r="H30" s="65"/>
      <c r="I30" s="13" t="s">
        <v>3</v>
      </c>
      <c r="J30" s="67"/>
      <c r="K30" s="3" t="str">
        <f t="shared" si="2"/>
        <v/>
      </c>
      <c r="L30" s="1" t="s">
        <v>3</v>
      </c>
      <c r="M30" s="7" t="str">
        <f t="shared" si="3"/>
        <v/>
      </c>
      <c r="N30" s="37" t="str">
        <f t="shared" si="4"/>
        <v>Belgien</v>
      </c>
      <c r="O30" s="37" t="str">
        <f t="shared" si="5"/>
        <v>Tunesien</v>
      </c>
      <c r="P30" s="37" t="str">
        <f>Stammdaten!D67&amp;Stammdaten!E67</f>
        <v>7173</v>
      </c>
      <c r="Q30" s="37">
        <f t="shared" si="6"/>
        <v>0</v>
      </c>
      <c r="T30" s="72"/>
      <c r="U30" s="73"/>
      <c r="V30" s="22" t="str">
        <f>IF(OR($J30="",U30=""),"",SUM(Tipppunkte!T30:V30))</f>
        <v/>
      </c>
      <c r="W30" s="72"/>
      <c r="X30" s="73"/>
      <c r="Y30" s="22" t="str">
        <f>IF(OR($J30="",X30=""),"",SUM(Tipppunkte!W30:Y30))</f>
        <v/>
      </c>
      <c r="Z30" s="72"/>
      <c r="AA30" s="73"/>
      <c r="AB30" s="22" t="str">
        <f>IF(OR($J30="",AA30=""),"",SUM(Tipppunkte!Z30:AB30))</f>
        <v/>
      </c>
      <c r="AC30" s="72"/>
      <c r="AD30" s="73"/>
      <c r="AE30" s="22" t="str">
        <f>IF(OR($J30="",AD30=""),"",SUM(Tipppunkte!AC30:AE30))</f>
        <v/>
      </c>
      <c r="AF30" s="72"/>
      <c r="AG30" s="73"/>
      <c r="AH30" s="22" t="str">
        <f>IF(OR($J30="",AG30=""),"",SUM(Tipppunkte!AF30:AH30))</f>
        <v/>
      </c>
      <c r="AI30" s="72"/>
      <c r="AJ30" s="73"/>
      <c r="AK30" s="22" t="str">
        <f>IF(OR($J30="",AJ30=""),"",SUM(Tipppunkte!AI30:AK30))</f>
        <v/>
      </c>
      <c r="AL30" s="72"/>
      <c r="AM30" s="73"/>
      <c r="AN30" s="22" t="str">
        <f>IF(OR($J30="",AM30=""),"",SUM(Tipppunkte!AL30:AN30))</f>
        <v/>
      </c>
      <c r="AO30" s="72"/>
      <c r="AP30" s="73"/>
      <c r="AQ30" s="22" t="str">
        <f>IF(OR($J30="",AP30=""),"",SUM(Tipppunkte!AO30:AQ30))</f>
        <v/>
      </c>
      <c r="AR30" s="72"/>
      <c r="AS30" s="73"/>
      <c r="AT30" s="22" t="str">
        <f>IF(OR($J30="",AS30=""),"",SUM(Tipppunkte!AR30:AT30))</f>
        <v/>
      </c>
      <c r="AU30" s="72"/>
      <c r="AV30" s="73"/>
      <c r="AW30" s="22" t="str">
        <f>IF(OR($J30="",AV30=""),"",SUM(Tipppunkte!AU30:AW30))</f>
        <v/>
      </c>
      <c r="AX30" s="72"/>
      <c r="AY30" s="73"/>
      <c r="AZ30" s="22" t="str">
        <f>IF(OR($J30="",AY30=""),"",SUM(Tipppunkte!AX30:AZ30))</f>
        <v/>
      </c>
      <c r="BA30" s="72"/>
      <c r="BB30" s="73"/>
      <c r="BC30" s="22" t="str">
        <f>IF(OR($J30="",BB30=""),"",SUM(Tipppunkte!BA30:BC30))</f>
        <v/>
      </c>
      <c r="BD30" s="72"/>
      <c r="BE30" s="73"/>
      <c r="BF30" s="22" t="str">
        <f>IF(OR($J30="",BE30=""),"",SUM(Tipppunkte!BD30:BF30))</f>
        <v/>
      </c>
      <c r="BG30" s="72"/>
      <c r="BH30" s="73"/>
      <c r="BI30" s="22" t="str">
        <f>IF(OR($J30="",BH30=""),"",SUM(Tipppunkte!BG30:BI30))</f>
        <v/>
      </c>
      <c r="BJ30" s="72"/>
      <c r="BK30" s="73"/>
      <c r="BL30" s="22" t="str">
        <f>IF(OR($J30="",BK30=""),"",SUM(Tipppunkte!BJ30:BL30))</f>
        <v/>
      </c>
      <c r="BM30" s="72"/>
      <c r="BN30" s="73"/>
      <c r="BO30" s="22" t="str">
        <f>IF(OR($J30="",BN30=""),"",SUM(Tipppunkte!BM30:BO30))</f>
        <v/>
      </c>
      <c r="BP30" s="72"/>
      <c r="BQ30" s="73"/>
      <c r="BR30" s="22" t="str">
        <f>IF(OR($J30="",BQ30=""),"",SUM(Tipppunkte!BP30:BR30))</f>
        <v/>
      </c>
      <c r="BS30" s="72"/>
      <c r="BT30" s="73"/>
      <c r="BU30" s="22" t="str">
        <f>IF(OR($J30="",BT30=""),"",SUM(Tipppunkte!BS30:BU30))</f>
        <v/>
      </c>
      <c r="BV30" s="72"/>
      <c r="BW30" s="73"/>
      <c r="BX30" s="22" t="str">
        <f>IF(OR($J30="",BW30=""),"",SUM(Tipppunkte!BV30:BX30))</f>
        <v/>
      </c>
      <c r="BY30" s="72"/>
      <c r="BZ30" s="73"/>
      <c r="CA30" s="22" t="str">
        <f>IF(OR($J30="",BZ30=""),"",SUM(Tipppunkte!BY30:CA30))</f>
        <v/>
      </c>
      <c r="CB30" s="72"/>
      <c r="CC30" s="73"/>
      <c r="CD30" s="22" t="str">
        <f>IF(OR($J30="",CC30=""),"",SUM(Tipppunkte!CB30:CD30))</f>
        <v/>
      </c>
      <c r="CE30" s="72"/>
      <c r="CF30" s="73"/>
      <c r="CG30" s="22" t="str">
        <f>IF(OR($J30="",CF30=""),"",SUM(Tipppunkte!CE30:CG30))</f>
        <v/>
      </c>
      <c r="CH30" s="72"/>
      <c r="CI30" s="73"/>
      <c r="CJ30" s="22" t="str">
        <f>IF(OR($J30="",CI30=""),"",SUM(Tipppunkte!CH30:CJ30))</f>
        <v/>
      </c>
      <c r="CK30" s="72"/>
      <c r="CL30" s="73"/>
      <c r="CM30" s="22" t="str">
        <f>IF(OR($J30="",CL30=""),"",SUM(Tipppunkte!CK30:CM30))</f>
        <v/>
      </c>
      <c r="CN30" s="72"/>
      <c r="CO30" s="73"/>
      <c r="CP30" s="22" t="str">
        <f>IF(OR($J30="",CO30=""),"",SUM(Tipppunkte!CN30:CP30))</f>
        <v/>
      </c>
      <c r="CQ30" s="72"/>
      <c r="CR30" s="73"/>
      <c r="CS30" s="22" t="str">
        <f>IF(OR($J30="",CR30=""),"",SUM(Tipppunkte!CQ30:CS30))</f>
        <v/>
      </c>
      <c r="CT30" s="72"/>
      <c r="CU30" s="73"/>
      <c r="CV30" s="22" t="str">
        <f>IF(OR($J30="",CU30=""),"",SUM(Tipppunkte!CT30:CV30))</f>
        <v/>
      </c>
      <c r="CW30" s="72"/>
      <c r="CX30" s="73"/>
      <c r="CY30" s="22" t="str">
        <f>IF(OR($J30="",CX30=""),"",SUM(Tipppunkte!CW30:CY30))</f>
        <v/>
      </c>
      <c r="CZ30" s="72"/>
      <c r="DA30" s="73"/>
      <c r="DB30" s="22" t="str">
        <f>IF(OR($J30="",DA30=""),"",SUM(Tipppunkte!CZ30:DB30))</f>
        <v/>
      </c>
      <c r="DC30" s="72"/>
      <c r="DD30" s="73"/>
      <c r="DE30" s="22" t="str">
        <f>IF(OR($J30="",DD30=""),"",SUM(Tipppunkte!DC30:DE30))</f>
        <v/>
      </c>
      <c r="DF30" s="72"/>
      <c r="DG30" s="73"/>
      <c r="DH30" s="22" t="str">
        <f>IF(OR($J30="",DG30=""),"",SUM(Tipppunkte!DF30:DH30))</f>
        <v/>
      </c>
      <c r="DI30" s="72"/>
      <c r="DJ30" s="73"/>
      <c r="DK30" s="22" t="str">
        <f>IF(OR($J30="",DJ30=""),"",SUM(Tipppunkte!DI30:DK30))</f>
        <v/>
      </c>
      <c r="DL30" s="72"/>
      <c r="DM30" s="73"/>
      <c r="DN30" s="22" t="str">
        <f>IF(OR($J30="",DM30=""),"",SUM(Tipppunkte!DL30:DN30))</f>
        <v/>
      </c>
      <c r="DO30" s="72"/>
      <c r="DP30" s="73"/>
      <c r="DQ30" s="22" t="str">
        <f>IF(OR($J30="",DP30=""),"",SUM(Tipppunkte!DO30:DQ30))</f>
        <v/>
      </c>
      <c r="DR30" s="72"/>
      <c r="DS30" s="73"/>
      <c r="DT30" s="22" t="str">
        <f>IF(OR($J30="",DS30=""),"",SUM(Tipppunkte!DR30:DT30))</f>
        <v/>
      </c>
      <c r="DU30" s="72"/>
      <c r="DV30" s="73"/>
      <c r="DW30" s="22" t="str">
        <f>IF(OR($J30="",DV30=""),"",SUM(Tipppunkte!DU30:DW30))</f>
        <v/>
      </c>
      <c r="DX30" s="72"/>
      <c r="DY30" s="73"/>
      <c r="DZ30" s="22" t="str">
        <f>IF(OR($J30="",DY30=""),"",SUM(Tipppunkte!DX30:DZ30))</f>
        <v/>
      </c>
      <c r="EA30" s="72"/>
      <c r="EB30" s="73"/>
      <c r="EC30" s="22" t="str">
        <f>IF(OR($J30="",EB30=""),"",SUM(Tipppunkte!EA30:EC30))</f>
        <v/>
      </c>
      <c r="ED30" s="72"/>
      <c r="EE30" s="73"/>
      <c r="EF30" s="22" t="str">
        <f>IF(OR($J30="",EE30=""),"",SUM(Tipppunkte!ED30:EF30))</f>
        <v/>
      </c>
      <c r="EG30" s="72"/>
      <c r="EH30" s="73"/>
      <c r="EI30" s="22" t="str">
        <f>IF(OR($J30="",EH30=""),"",SUM(Tipppunkte!EG30:EI30))</f>
        <v/>
      </c>
    </row>
    <row r="31" spans="1:139" x14ac:dyDescent="0.2">
      <c r="A31" s="269"/>
      <c r="B31" s="136">
        <f t="shared" si="0"/>
        <v>28</v>
      </c>
      <c r="C31" s="149">
        <f>Stammdaten!H68</f>
        <v>43274.708333333336</v>
      </c>
      <c r="D31" s="166" t="str">
        <f t="shared" si="1"/>
        <v>F</v>
      </c>
      <c r="E31" s="153" t="str">
        <f>Stammdaten!F68</f>
        <v>Südkorea</v>
      </c>
      <c r="F31" s="13" t="s">
        <v>4</v>
      </c>
      <c r="G31" s="155" t="str">
        <f>Stammdaten!G68</f>
        <v>Mexiko</v>
      </c>
      <c r="H31" s="65"/>
      <c r="I31" s="13" t="s">
        <v>3</v>
      </c>
      <c r="J31" s="67"/>
      <c r="K31" s="3" t="str">
        <f t="shared" si="2"/>
        <v/>
      </c>
      <c r="L31" s="1" t="s">
        <v>3</v>
      </c>
      <c r="M31" s="7" t="str">
        <f t="shared" si="3"/>
        <v/>
      </c>
      <c r="N31" s="37" t="str">
        <f t="shared" si="4"/>
        <v>Südkorea</v>
      </c>
      <c r="O31" s="37" t="str">
        <f t="shared" si="5"/>
        <v>Mexiko</v>
      </c>
      <c r="P31" s="37" t="str">
        <f>Stammdaten!D68&amp;Stammdaten!E68</f>
        <v>6462</v>
      </c>
      <c r="Q31" s="37">
        <f t="shared" si="6"/>
        <v>0</v>
      </c>
      <c r="T31" s="72"/>
      <c r="U31" s="73"/>
      <c r="V31" s="22" t="str">
        <f>IF(OR($J31="",U31=""),"",SUM(Tipppunkte!T31:V31))</f>
        <v/>
      </c>
      <c r="W31" s="72"/>
      <c r="X31" s="73"/>
      <c r="Y31" s="22" t="str">
        <f>IF(OR($J31="",X31=""),"",SUM(Tipppunkte!W31:Y31))</f>
        <v/>
      </c>
      <c r="Z31" s="72"/>
      <c r="AA31" s="73"/>
      <c r="AB31" s="22" t="str">
        <f>IF(OR($J31="",AA31=""),"",SUM(Tipppunkte!Z31:AB31))</f>
        <v/>
      </c>
      <c r="AC31" s="72"/>
      <c r="AD31" s="73"/>
      <c r="AE31" s="22" t="str">
        <f>IF(OR($J31="",AD31=""),"",SUM(Tipppunkte!AC31:AE31))</f>
        <v/>
      </c>
      <c r="AF31" s="72"/>
      <c r="AG31" s="73"/>
      <c r="AH31" s="22" t="str">
        <f>IF(OR($J31="",AG31=""),"",SUM(Tipppunkte!AF31:AH31))</f>
        <v/>
      </c>
      <c r="AI31" s="72"/>
      <c r="AJ31" s="73"/>
      <c r="AK31" s="22" t="str">
        <f>IF(OR($J31="",AJ31=""),"",SUM(Tipppunkte!AI31:AK31))</f>
        <v/>
      </c>
      <c r="AL31" s="72"/>
      <c r="AM31" s="73"/>
      <c r="AN31" s="22" t="str">
        <f>IF(OR($J31="",AM31=""),"",SUM(Tipppunkte!AL31:AN31))</f>
        <v/>
      </c>
      <c r="AO31" s="72"/>
      <c r="AP31" s="73"/>
      <c r="AQ31" s="22" t="str">
        <f>IF(OR($J31="",AP31=""),"",SUM(Tipppunkte!AO31:AQ31))</f>
        <v/>
      </c>
      <c r="AR31" s="72"/>
      <c r="AS31" s="73"/>
      <c r="AT31" s="22" t="str">
        <f>IF(OR($J31="",AS31=""),"",SUM(Tipppunkte!AR31:AT31))</f>
        <v/>
      </c>
      <c r="AU31" s="72"/>
      <c r="AV31" s="73"/>
      <c r="AW31" s="22" t="str">
        <f>IF(OR($J31="",AV31=""),"",SUM(Tipppunkte!AU31:AW31))</f>
        <v/>
      </c>
      <c r="AX31" s="72"/>
      <c r="AY31" s="73"/>
      <c r="AZ31" s="22" t="str">
        <f>IF(OR($J31="",AY31=""),"",SUM(Tipppunkte!AX31:AZ31))</f>
        <v/>
      </c>
      <c r="BA31" s="72"/>
      <c r="BB31" s="73"/>
      <c r="BC31" s="22" t="str">
        <f>IF(OR($J31="",BB31=""),"",SUM(Tipppunkte!BA31:BC31))</f>
        <v/>
      </c>
      <c r="BD31" s="72"/>
      <c r="BE31" s="73"/>
      <c r="BF31" s="22" t="str">
        <f>IF(OR($J31="",BE31=""),"",SUM(Tipppunkte!BD31:BF31))</f>
        <v/>
      </c>
      <c r="BG31" s="72"/>
      <c r="BH31" s="73"/>
      <c r="BI31" s="22" t="str">
        <f>IF(OR($J31="",BH31=""),"",SUM(Tipppunkte!BG31:BI31))</f>
        <v/>
      </c>
      <c r="BJ31" s="72"/>
      <c r="BK31" s="73"/>
      <c r="BL31" s="22" t="str">
        <f>IF(OR($J31="",BK31=""),"",SUM(Tipppunkte!BJ31:BL31))</f>
        <v/>
      </c>
      <c r="BM31" s="72"/>
      <c r="BN31" s="73"/>
      <c r="BO31" s="22" t="str">
        <f>IF(OR($J31="",BN31=""),"",SUM(Tipppunkte!BM31:BO31))</f>
        <v/>
      </c>
      <c r="BP31" s="72"/>
      <c r="BQ31" s="73"/>
      <c r="BR31" s="22" t="str">
        <f>IF(OR($J31="",BQ31=""),"",SUM(Tipppunkte!BP31:BR31))</f>
        <v/>
      </c>
      <c r="BS31" s="72"/>
      <c r="BT31" s="73"/>
      <c r="BU31" s="22" t="str">
        <f>IF(OR($J31="",BT31=""),"",SUM(Tipppunkte!BS31:BU31))</f>
        <v/>
      </c>
      <c r="BV31" s="72"/>
      <c r="BW31" s="73"/>
      <c r="BX31" s="22" t="str">
        <f>IF(OR($J31="",BW31=""),"",SUM(Tipppunkte!BV31:BX31))</f>
        <v/>
      </c>
      <c r="BY31" s="72"/>
      <c r="BZ31" s="73"/>
      <c r="CA31" s="22" t="str">
        <f>IF(OR($J31="",BZ31=""),"",SUM(Tipppunkte!BY31:CA31))</f>
        <v/>
      </c>
      <c r="CB31" s="72"/>
      <c r="CC31" s="73"/>
      <c r="CD31" s="22" t="str">
        <f>IF(OR($J31="",CC31=""),"",SUM(Tipppunkte!CB31:CD31))</f>
        <v/>
      </c>
      <c r="CE31" s="72"/>
      <c r="CF31" s="73"/>
      <c r="CG31" s="22" t="str">
        <f>IF(OR($J31="",CF31=""),"",SUM(Tipppunkte!CE31:CG31))</f>
        <v/>
      </c>
      <c r="CH31" s="72"/>
      <c r="CI31" s="73"/>
      <c r="CJ31" s="22" t="str">
        <f>IF(OR($J31="",CI31=""),"",SUM(Tipppunkte!CH31:CJ31))</f>
        <v/>
      </c>
      <c r="CK31" s="72"/>
      <c r="CL31" s="73"/>
      <c r="CM31" s="22" t="str">
        <f>IF(OR($J31="",CL31=""),"",SUM(Tipppunkte!CK31:CM31))</f>
        <v/>
      </c>
      <c r="CN31" s="72"/>
      <c r="CO31" s="73"/>
      <c r="CP31" s="22" t="str">
        <f>IF(OR($J31="",CO31=""),"",SUM(Tipppunkte!CN31:CP31))</f>
        <v/>
      </c>
      <c r="CQ31" s="72"/>
      <c r="CR31" s="73"/>
      <c r="CS31" s="22" t="str">
        <f>IF(OR($J31="",CR31=""),"",SUM(Tipppunkte!CQ31:CS31))</f>
        <v/>
      </c>
      <c r="CT31" s="72"/>
      <c r="CU31" s="73"/>
      <c r="CV31" s="22" t="str">
        <f>IF(OR($J31="",CU31=""),"",SUM(Tipppunkte!CT31:CV31))</f>
        <v/>
      </c>
      <c r="CW31" s="72"/>
      <c r="CX31" s="73"/>
      <c r="CY31" s="22" t="str">
        <f>IF(OR($J31="",CX31=""),"",SUM(Tipppunkte!CW31:CY31))</f>
        <v/>
      </c>
      <c r="CZ31" s="72"/>
      <c r="DA31" s="73"/>
      <c r="DB31" s="22" t="str">
        <f>IF(OR($J31="",DA31=""),"",SUM(Tipppunkte!CZ31:DB31))</f>
        <v/>
      </c>
      <c r="DC31" s="72"/>
      <c r="DD31" s="73"/>
      <c r="DE31" s="22" t="str">
        <f>IF(OR($J31="",DD31=""),"",SUM(Tipppunkte!DC31:DE31))</f>
        <v/>
      </c>
      <c r="DF31" s="72"/>
      <c r="DG31" s="73"/>
      <c r="DH31" s="22" t="str">
        <f>IF(OR($J31="",DG31=""),"",SUM(Tipppunkte!DF31:DH31))</f>
        <v/>
      </c>
      <c r="DI31" s="72"/>
      <c r="DJ31" s="73"/>
      <c r="DK31" s="22" t="str">
        <f>IF(OR($J31="",DJ31=""),"",SUM(Tipppunkte!DI31:DK31))</f>
        <v/>
      </c>
      <c r="DL31" s="72"/>
      <c r="DM31" s="73"/>
      <c r="DN31" s="22" t="str">
        <f>IF(OR($J31="",DM31=""),"",SUM(Tipppunkte!DL31:DN31))</f>
        <v/>
      </c>
      <c r="DO31" s="72"/>
      <c r="DP31" s="73"/>
      <c r="DQ31" s="22" t="str">
        <f>IF(OR($J31="",DP31=""),"",SUM(Tipppunkte!DO31:DQ31))</f>
        <v/>
      </c>
      <c r="DR31" s="72"/>
      <c r="DS31" s="73"/>
      <c r="DT31" s="22" t="str">
        <f>IF(OR($J31="",DS31=""),"",SUM(Tipppunkte!DR31:DT31))</f>
        <v/>
      </c>
      <c r="DU31" s="72"/>
      <c r="DV31" s="73"/>
      <c r="DW31" s="22" t="str">
        <f>IF(OR($J31="",DV31=""),"",SUM(Tipppunkte!DU31:DW31))</f>
        <v/>
      </c>
      <c r="DX31" s="72"/>
      <c r="DY31" s="73"/>
      <c r="DZ31" s="22" t="str">
        <f>IF(OR($J31="",DY31=""),"",SUM(Tipppunkte!DX31:DZ31))</f>
        <v/>
      </c>
      <c r="EA31" s="72"/>
      <c r="EB31" s="73"/>
      <c r="EC31" s="22" t="str">
        <f>IF(OR($J31="",EB31=""),"",SUM(Tipppunkte!EA31:EC31))</f>
        <v/>
      </c>
      <c r="ED31" s="72"/>
      <c r="EE31" s="73"/>
      <c r="EF31" s="22" t="str">
        <f>IF(OR($J31="",EE31=""),"",SUM(Tipppunkte!ED31:EF31))</f>
        <v/>
      </c>
      <c r="EG31" s="72"/>
      <c r="EH31" s="73"/>
      <c r="EI31" s="22" t="str">
        <f>IF(OR($J31="",EH31=""),"",SUM(Tipppunkte!EG31:EI31))</f>
        <v/>
      </c>
    </row>
    <row r="32" spans="1:139" x14ac:dyDescent="0.2">
      <c r="A32" s="269"/>
      <c r="B32" s="136">
        <f t="shared" si="0"/>
        <v>29</v>
      </c>
      <c r="C32" s="149">
        <f>Stammdaten!H69</f>
        <v>43274.833333333336</v>
      </c>
      <c r="D32" s="166" t="str">
        <f t="shared" si="1"/>
        <v>F</v>
      </c>
      <c r="E32" s="153" t="str">
        <f>Stammdaten!F69</f>
        <v>Deutschland</v>
      </c>
      <c r="F32" s="13" t="s">
        <v>4</v>
      </c>
      <c r="G32" s="155" t="str">
        <f>Stammdaten!G69</f>
        <v>Schweden</v>
      </c>
      <c r="H32" s="65"/>
      <c r="I32" s="13" t="s">
        <v>3</v>
      </c>
      <c r="J32" s="67"/>
      <c r="K32" s="3" t="str">
        <f t="shared" si="2"/>
        <v/>
      </c>
      <c r="L32" s="1" t="s">
        <v>3</v>
      </c>
      <c r="M32" s="7" t="str">
        <f t="shared" si="3"/>
        <v/>
      </c>
      <c r="N32" s="37" t="str">
        <f t="shared" si="4"/>
        <v>Deutschland</v>
      </c>
      <c r="O32" s="37" t="str">
        <f t="shared" si="5"/>
        <v>Schweden</v>
      </c>
      <c r="P32" s="37" t="str">
        <f>Stammdaten!D69&amp;Stammdaten!E69</f>
        <v>6163</v>
      </c>
      <c r="Q32" s="37">
        <f t="shared" si="6"/>
        <v>0</v>
      </c>
      <c r="T32" s="72"/>
      <c r="U32" s="73"/>
      <c r="V32" s="22" t="str">
        <f>IF(OR($J32="",U32=""),"",SUM(Tipppunkte!T32:V32))</f>
        <v/>
      </c>
      <c r="W32" s="72"/>
      <c r="X32" s="73"/>
      <c r="Y32" s="22" t="str">
        <f>IF(OR($J32="",X32=""),"",SUM(Tipppunkte!W32:Y32))</f>
        <v/>
      </c>
      <c r="Z32" s="72"/>
      <c r="AA32" s="73"/>
      <c r="AB32" s="22" t="str">
        <f>IF(OR($J32="",AA32=""),"",SUM(Tipppunkte!Z32:AB32))</f>
        <v/>
      </c>
      <c r="AC32" s="72"/>
      <c r="AD32" s="73"/>
      <c r="AE32" s="22" t="str">
        <f>IF(OR($J32="",AD32=""),"",SUM(Tipppunkte!AC32:AE32))</f>
        <v/>
      </c>
      <c r="AF32" s="72"/>
      <c r="AG32" s="73"/>
      <c r="AH32" s="22" t="str">
        <f>IF(OR($J32="",AG32=""),"",SUM(Tipppunkte!AF32:AH32))</f>
        <v/>
      </c>
      <c r="AI32" s="72"/>
      <c r="AJ32" s="73"/>
      <c r="AK32" s="22" t="str">
        <f>IF(OR($J32="",AJ32=""),"",SUM(Tipppunkte!AI32:AK32))</f>
        <v/>
      </c>
      <c r="AL32" s="72"/>
      <c r="AM32" s="73"/>
      <c r="AN32" s="22" t="str">
        <f>IF(OR($J32="",AM32=""),"",SUM(Tipppunkte!AL32:AN32))</f>
        <v/>
      </c>
      <c r="AO32" s="72"/>
      <c r="AP32" s="73"/>
      <c r="AQ32" s="22" t="str">
        <f>IF(OR($J32="",AP32=""),"",SUM(Tipppunkte!AO32:AQ32))</f>
        <v/>
      </c>
      <c r="AR32" s="72"/>
      <c r="AS32" s="73"/>
      <c r="AT32" s="22" t="str">
        <f>IF(OR($J32="",AS32=""),"",SUM(Tipppunkte!AR32:AT32))</f>
        <v/>
      </c>
      <c r="AU32" s="72"/>
      <c r="AV32" s="73"/>
      <c r="AW32" s="22" t="str">
        <f>IF(OR($J32="",AV32=""),"",SUM(Tipppunkte!AU32:AW32))</f>
        <v/>
      </c>
      <c r="AX32" s="72"/>
      <c r="AY32" s="73"/>
      <c r="AZ32" s="22" t="str">
        <f>IF(OR($J32="",AY32=""),"",SUM(Tipppunkte!AX32:AZ32))</f>
        <v/>
      </c>
      <c r="BA32" s="72"/>
      <c r="BB32" s="73"/>
      <c r="BC32" s="22" t="str">
        <f>IF(OR($J32="",BB32=""),"",SUM(Tipppunkte!BA32:BC32))</f>
        <v/>
      </c>
      <c r="BD32" s="72"/>
      <c r="BE32" s="73"/>
      <c r="BF32" s="22" t="str">
        <f>IF(OR($J32="",BE32=""),"",SUM(Tipppunkte!BD32:BF32))</f>
        <v/>
      </c>
      <c r="BG32" s="72"/>
      <c r="BH32" s="73"/>
      <c r="BI32" s="22" t="str">
        <f>IF(OR($J32="",BH32=""),"",SUM(Tipppunkte!BG32:BI32))</f>
        <v/>
      </c>
      <c r="BJ32" s="72"/>
      <c r="BK32" s="73"/>
      <c r="BL32" s="22" t="str">
        <f>IF(OR($J32="",BK32=""),"",SUM(Tipppunkte!BJ32:BL32))</f>
        <v/>
      </c>
      <c r="BM32" s="72"/>
      <c r="BN32" s="73"/>
      <c r="BO32" s="22" t="str">
        <f>IF(OR($J32="",BN32=""),"",SUM(Tipppunkte!BM32:BO32))</f>
        <v/>
      </c>
      <c r="BP32" s="72"/>
      <c r="BQ32" s="73"/>
      <c r="BR32" s="22" t="str">
        <f>IF(OR($J32="",BQ32=""),"",SUM(Tipppunkte!BP32:BR32))</f>
        <v/>
      </c>
      <c r="BS32" s="72"/>
      <c r="BT32" s="73"/>
      <c r="BU32" s="22" t="str">
        <f>IF(OR($J32="",BT32=""),"",SUM(Tipppunkte!BS32:BU32))</f>
        <v/>
      </c>
      <c r="BV32" s="72"/>
      <c r="BW32" s="73"/>
      <c r="BX32" s="22" t="str">
        <f>IF(OR($J32="",BW32=""),"",SUM(Tipppunkte!BV32:BX32))</f>
        <v/>
      </c>
      <c r="BY32" s="72"/>
      <c r="BZ32" s="73"/>
      <c r="CA32" s="22" t="str">
        <f>IF(OR($J32="",BZ32=""),"",SUM(Tipppunkte!BY32:CA32))</f>
        <v/>
      </c>
      <c r="CB32" s="72"/>
      <c r="CC32" s="73"/>
      <c r="CD32" s="22" t="str">
        <f>IF(OR($J32="",CC32=""),"",SUM(Tipppunkte!CB32:CD32))</f>
        <v/>
      </c>
      <c r="CE32" s="72"/>
      <c r="CF32" s="73"/>
      <c r="CG32" s="22" t="str">
        <f>IF(OR($J32="",CF32=""),"",SUM(Tipppunkte!CE32:CG32))</f>
        <v/>
      </c>
      <c r="CH32" s="72"/>
      <c r="CI32" s="73"/>
      <c r="CJ32" s="22" t="str">
        <f>IF(OR($J32="",CI32=""),"",SUM(Tipppunkte!CH32:CJ32))</f>
        <v/>
      </c>
      <c r="CK32" s="72"/>
      <c r="CL32" s="73"/>
      <c r="CM32" s="22" t="str">
        <f>IF(OR($J32="",CL32=""),"",SUM(Tipppunkte!CK32:CM32))</f>
        <v/>
      </c>
      <c r="CN32" s="72"/>
      <c r="CO32" s="73"/>
      <c r="CP32" s="22" t="str">
        <f>IF(OR($J32="",CO32=""),"",SUM(Tipppunkte!CN32:CP32))</f>
        <v/>
      </c>
      <c r="CQ32" s="72"/>
      <c r="CR32" s="73"/>
      <c r="CS32" s="22" t="str">
        <f>IF(OR($J32="",CR32=""),"",SUM(Tipppunkte!CQ32:CS32))</f>
        <v/>
      </c>
      <c r="CT32" s="72"/>
      <c r="CU32" s="73"/>
      <c r="CV32" s="22" t="str">
        <f>IF(OR($J32="",CU32=""),"",SUM(Tipppunkte!CT32:CV32))</f>
        <v/>
      </c>
      <c r="CW32" s="72"/>
      <c r="CX32" s="73"/>
      <c r="CY32" s="22" t="str">
        <f>IF(OR($J32="",CX32=""),"",SUM(Tipppunkte!CW32:CY32))</f>
        <v/>
      </c>
      <c r="CZ32" s="72"/>
      <c r="DA32" s="73"/>
      <c r="DB32" s="22" t="str">
        <f>IF(OR($J32="",DA32=""),"",SUM(Tipppunkte!CZ32:DB32))</f>
        <v/>
      </c>
      <c r="DC32" s="72"/>
      <c r="DD32" s="73"/>
      <c r="DE32" s="22" t="str">
        <f>IF(OR($J32="",DD32=""),"",SUM(Tipppunkte!DC32:DE32))</f>
        <v/>
      </c>
      <c r="DF32" s="72"/>
      <c r="DG32" s="73"/>
      <c r="DH32" s="22" t="str">
        <f>IF(OR($J32="",DG32=""),"",SUM(Tipppunkte!DF32:DH32))</f>
        <v/>
      </c>
      <c r="DI32" s="72"/>
      <c r="DJ32" s="73"/>
      <c r="DK32" s="22" t="str">
        <f>IF(OR($J32="",DJ32=""),"",SUM(Tipppunkte!DI32:DK32))</f>
        <v/>
      </c>
      <c r="DL32" s="72"/>
      <c r="DM32" s="73"/>
      <c r="DN32" s="22" t="str">
        <f>IF(OR($J32="",DM32=""),"",SUM(Tipppunkte!DL32:DN32))</f>
        <v/>
      </c>
      <c r="DO32" s="72"/>
      <c r="DP32" s="73"/>
      <c r="DQ32" s="22" t="str">
        <f>IF(OR($J32="",DP32=""),"",SUM(Tipppunkte!DO32:DQ32))</f>
        <v/>
      </c>
      <c r="DR32" s="72"/>
      <c r="DS32" s="73"/>
      <c r="DT32" s="22" t="str">
        <f>IF(OR($J32="",DS32=""),"",SUM(Tipppunkte!DR32:DT32))</f>
        <v/>
      </c>
      <c r="DU32" s="72"/>
      <c r="DV32" s="73"/>
      <c r="DW32" s="22" t="str">
        <f>IF(OR($J32="",DV32=""),"",SUM(Tipppunkte!DU32:DW32))</f>
        <v/>
      </c>
      <c r="DX32" s="72"/>
      <c r="DY32" s="73"/>
      <c r="DZ32" s="22" t="str">
        <f>IF(OR($J32="",DY32=""),"",SUM(Tipppunkte!DX32:DZ32))</f>
        <v/>
      </c>
      <c r="EA32" s="72"/>
      <c r="EB32" s="73"/>
      <c r="EC32" s="22" t="str">
        <f>IF(OR($J32="",EB32=""),"",SUM(Tipppunkte!EA32:EC32))</f>
        <v/>
      </c>
      <c r="ED32" s="72"/>
      <c r="EE32" s="73"/>
      <c r="EF32" s="22" t="str">
        <f>IF(OR($J32="",EE32=""),"",SUM(Tipppunkte!ED32:EF32))</f>
        <v/>
      </c>
      <c r="EG32" s="72"/>
      <c r="EH32" s="73"/>
      <c r="EI32" s="22" t="str">
        <f>IF(OR($J32="",EH32=""),"",SUM(Tipppunkte!EG32:EI32))</f>
        <v/>
      </c>
    </row>
    <row r="33" spans="1:139" x14ac:dyDescent="0.2">
      <c r="A33" s="269"/>
      <c r="B33" s="136">
        <f t="shared" si="0"/>
        <v>30</v>
      </c>
      <c r="C33" s="149">
        <f>Stammdaten!H70</f>
        <v>43275.583333333336</v>
      </c>
      <c r="D33" s="166" t="str">
        <f t="shared" si="1"/>
        <v>G</v>
      </c>
      <c r="E33" s="153" t="str">
        <f>Stammdaten!F70</f>
        <v>England</v>
      </c>
      <c r="F33" s="13" t="s">
        <v>4</v>
      </c>
      <c r="G33" s="155" t="str">
        <f>Stammdaten!G70</f>
        <v>Panama</v>
      </c>
      <c r="H33" s="65"/>
      <c r="I33" s="13" t="s">
        <v>3</v>
      </c>
      <c r="J33" s="67"/>
      <c r="K33" s="3" t="str">
        <f t="shared" si="2"/>
        <v/>
      </c>
      <c r="L33" s="1" t="s">
        <v>3</v>
      </c>
      <c r="M33" s="7" t="str">
        <f t="shared" si="3"/>
        <v/>
      </c>
      <c r="N33" s="37" t="str">
        <f t="shared" si="4"/>
        <v>England</v>
      </c>
      <c r="O33" s="37" t="str">
        <f t="shared" si="5"/>
        <v>Panama</v>
      </c>
      <c r="P33" s="37" t="str">
        <f>Stammdaten!D70&amp;Stammdaten!E70</f>
        <v>7472</v>
      </c>
      <c r="Q33" s="37">
        <f t="shared" si="6"/>
        <v>0</v>
      </c>
      <c r="T33" s="72"/>
      <c r="U33" s="73"/>
      <c r="V33" s="22" t="str">
        <f>IF(OR($J33="",U33=""),"",SUM(Tipppunkte!T33:V33))</f>
        <v/>
      </c>
      <c r="W33" s="72"/>
      <c r="X33" s="73"/>
      <c r="Y33" s="22" t="str">
        <f>IF(OR($J33="",X33=""),"",SUM(Tipppunkte!W33:Y33))</f>
        <v/>
      </c>
      <c r="Z33" s="72"/>
      <c r="AA33" s="73"/>
      <c r="AB33" s="22" t="str">
        <f>IF(OR($J33="",AA33=""),"",SUM(Tipppunkte!Z33:AB33))</f>
        <v/>
      </c>
      <c r="AC33" s="72"/>
      <c r="AD33" s="73"/>
      <c r="AE33" s="22" t="str">
        <f>IF(OR($J33="",AD33=""),"",SUM(Tipppunkte!AC33:AE33))</f>
        <v/>
      </c>
      <c r="AF33" s="72"/>
      <c r="AG33" s="73"/>
      <c r="AH33" s="22" t="str">
        <f>IF(OR($J33="",AG33=""),"",SUM(Tipppunkte!AF33:AH33))</f>
        <v/>
      </c>
      <c r="AI33" s="72"/>
      <c r="AJ33" s="73"/>
      <c r="AK33" s="22" t="str">
        <f>IF(OR($J33="",AJ33=""),"",SUM(Tipppunkte!AI33:AK33))</f>
        <v/>
      </c>
      <c r="AL33" s="72"/>
      <c r="AM33" s="73"/>
      <c r="AN33" s="22" t="str">
        <f>IF(OR($J33="",AM33=""),"",SUM(Tipppunkte!AL33:AN33))</f>
        <v/>
      </c>
      <c r="AO33" s="72"/>
      <c r="AP33" s="73"/>
      <c r="AQ33" s="22" t="str">
        <f>IF(OR($J33="",AP33=""),"",SUM(Tipppunkte!AO33:AQ33))</f>
        <v/>
      </c>
      <c r="AR33" s="72"/>
      <c r="AS33" s="73"/>
      <c r="AT33" s="22" t="str">
        <f>IF(OR($J33="",AS33=""),"",SUM(Tipppunkte!AR33:AT33))</f>
        <v/>
      </c>
      <c r="AU33" s="72"/>
      <c r="AV33" s="73"/>
      <c r="AW33" s="22" t="str">
        <f>IF(OR($J33="",AV33=""),"",SUM(Tipppunkte!AU33:AW33))</f>
        <v/>
      </c>
      <c r="AX33" s="72"/>
      <c r="AY33" s="73"/>
      <c r="AZ33" s="22" t="str">
        <f>IF(OR($J33="",AY33=""),"",SUM(Tipppunkte!AX33:AZ33))</f>
        <v/>
      </c>
      <c r="BA33" s="72"/>
      <c r="BB33" s="73"/>
      <c r="BC33" s="22" t="str">
        <f>IF(OR($J33="",BB33=""),"",SUM(Tipppunkte!BA33:BC33))</f>
        <v/>
      </c>
      <c r="BD33" s="72"/>
      <c r="BE33" s="73"/>
      <c r="BF33" s="22" t="str">
        <f>IF(OR($J33="",BE33=""),"",SUM(Tipppunkte!BD33:BF33))</f>
        <v/>
      </c>
      <c r="BG33" s="72"/>
      <c r="BH33" s="73"/>
      <c r="BI33" s="22" t="str">
        <f>IF(OR($J33="",BH33=""),"",SUM(Tipppunkte!BG33:BI33))</f>
        <v/>
      </c>
      <c r="BJ33" s="72"/>
      <c r="BK33" s="73"/>
      <c r="BL33" s="22" t="str">
        <f>IF(OR($J33="",BK33=""),"",SUM(Tipppunkte!BJ33:BL33))</f>
        <v/>
      </c>
      <c r="BM33" s="72"/>
      <c r="BN33" s="73"/>
      <c r="BO33" s="22" t="str">
        <f>IF(OR($J33="",BN33=""),"",SUM(Tipppunkte!BM33:BO33))</f>
        <v/>
      </c>
      <c r="BP33" s="72"/>
      <c r="BQ33" s="73"/>
      <c r="BR33" s="22" t="str">
        <f>IF(OR($J33="",BQ33=""),"",SUM(Tipppunkte!BP33:BR33))</f>
        <v/>
      </c>
      <c r="BS33" s="72"/>
      <c r="BT33" s="73"/>
      <c r="BU33" s="22" t="str">
        <f>IF(OR($J33="",BT33=""),"",SUM(Tipppunkte!BS33:BU33))</f>
        <v/>
      </c>
      <c r="BV33" s="72"/>
      <c r="BW33" s="73"/>
      <c r="BX33" s="22" t="str">
        <f>IF(OR($J33="",BW33=""),"",SUM(Tipppunkte!BV33:BX33))</f>
        <v/>
      </c>
      <c r="BY33" s="72"/>
      <c r="BZ33" s="73"/>
      <c r="CA33" s="22" t="str">
        <f>IF(OR($J33="",BZ33=""),"",SUM(Tipppunkte!BY33:CA33))</f>
        <v/>
      </c>
      <c r="CB33" s="72"/>
      <c r="CC33" s="73"/>
      <c r="CD33" s="22" t="str">
        <f>IF(OR($J33="",CC33=""),"",SUM(Tipppunkte!CB33:CD33))</f>
        <v/>
      </c>
      <c r="CE33" s="72"/>
      <c r="CF33" s="73"/>
      <c r="CG33" s="22" t="str">
        <f>IF(OR($J33="",CF33=""),"",SUM(Tipppunkte!CE33:CG33))</f>
        <v/>
      </c>
      <c r="CH33" s="72"/>
      <c r="CI33" s="73"/>
      <c r="CJ33" s="22" t="str">
        <f>IF(OR($J33="",CI33=""),"",SUM(Tipppunkte!CH33:CJ33))</f>
        <v/>
      </c>
      <c r="CK33" s="72"/>
      <c r="CL33" s="73"/>
      <c r="CM33" s="22" t="str">
        <f>IF(OR($J33="",CL33=""),"",SUM(Tipppunkte!CK33:CM33))</f>
        <v/>
      </c>
      <c r="CN33" s="72"/>
      <c r="CO33" s="73"/>
      <c r="CP33" s="22" t="str">
        <f>IF(OR($J33="",CO33=""),"",SUM(Tipppunkte!CN33:CP33))</f>
        <v/>
      </c>
      <c r="CQ33" s="72"/>
      <c r="CR33" s="73"/>
      <c r="CS33" s="22" t="str">
        <f>IF(OR($J33="",CR33=""),"",SUM(Tipppunkte!CQ33:CS33))</f>
        <v/>
      </c>
      <c r="CT33" s="72"/>
      <c r="CU33" s="73"/>
      <c r="CV33" s="22" t="str">
        <f>IF(OR($J33="",CU33=""),"",SUM(Tipppunkte!CT33:CV33))</f>
        <v/>
      </c>
      <c r="CW33" s="72"/>
      <c r="CX33" s="73"/>
      <c r="CY33" s="22" t="str">
        <f>IF(OR($J33="",CX33=""),"",SUM(Tipppunkte!CW33:CY33))</f>
        <v/>
      </c>
      <c r="CZ33" s="72"/>
      <c r="DA33" s="73"/>
      <c r="DB33" s="22" t="str">
        <f>IF(OR($J33="",DA33=""),"",SUM(Tipppunkte!CZ33:DB33))</f>
        <v/>
      </c>
      <c r="DC33" s="72"/>
      <c r="DD33" s="73"/>
      <c r="DE33" s="22" t="str">
        <f>IF(OR($J33="",DD33=""),"",SUM(Tipppunkte!DC33:DE33))</f>
        <v/>
      </c>
      <c r="DF33" s="72"/>
      <c r="DG33" s="73"/>
      <c r="DH33" s="22" t="str">
        <f>IF(OR($J33="",DG33=""),"",SUM(Tipppunkte!DF33:DH33))</f>
        <v/>
      </c>
      <c r="DI33" s="72"/>
      <c r="DJ33" s="73"/>
      <c r="DK33" s="22" t="str">
        <f>IF(OR($J33="",DJ33=""),"",SUM(Tipppunkte!DI33:DK33))</f>
        <v/>
      </c>
      <c r="DL33" s="72"/>
      <c r="DM33" s="73"/>
      <c r="DN33" s="22" t="str">
        <f>IF(OR($J33="",DM33=""),"",SUM(Tipppunkte!DL33:DN33))</f>
        <v/>
      </c>
      <c r="DO33" s="72"/>
      <c r="DP33" s="73"/>
      <c r="DQ33" s="22" t="str">
        <f>IF(OR($J33="",DP33=""),"",SUM(Tipppunkte!DO33:DQ33))</f>
        <v/>
      </c>
      <c r="DR33" s="72"/>
      <c r="DS33" s="73"/>
      <c r="DT33" s="22" t="str">
        <f>IF(OR($J33="",DS33=""),"",SUM(Tipppunkte!DR33:DT33))</f>
        <v/>
      </c>
      <c r="DU33" s="72"/>
      <c r="DV33" s="73"/>
      <c r="DW33" s="22" t="str">
        <f>IF(OR($J33="",DV33=""),"",SUM(Tipppunkte!DU33:DW33))</f>
        <v/>
      </c>
      <c r="DX33" s="72"/>
      <c r="DY33" s="73"/>
      <c r="DZ33" s="22" t="str">
        <f>IF(OR($J33="",DY33=""),"",SUM(Tipppunkte!DX33:DZ33))</f>
        <v/>
      </c>
      <c r="EA33" s="72"/>
      <c r="EB33" s="73"/>
      <c r="EC33" s="22" t="str">
        <f>IF(OR($J33="",EB33=""),"",SUM(Tipppunkte!EA33:EC33))</f>
        <v/>
      </c>
      <c r="ED33" s="72"/>
      <c r="EE33" s="73"/>
      <c r="EF33" s="22" t="str">
        <f>IF(OR($J33="",EE33=""),"",SUM(Tipppunkte!ED33:EF33))</f>
        <v/>
      </c>
      <c r="EG33" s="72"/>
      <c r="EH33" s="73"/>
      <c r="EI33" s="22" t="str">
        <f>IF(OR($J33="",EH33=""),"",SUM(Tipppunkte!EG33:EI33))</f>
        <v/>
      </c>
    </row>
    <row r="34" spans="1:139" x14ac:dyDescent="0.2">
      <c r="A34" s="269"/>
      <c r="B34" s="136">
        <f t="shared" si="0"/>
        <v>31</v>
      </c>
      <c r="C34" s="149">
        <f>Stammdaten!H71</f>
        <v>43275.708333333336</v>
      </c>
      <c r="D34" s="166" t="str">
        <f t="shared" si="1"/>
        <v>H</v>
      </c>
      <c r="E34" s="153" t="str">
        <f>Stammdaten!F71</f>
        <v>Japan</v>
      </c>
      <c r="F34" s="13" t="s">
        <v>4</v>
      </c>
      <c r="G34" s="155" t="str">
        <f>Stammdaten!G71</f>
        <v>Senegal</v>
      </c>
      <c r="H34" s="65"/>
      <c r="I34" s="13" t="s">
        <v>3</v>
      </c>
      <c r="J34" s="67"/>
      <c r="K34" s="3" t="str">
        <f t="shared" si="2"/>
        <v/>
      </c>
      <c r="L34" s="1" t="s">
        <v>3</v>
      </c>
      <c r="M34" s="7" t="str">
        <f t="shared" si="3"/>
        <v/>
      </c>
      <c r="N34" s="37" t="str">
        <f t="shared" si="4"/>
        <v>Japan</v>
      </c>
      <c r="O34" s="37" t="str">
        <f t="shared" si="5"/>
        <v>Senegal</v>
      </c>
      <c r="P34" s="37" t="str">
        <f>Stammdaten!D71&amp;Stammdaten!E71</f>
        <v>8482</v>
      </c>
      <c r="Q34" s="37">
        <f t="shared" si="6"/>
        <v>0</v>
      </c>
      <c r="T34" s="72"/>
      <c r="U34" s="73"/>
      <c r="V34" s="22" t="str">
        <f>IF(OR($J34="",U34=""),"",SUM(Tipppunkte!T34:V34))</f>
        <v/>
      </c>
      <c r="W34" s="72"/>
      <c r="X34" s="73"/>
      <c r="Y34" s="22" t="str">
        <f>IF(OR($J34="",X34=""),"",SUM(Tipppunkte!W34:Y34))</f>
        <v/>
      </c>
      <c r="Z34" s="72"/>
      <c r="AA34" s="73"/>
      <c r="AB34" s="22" t="str">
        <f>IF(OR($J34="",AA34=""),"",SUM(Tipppunkte!Z34:AB34))</f>
        <v/>
      </c>
      <c r="AC34" s="72"/>
      <c r="AD34" s="73"/>
      <c r="AE34" s="22" t="str">
        <f>IF(OR($J34="",AD34=""),"",SUM(Tipppunkte!AC34:AE34))</f>
        <v/>
      </c>
      <c r="AF34" s="72"/>
      <c r="AG34" s="73"/>
      <c r="AH34" s="22" t="str">
        <f>IF(OR($J34="",AG34=""),"",SUM(Tipppunkte!AF34:AH34))</f>
        <v/>
      </c>
      <c r="AI34" s="72"/>
      <c r="AJ34" s="73"/>
      <c r="AK34" s="22" t="str">
        <f>IF(OR($J34="",AJ34=""),"",SUM(Tipppunkte!AI34:AK34))</f>
        <v/>
      </c>
      <c r="AL34" s="72"/>
      <c r="AM34" s="73"/>
      <c r="AN34" s="22" t="str">
        <f>IF(OR($J34="",AM34=""),"",SUM(Tipppunkte!AL34:AN34))</f>
        <v/>
      </c>
      <c r="AO34" s="72"/>
      <c r="AP34" s="73"/>
      <c r="AQ34" s="22" t="str">
        <f>IF(OR($J34="",AP34=""),"",SUM(Tipppunkte!AO34:AQ34))</f>
        <v/>
      </c>
      <c r="AR34" s="72"/>
      <c r="AS34" s="73"/>
      <c r="AT34" s="22" t="str">
        <f>IF(OR($J34="",AS34=""),"",SUM(Tipppunkte!AR34:AT34))</f>
        <v/>
      </c>
      <c r="AU34" s="72"/>
      <c r="AV34" s="73"/>
      <c r="AW34" s="22" t="str">
        <f>IF(OR($J34="",AV34=""),"",SUM(Tipppunkte!AU34:AW34))</f>
        <v/>
      </c>
      <c r="AX34" s="72"/>
      <c r="AY34" s="73"/>
      <c r="AZ34" s="22" t="str">
        <f>IF(OR($J34="",AY34=""),"",SUM(Tipppunkte!AX34:AZ34))</f>
        <v/>
      </c>
      <c r="BA34" s="72"/>
      <c r="BB34" s="73"/>
      <c r="BC34" s="22" t="str">
        <f>IF(OR($J34="",BB34=""),"",SUM(Tipppunkte!BA34:BC34))</f>
        <v/>
      </c>
      <c r="BD34" s="72"/>
      <c r="BE34" s="73"/>
      <c r="BF34" s="22" t="str">
        <f>IF(OR($J34="",BE34=""),"",SUM(Tipppunkte!BD34:BF34))</f>
        <v/>
      </c>
      <c r="BG34" s="72"/>
      <c r="BH34" s="73"/>
      <c r="BI34" s="22" t="str">
        <f>IF(OR($J34="",BH34=""),"",SUM(Tipppunkte!BG34:BI34))</f>
        <v/>
      </c>
      <c r="BJ34" s="72"/>
      <c r="BK34" s="73"/>
      <c r="BL34" s="22" t="str">
        <f>IF(OR($J34="",BK34=""),"",SUM(Tipppunkte!BJ34:BL34))</f>
        <v/>
      </c>
      <c r="BM34" s="72"/>
      <c r="BN34" s="73"/>
      <c r="BO34" s="22" t="str">
        <f>IF(OR($J34="",BN34=""),"",SUM(Tipppunkte!BM34:BO34))</f>
        <v/>
      </c>
      <c r="BP34" s="72"/>
      <c r="BQ34" s="73"/>
      <c r="BR34" s="22" t="str">
        <f>IF(OR($J34="",BQ34=""),"",SUM(Tipppunkte!BP34:BR34))</f>
        <v/>
      </c>
      <c r="BS34" s="72"/>
      <c r="BT34" s="73"/>
      <c r="BU34" s="22" t="str">
        <f>IF(OR($J34="",BT34=""),"",SUM(Tipppunkte!BS34:BU34))</f>
        <v/>
      </c>
      <c r="BV34" s="72"/>
      <c r="BW34" s="73"/>
      <c r="BX34" s="22" t="str">
        <f>IF(OR($J34="",BW34=""),"",SUM(Tipppunkte!BV34:BX34))</f>
        <v/>
      </c>
      <c r="BY34" s="72"/>
      <c r="BZ34" s="73"/>
      <c r="CA34" s="22" t="str">
        <f>IF(OR($J34="",BZ34=""),"",SUM(Tipppunkte!BY34:CA34))</f>
        <v/>
      </c>
      <c r="CB34" s="72"/>
      <c r="CC34" s="73"/>
      <c r="CD34" s="22" t="str">
        <f>IF(OR($J34="",CC34=""),"",SUM(Tipppunkte!CB34:CD34))</f>
        <v/>
      </c>
      <c r="CE34" s="72"/>
      <c r="CF34" s="73"/>
      <c r="CG34" s="22" t="str">
        <f>IF(OR($J34="",CF34=""),"",SUM(Tipppunkte!CE34:CG34))</f>
        <v/>
      </c>
      <c r="CH34" s="72"/>
      <c r="CI34" s="73"/>
      <c r="CJ34" s="22" t="str">
        <f>IF(OR($J34="",CI34=""),"",SUM(Tipppunkte!CH34:CJ34))</f>
        <v/>
      </c>
      <c r="CK34" s="72"/>
      <c r="CL34" s="73"/>
      <c r="CM34" s="22" t="str">
        <f>IF(OR($J34="",CL34=""),"",SUM(Tipppunkte!CK34:CM34))</f>
        <v/>
      </c>
      <c r="CN34" s="72"/>
      <c r="CO34" s="73"/>
      <c r="CP34" s="22" t="str">
        <f>IF(OR($J34="",CO34=""),"",SUM(Tipppunkte!CN34:CP34))</f>
        <v/>
      </c>
      <c r="CQ34" s="72"/>
      <c r="CR34" s="73"/>
      <c r="CS34" s="22" t="str">
        <f>IF(OR($J34="",CR34=""),"",SUM(Tipppunkte!CQ34:CS34))</f>
        <v/>
      </c>
      <c r="CT34" s="72"/>
      <c r="CU34" s="73"/>
      <c r="CV34" s="22" t="str">
        <f>IF(OR($J34="",CU34=""),"",SUM(Tipppunkte!CT34:CV34))</f>
        <v/>
      </c>
      <c r="CW34" s="72"/>
      <c r="CX34" s="73"/>
      <c r="CY34" s="22" t="str">
        <f>IF(OR($J34="",CX34=""),"",SUM(Tipppunkte!CW34:CY34))</f>
        <v/>
      </c>
      <c r="CZ34" s="72"/>
      <c r="DA34" s="73"/>
      <c r="DB34" s="22" t="str">
        <f>IF(OR($J34="",DA34=""),"",SUM(Tipppunkte!CZ34:DB34))</f>
        <v/>
      </c>
      <c r="DC34" s="72"/>
      <c r="DD34" s="73"/>
      <c r="DE34" s="22" t="str">
        <f>IF(OR($J34="",DD34=""),"",SUM(Tipppunkte!DC34:DE34))</f>
        <v/>
      </c>
      <c r="DF34" s="72"/>
      <c r="DG34" s="73"/>
      <c r="DH34" s="22" t="str">
        <f>IF(OR($J34="",DG34=""),"",SUM(Tipppunkte!DF34:DH34))</f>
        <v/>
      </c>
      <c r="DI34" s="72"/>
      <c r="DJ34" s="73"/>
      <c r="DK34" s="22" t="str">
        <f>IF(OR($J34="",DJ34=""),"",SUM(Tipppunkte!DI34:DK34))</f>
        <v/>
      </c>
      <c r="DL34" s="72"/>
      <c r="DM34" s="73"/>
      <c r="DN34" s="22" t="str">
        <f>IF(OR($J34="",DM34=""),"",SUM(Tipppunkte!DL34:DN34))</f>
        <v/>
      </c>
      <c r="DO34" s="72"/>
      <c r="DP34" s="73"/>
      <c r="DQ34" s="22" t="str">
        <f>IF(OR($J34="",DP34=""),"",SUM(Tipppunkte!DO34:DQ34))</f>
        <v/>
      </c>
      <c r="DR34" s="72"/>
      <c r="DS34" s="73"/>
      <c r="DT34" s="22" t="str">
        <f>IF(OR($J34="",DS34=""),"",SUM(Tipppunkte!DR34:DT34))</f>
        <v/>
      </c>
      <c r="DU34" s="72"/>
      <c r="DV34" s="73"/>
      <c r="DW34" s="22" t="str">
        <f>IF(OR($J34="",DV34=""),"",SUM(Tipppunkte!DU34:DW34))</f>
        <v/>
      </c>
      <c r="DX34" s="72"/>
      <c r="DY34" s="73"/>
      <c r="DZ34" s="22" t="str">
        <f>IF(OR($J34="",DY34=""),"",SUM(Tipppunkte!DX34:DZ34))</f>
        <v/>
      </c>
      <c r="EA34" s="72"/>
      <c r="EB34" s="73"/>
      <c r="EC34" s="22" t="str">
        <f>IF(OR($J34="",EB34=""),"",SUM(Tipppunkte!EA34:EC34))</f>
        <v/>
      </c>
      <c r="ED34" s="72"/>
      <c r="EE34" s="73"/>
      <c r="EF34" s="22" t="str">
        <f>IF(OR($J34="",EE34=""),"",SUM(Tipppunkte!ED34:EF34))</f>
        <v/>
      </c>
      <c r="EG34" s="72"/>
      <c r="EH34" s="73"/>
      <c r="EI34" s="22" t="str">
        <f>IF(OR($J34="",EH34=""),"",SUM(Tipppunkte!EG34:EI34))</f>
        <v/>
      </c>
    </row>
    <row r="35" spans="1:139" x14ac:dyDescent="0.2">
      <c r="A35" s="269"/>
      <c r="B35" s="136">
        <f t="shared" si="0"/>
        <v>32</v>
      </c>
      <c r="C35" s="149">
        <f>Stammdaten!H72</f>
        <v>43275.833333333336</v>
      </c>
      <c r="D35" s="166" t="str">
        <f t="shared" si="1"/>
        <v>H</v>
      </c>
      <c r="E35" s="153" t="str">
        <f>Stammdaten!F72</f>
        <v>Polen</v>
      </c>
      <c r="F35" s="13" t="s">
        <v>4</v>
      </c>
      <c r="G35" s="155" t="str">
        <f>Stammdaten!G72</f>
        <v>Kolumbien</v>
      </c>
      <c r="H35" s="65"/>
      <c r="I35" s="13" t="s">
        <v>3</v>
      </c>
      <c r="J35" s="67"/>
      <c r="K35" s="3" t="str">
        <f t="shared" si="2"/>
        <v/>
      </c>
      <c r="L35" s="1" t="s">
        <v>3</v>
      </c>
      <c r="M35" s="7" t="str">
        <f t="shared" si="3"/>
        <v/>
      </c>
      <c r="N35" s="37" t="str">
        <f t="shared" si="4"/>
        <v>Polen</v>
      </c>
      <c r="O35" s="37" t="str">
        <f t="shared" si="5"/>
        <v>Kolumbien</v>
      </c>
      <c r="P35" s="37" t="str">
        <f>Stammdaten!D72&amp;Stammdaten!E72</f>
        <v>8183</v>
      </c>
      <c r="Q35" s="37">
        <f t="shared" si="6"/>
        <v>0</v>
      </c>
      <c r="T35" s="72"/>
      <c r="U35" s="73"/>
      <c r="V35" s="22" t="str">
        <f>IF(OR($J35="",U35=""),"",SUM(Tipppunkte!T35:V35))</f>
        <v/>
      </c>
      <c r="W35" s="72"/>
      <c r="X35" s="73"/>
      <c r="Y35" s="22" t="str">
        <f>IF(OR($J35="",X35=""),"",SUM(Tipppunkte!W35:Y35))</f>
        <v/>
      </c>
      <c r="Z35" s="72"/>
      <c r="AA35" s="73"/>
      <c r="AB35" s="22" t="str">
        <f>IF(OR($J35="",AA35=""),"",SUM(Tipppunkte!Z35:AB35))</f>
        <v/>
      </c>
      <c r="AC35" s="72"/>
      <c r="AD35" s="73"/>
      <c r="AE35" s="22" t="str">
        <f>IF(OR($J35="",AD35=""),"",SUM(Tipppunkte!AC35:AE35))</f>
        <v/>
      </c>
      <c r="AF35" s="72"/>
      <c r="AG35" s="73"/>
      <c r="AH35" s="22" t="str">
        <f>IF(OR($J35="",AG35=""),"",SUM(Tipppunkte!AF35:AH35))</f>
        <v/>
      </c>
      <c r="AI35" s="72"/>
      <c r="AJ35" s="73"/>
      <c r="AK35" s="22" t="str">
        <f>IF(OR($J35="",AJ35=""),"",SUM(Tipppunkte!AI35:AK35))</f>
        <v/>
      </c>
      <c r="AL35" s="72"/>
      <c r="AM35" s="73"/>
      <c r="AN35" s="22" t="str">
        <f>IF(OR($J35="",AM35=""),"",SUM(Tipppunkte!AL35:AN35))</f>
        <v/>
      </c>
      <c r="AO35" s="72"/>
      <c r="AP35" s="73"/>
      <c r="AQ35" s="22" t="str">
        <f>IF(OR($J35="",AP35=""),"",SUM(Tipppunkte!AO35:AQ35))</f>
        <v/>
      </c>
      <c r="AR35" s="72"/>
      <c r="AS35" s="73"/>
      <c r="AT35" s="22" t="str">
        <f>IF(OR($J35="",AS35=""),"",SUM(Tipppunkte!AR35:AT35))</f>
        <v/>
      </c>
      <c r="AU35" s="72"/>
      <c r="AV35" s="73"/>
      <c r="AW35" s="22" t="str">
        <f>IF(OR($J35="",AV35=""),"",SUM(Tipppunkte!AU35:AW35))</f>
        <v/>
      </c>
      <c r="AX35" s="72"/>
      <c r="AY35" s="73"/>
      <c r="AZ35" s="22" t="str">
        <f>IF(OR($J35="",AY35=""),"",SUM(Tipppunkte!AX35:AZ35))</f>
        <v/>
      </c>
      <c r="BA35" s="72"/>
      <c r="BB35" s="73"/>
      <c r="BC35" s="22" t="str">
        <f>IF(OR($J35="",BB35=""),"",SUM(Tipppunkte!BA35:BC35))</f>
        <v/>
      </c>
      <c r="BD35" s="72"/>
      <c r="BE35" s="73"/>
      <c r="BF35" s="22" t="str">
        <f>IF(OR($J35="",BE35=""),"",SUM(Tipppunkte!BD35:BF35))</f>
        <v/>
      </c>
      <c r="BG35" s="72"/>
      <c r="BH35" s="73"/>
      <c r="BI35" s="22" t="str">
        <f>IF(OR($J35="",BH35=""),"",SUM(Tipppunkte!BG35:BI35))</f>
        <v/>
      </c>
      <c r="BJ35" s="72"/>
      <c r="BK35" s="73"/>
      <c r="BL35" s="22" t="str">
        <f>IF(OR($J35="",BK35=""),"",SUM(Tipppunkte!BJ35:BL35))</f>
        <v/>
      </c>
      <c r="BM35" s="72"/>
      <c r="BN35" s="73"/>
      <c r="BO35" s="22" t="str">
        <f>IF(OR($J35="",BN35=""),"",SUM(Tipppunkte!BM35:BO35))</f>
        <v/>
      </c>
      <c r="BP35" s="72"/>
      <c r="BQ35" s="73"/>
      <c r="BR35" s="22" t="str">
        <f>IF(OR($J35="",BQ35=""),"",SUM(Tipppunkte!BP35:BR35))</f>
        <v/>
      </c>
      <c r="BS35" s="72"/>
      <c r="BT35" s="73"/>
      <c r="BU35" s="22" t="str">
        <f>IF(OR($J35="",BT35=""),"",SUM(Tipppunkte!BS35:BU35))</f>
        <v/>
      </c>
      <c r="BV35" s="72"/>
      <c r="BW35" s="73"/>
      <c r="BX35" s="22" t="str">
        <f>IF(OR($J35="",BW35=""),"",SUM(Tipppunkte!BV35:BX35))</f>
        <v/>
      </c>
      <c r="BY35" s="72"/>
      <c r="BZ35" s="73"/>
      <c r="CA35" s="22" t="str">
        <f>IF(OR($J35="",BZ35=""),"",SUM(Tipppunkte!BY35:CA35))</f>
        <v/>
      </c>
      <c r="CB35" s="72"/>
      <c r="CC35" s="73"/>
      <c r="CD35" s="22" t="str">
        <f>IF(OR($J35="",CC35=""),"",SUM(Tipppunkte!CB35:CD35))</f>
        <v/>
      </c>
      <c r="CE35" s="72"/>
      <c r="CF35" s="73"/>
      <c r="CG35" s="22" t="str">
        <f>IF(OR($J35="",CF35=""),"",SUM(Tipppunkte!CE35:CG35))</f>
        <v/>
      </c>
      <c r="CH35" s="72"/>
      <c r="CI35" s="73"/>
      <c r="CJ35" s="22" t="str">
        <f>IF(OR($J35="",CI35=""),"",SUM(Tipppunkte!CH35:CJ35))</f>
        <v/>
      </c>
      <c r="CK35" s="72"/>
      <c r="CL35" s="73"/>
      <c r="CM35" s="22" t="str">
        <f>IF(OR($J35="",CL35=""),"",SUM(Tipppunkte!CK35:CM35))</f>
        <v/>
      </c>
      <c r="CN35" s="72"/>
      <c r="CO35" s="73"/>
      <c r="CP35" s="22" t="str">
        <f>IF(OR($J35="",CO35=""),"",SUM(Tipppunkte!CN35:CP35))</f>
        <v/>
      </c>
      <c r="CQ35" s="72"/>
      <c r="CR35" s="73"/>
      <c r="CS35" s="22" t="str">
        <f>IF(OR($J35="",CR35=""),"",SUM(Tipppunkte!CQ35:CS35))</f>
        <v/>
      </c>
      <c r="CT35" s="72"/>
      <c r="CU35" s="73"/>
      <c r="CV35" s="22" t="str">
        <f>IF(OR($J35="",CU35=""),"",SUM(Tipppunkte!CT35:CV35))</f>
        <v/>
      </c>
      <c r="CW35" s="72"/>
      <c r="CX35" s="73"/>
      <c r="CY35" s="22" t="str">
        <f>IF(OR($J35="",CX35=""),"",SUM(Tipppunkte!CW35:CY35))</f>
        <v/>
      </c>
      <c r="CZ35" s="72"/>
      <c r="DA35" s="73"/>
      <c r="DB35" s="22" t="str">
        <f>IF(OR($J35="",DA35=""),"",SUM(Tipppunkte!CZ35:DB35))</f>
        <v/>
      </c>
      <c r="DC35" s="72"/>
      <c r="DD35" s="73"/>
      <c r="DE35" s="22" t="str">
        <f>IF(OR($J35="",DD35=""),"",SUM(Tipppunkte!DC35:DE35))</f>
        <v/>
      </c>
      <c r="DF35" s="72"/>
      <c r="DG35" s="73"/>
      <c r="DH35" s="22" t="str">
        <f>IF(OR($J35="",DG35=""),"",SUM(Tipppunkte!DF35:DH35))</f>
        <v/>
      </c>
      <c r="DI35" s="72"/>
      <c r="DJ35" s="73"/>
      <c r="DK35" s="22" t="str">
        <f>IF(OR($J35="",DJ35=""),"",SUM(Tipppunkte!DI35:DK35))</f>
        <v/>
      </c>
      <c r="DL35" s="72"/>
      <c r="DM35" s="73"/>
      <c r="DN35" s="22" t="str">
        <f>IF(OR($J35="",DM35=""),"",SUM(Tipppunkte!DL35:DN35))</f>
        <v/>
      </c>
      <c r="DO35" s="72"/>
      <c r="DP35" s="73"/>
      <c r="DQ35" s="22" t="str">
        <f>IF(OR($J35="",DP35=""),"",SUM(Tipppunkte!DO35:DQ35))</f>
        <v/>
      </c>
      <c r="DR35" s="72"/>
      <c r="DS35" s="73"/>
      <c r="DT35" s="22" t="str">
        <f>IF(OR($J35="",DS35=""),"",SUM(Tipppunkte!DR35:DT35))</f>
        <v/>
      </c>
      <c r="DU35" s="72"/>
      <c r="DV35" s="73"/>
      <c r="DW35" s="22" t="str">
        <f>IF(OR($J35="",DV35=""),"",SUM(Tipppunkte!DU35:DW35))</f>
        <v/>
      </c>
      <c r="DX35" s="72"/>
      <c r="DY35" s="73"/>
      <c r="DZ35" s="22" t="str">
        <f>IF(OR($J35="",DY35=""),"",SUM(Tipppunkte!DX35:DZ35))</f>
        <v/>
      </c>
      <c r="EA35" s="72"/>
      <c r="EB35" s="73"/>
      <c r="EC35" s="22" t="str">
        <f>IF(OR($J35="",EB35=""),"",SUM(Tipppunkte!EA35:EC35))</f>
        <v/>
      </c>
      <c r="ED35" s="72"/>
      <c r="EE35" s="73"/>
      <c r="EF35" s="22" t="str">
        <f>IF(OR($J35="",EE35=""),"",SUM(Tipppunkte!ED35:EF35))</f>
        <v/>
      </c>
      <c r="EG35" s="72"/>
      <c r="EH35" s="73"/>
      <c r="EI35" s="22" t="str">
        <f>IF(OR($J35="",EH35=""),"",SUM(Tipppunkte!EG35:EI35))</f>
        <v/>
      </c>
    </row>
    <row r="36" spans="1:139" x14ac:dyDescent="0.2">
      <c r="A36" s="269"/>
      <c r="B36" s="136">
        <f t="shared" si="0"/>
        <v>33</v>
      </c>
      <c r="C36" s="149">
        <f>Stammdaten!H73</f>
        <v>43276.666666666664</v>
      </c>
      <c r="D36" s="166" t="str">
        <f t="shared" si="1"/>
        <v>A</v>
      </c>
      <c r="E36" s="153" t="str">
        <f>Stammdaten!F73</f>
        <v>Uruguay</v>
      </c>
      <c r="F36" s="13" t="s">
        <v>4</v>
      </c>
      <c r="G36" s="155" t="str">
        <f>Stammdaten!G73</f>
        <v>Russland</v>
      </c>
      <c r="H36" s="65"/>
      <c r="I36" s="13" t="s">
        <v>3</v>
      </c>
      <c r="J36" s="67"/>
      <c r="K36" s="3" t="str">
        <f t="shared" si="2"/>
        <v/>
      </c>
      <c r="L36" s="1" t="s">
        <v>3</v>
      </c>
      <c r="M36" s="7" t="str">
        <f t="shared" si="3"/>
        <v/>
      </c>
      <c r="N36" s="37" t="str">
        <f t="shared" si="4"/>
        <v>Uruguay</v>
      </c>
      <c r="O36" s="37" t="str">
        <f t="shared" si="5"/>
        <v>Russland</v>
      </c>
      <c r="P36" s="37" t="str">
        <f>Stammdaten!D73&amp;Stammdaten!E73</f>
        <v>1411</v>
      </c>
      <c r="Q36" s="37">
        <f t="shared" si="6"/>
        <v>0</v>
      </c>
      <c r="T36" s="72"/>
      <c r="U36" s="73"/>
      <c r="V36" s="22" t="str">
        <f>IF(OR($J36="",U36=""),"",SUM(Tipppunkte!T36:V36))</f>
        <v/>
      </c>
      <c r="W36" s="72"/>
      <c r="X36" s="73"/>
      <c r="Y36" s="22" t="str">
        <f>IF(OR($J36="",X36=""),"",SUM(Tipppunkte!W36:Y36))</f>
        <v/>
      </c>
      <c r="Z36" s="72"/>
      <c r="AA36" s="73"/>
      <c r="AB36" s="22" t="str">
        <f>IF(OR($J36="",AA36=""),"",SUM(Tipppunkte!Z36:AB36))</f>
        <v/>
      </c>
      <c r="AC36" s="72"/>
      <c r="AD36" s="73"/>
      <c r="AE36" s="22" t="str">
        <f>IF(OR($J36="",AD36=""),"",SUM(Tipppunkte!AC36:AE36))</f>
        <v/>
      </c>
      <c r="AF36" s="72"/>
      <c r="AG36" s="73"/>
      <c r="AH36" s="22" t="str">
        <f>IF(OR($J36="",AG36=""),"",SUM(Tipppunkte!AF36:AH36))</f>
        <v/>
      </c>
      <c r="AI36" s="72"/>
      <c r="AJ36" s="73"/>
      <c r="AK36" s="22" t="str">
        <f>IF(OR($J36="",AJ36=""),"",SUM(Tipppunkte!AI36:AK36))</f>
        <v/>
      </c>
      <c r="AL36" s="72"/>
      <c r="AM36" s="73"/>
      <c r="AN36" s="22" t="str">
        <f>IF(OR($J36="",AM36=""),"",SUM(Tipppunkte!AL36:AN36))</f>
        <v/>
      </c>
      <c r="AO36" s="72"/>
      <c r="AP36" s="73"/>
      <c r="AQ36" s="22" t="str">
        <f>IF(OR($J36="",AP36=""),"",SUM(Tipppunkte!AO36:AQ36))</f>
        <v/>
      </c>
      <c r="AR36" s="72"/>
      <c r="AS36" s="73"/>
      <c r="AT36" s="22" t="str">
        <f>IF(OR($J36="",AS36=""),"",SUM(Tipppunkte!AR36:AT36))</f>
        <v/>
      </c>
      <c r="AU36" s="72"/>
      <c r="AV36" s="73"/>
      <c r="AW36" s="22" t="str">
        <f>IF(OR($J36="",AV36=""),"",SUM(Tipppunkte!AU36:AW36))</f>
        <v/>
      </c>
      <c r="AX36" s="72"/>
      <c r="AY36" s="73"/>
      <c r="AZ36" s="22" t="str">
        <f>IF(OR($J36="",AY36=""),"",SUM(Tipppunkte!AX36:AZ36))</f>
        <v/>
      </c>
      <c r="BA36" s="72"/>
      <c r="BB36" s="73"/>
      <c r="BC36" s="22" t="str">
        <f>IF(OR($J36="",BB36=""),"",SUM(Tipppunkte!BA36:BC36))</f>
        <v/>
      </c>
      <c r="BD36" s="72"/>
      <c r="BE36" s="73"/>
      <c r="BF36" s="22" t="str">
        <f>IF(OR($J36="",BE36=""),"",SUM(Tipppunkte!BD36:BF36))</f>
        <v/>
      </c>
      <c r="BG36" s="72"/>
      <c r="BH36" s="73"/>
      <c r="BI36" s="22" t="str">
        <f>IF(OR($J36="",BH36=""),"",SUM(Tipppunkte!BG36:BI36))</f>
        <v/>
      </c>
      <c r="BJ36" s="72"/>
      <c r="BK36" s="73"/>
      <c r="BL36" s="22" t="str">
        <f>IF(OR($J36="",BK36=""),"",SUM(Tipppunkte!BJ36:BL36))</f>
        <v/>
      </c>
      <c r="BM36" s="72"/>
      <c r="BN36" s="73"/>
      <c r="BO36" s="22" t="str">
        <f>IF(OR($J36="",BN36=""),"",SUM(Tipppunkte!BM36:BO36))</f>
        <v/>
      </c>
      <c r="BP36" s="72"/>
      <c r="BQ36" s="73"/>
      <c r="BR36" s="22" t="str">
        <f>IF(OR($J36="",BQ36=""),"",SUM(Tipppunkte!BP36:BR36))</f>
        <v/>
      </c>
      <c r="BS36" s="72"/>
      <c r="BT36" s="73"/>
      <c r="BU36" s="22" t="str">
        <f>IF(OR($J36="",BT36=""),"",SUM(Tipppunkte!BS36:BU36))</f>
        <v/>
      </c>
      <c r="BV36" s="72"/>
      <c r="BW36" s="73"/>
      <c r="BX36" s="22" t="str">
        <f>IF(OR($J36="",BW36=""),"",SUM(Tipppunkte!BV36:BX36))</f>
        <v/>
      </c>
      <c r="BY36" s="72"/>
      <c r="BZ36" s="73"/>
      <c r="CA36" s="22" t="str">
        <f>IF(OR($J36="",BZ36=""),"",SUM(Tipppunkte!BY36:CA36))</f>
        <v/>
      </c>
      <c r="CB36" s="72"/>
      <c r="CC36" s="73"/>
      <c r="CD36" s="22" t="str">
        <f>IF(OR($J36="",CC36=""),"",SUM(Tipppunkte!CB36:CD36))</f>
        <v/>
      </c>
      <c r="CE36" s="72"/>
      <c r="CF36" s="73"/>
      <c r="CG36" s="22" t="str">
        <f>IF(OR($J36="",CF36=""),"",SUM(Tipppunkte!CE36:CG36))</f>
        <v/>
      </c>
      <c r="CH36" s="72"/>
      <c r="CI36" s="73"/>
      <c r="CJ36" s="22" t="str">
        <f>IF(OR($J36="",CI36=""),"",SUM(Tipppunkte!CH36:CJ36))</f>
        <v/>
      </c>
      <c r="CK36" s="72"/>
      <c r="CL36" s="73"/>
      <c r="CM36" s="22" t="str">
        <f>IF(OR($J36="",CL36=""),"",SUM(Tipppunkte!CK36:CM36))</f>
        <v/>
      </c>
      <c r="CN36" s="72"/>
      <c r="CO36" s="73"/>
      <c r="CP36" s="22" t="str">
        <f>IF(OR($J36="",CO36=""),"",SUM(Tipppunkte!CN36:CP36))</f>
        <v/>
      </c>
      <c r="CQ36" s="72"/>
      <c r="CR36" s="73"/>
      <c r="CS36" s="22" t="str">
        <f>IF(OR($J36="",CR36=""),"",SUM(Tipppunkte!CQ36:CS36))</f>
        <v/>
      </c>
      <c r="CT36" s="72"/>
      <c r="CU36" s="73"/>
      <c r="CV36" s="22" t="str">
        <f>IF(OR($J36="",CU36=""),"",SUM(Tipppunkte!CT36:CV36))</f>
        <v/>
      </c>
      <c r="CW36" s="72"/>
      <c r="CX36" s="73"/>
      <c r="CY36" s="22" t="str">
        <f>IF(OR($J36="",CX36=""),"",SUM(Tipppunkte!CW36:CY36))</f>
        <v/>
      </c>
      <c r="CZ36" s="72"/>
      <c r="DA36" s="73"/>
      <c r="DB36" s="22" t="str">
        <f>IF(OR($J36="",DA36=""),"",SUM(Tipppunkte!CZ36:DB36))</f>
        <v/>
      </c>
      <c r="DC36" s="72"/>
      <c r="DD36" s="73"/>
      <c r="DE36" s="22" t="str">
        <f>IF(OR($J36="",DD36=""),"",SUM(Tipppunkte!DC36:DE36))</f>
        <v/>
      </c>
      <c r="DF36" s="72"/>
      <c r="DG36" s="73"/>
      <c r="DH36" s="22" t="str">
        <f>IF(OR($J36="",DG36=""),"",SUM(Tipppunkte!DF36:DH36))</f>
        <v/>
      </c>
      <c r="DI36" s="72"/>
      <c r="DJ36" s="73"/>
      <c r="DK36" s="22" t="str">
        <f>IF(OR($J36="",DJ36=""),"",SUM(Tipppunkte!DI36:DK36))</f>
        <v/>
      </c>
      <c r="DL36" s="72"/>
      <c r="DM36" s="73"/>
      <c r="DN36" s="22" t="str">
        <f>IF(OR($J36="",DM36=""),"",SUM(Tipppunkte!DL36:DN36))</f>
        <v/>
      </c>
      <c r="DO36" s="72"/>
      <c r="DP36" s="73"/>
      <c r="DQ36" s="22" t="str">
        <f>IF(OR($J36="",DP36=""),"",SUM(Tipppunkte!DO36:DQ36))</f>
        <v/>
      </c>
      <c r="DR36" s="72"/>
      <c r="DS36" s="73"/>
      <c r="DT36" s="22" t="str">
        <f>IF(OR($J36="",DS36=""),"",SUM(Tipppunkte!DR36:DT36))</f>
        <v/>
      </c>
      <c r="DU36" s="72"/>
      <c r="DV36" s="73"/>
      <c r="DW36" s="22" t="str">
        <f>IF(OR($J36="",DV36=""),"",SUM(Tipppunkte!DU36:DW36))</f>
        <v/>
      </c>
      <c r="DX36" s="72"/>
      <c r="DY36" s="73"/>
      <c r="DZ36" s="22" t="str">
        <f>IF(OR($J36="",DY36=""),"",SUM(Tipppunkte!DX36:DZ36))</f>
        <v/>
      </c>
      <c r="EA36" s="72"/>
      <c r="EB36" s="73"/>
      <c r="EC36" s="22" t="str">
        <f>IF(OR($J36="",EB36=""),"",SUM(Tipppunkte!EA36:EC36))</f>
        <v/>
      </c>
      <c r="ED36" s="72"/>
      <c r="EE36" s="73"/>
      <c r="EF36" s="22" t="str">
        <f>IF(OR($J36="",EE36=""),"",SUM(Tipppunkte!ED36:EF36))</f>
        <v/>
      </c>
      <c r="EG36" s="72"/>
      <c r="EH36" s="73"/>
      <c r="EI36" s="22" t="str">
        <f>IF(OR($J36="",EH36=""),"",SUM(Tipppunkte!EG36:EI36))</f>
        <v/>
      </c>
    </row>
    <row r="37" spans="1:139" x14ac:dyDescent="0.2">
      <c r="A37" s="269"/>
      <c r="B37" s="136">
        <f t="shared" si="0"/>
        <v>34</v>
      </c>
      <c r="C37" s="149">
        <f>Stammdaten!H74</f>
        <v>43276.666666666664</v>
      </c>
      <c r="D37" s="166" t="str">
        <f t="shared" si="1"/>
        <v>A</v>
      </c>
      <c r="E37" s="153" t="str">
        <f>Stammdaten!F74</f>
        <v>Saudi-Arabien</v>
      </c>
      <c r="F37" s="13" t="s">
        <v>4</v>
      </c>
      <c r="G37" s="155" t="str">
        <f>Stammdaten!G74</f>
        <v>Ägypten</v>
      </c>
      <c r="H37" s="65"/>
      <c r="I37" s="13" t="s">
        <v>3</v>
      </c>
      <c r="J37" s="67"/>
      <c r="K37" s="3" t="str">
        <f t="shared" si="2"/>
        <v/>
      </c>
      <c r="L37" s="1" t="s">
        <v>3</v>
      </c>
      <c r="M37" s="7" t="str">
        <f t="shared" si="3"/>
        <v/>
      </c>
      <c r="N37" s="37" t="str">
        <f t="shared" si="4"/>
        <v>Saudi-Arabien</v>
      </c>
      <c r="O37" s="37" t="str">
        <f t="shared" si="5"/>
        <v>Ägypten</v>
      </c>
      <c r="P37" s="37" t="str">
        <f>Stammdaten!D74&amp;Stammdaten!E74</f>
        <v>1213</v>
      </c>
      <c r="Q37" s="37">
        <f t="shared" si="6"/>
        <v>0</v>
      </c>
      <c r="T37" s="72"/>
      <c r="U37" s="73"/>
      <c r="V37" s="22" t="str">
        <f>IF(OR($J37="",U37=""),"",SUM(Tipppunkte!T37:V37))</f>
        <v/>
      </c>
      <c r="W37" s="72"/>
      <c r="X37" s="73"/>
      <c r="Y37" s="22" t="str">
        <f>IF(OR($J37="",X37=""),"",SUM(Tipppunkte!W37:Y37))</f>
        <v/>
      </c>
      <c r="Z37" s="72"/>
      <c r="AA37" s="73"/>
      <c r="AB37" s="22" t="str">
        <f>IF(OR($J37="",AA37=""),"",SUM(Tipppunkte!Z37:AB37))</f>
        <v/>
      </c>
      <c r="AC37" s="72"/>
      <c r="AD37" s="73"/>
      <c r="AE37" s="22" t="str">
        <f>IF(OR($J37="",AD37=""),"",SUM(Tipppunkte!AC37:AE37))</f>
        <v/>
      </c>
      <c r="AF37" s="72"/>
      <c r="AG37" s="73"/>
      <c r="AH37" s="22" t="str">
        <f>IF(OR($J37="",AG37=""),"",SUM(Tipppunkte!AF37:AH37))</f>
        <v/>
      </c>
      <c r="AI37" s="72"/>
      <c r="AJ37" s="73"/>
      <c r="AK37" s="22" t="str">
        <f>IF(OR($J37="",AJ37=""),"",SUM(Tipppunkte!AI37:AK37))</f>
        <v/>
      </c>
      <c r="AL37" s="72"/>
      <c r="AM37" s="73"/>
      <c r="AN37" s="22" t="str">
        <f>IF(OR($J37="",AM37=""),"",SUM(Tipppunkte!AL37:AN37))</f>
        <v/>
      </c>
      <c r="AO37" s="72"/>
      <c r="AP37" s="73"/>
      <c r="AQ37" s="22" t="str">
        <f>IF(OR($J37="",AP37=""),"",SUM(Tipppunkte!AO37:AQ37))</f>
        <v/>
      </c>
      <c r="AR37" s="72"/>
      <c r="AS37" s="73"/>
      <c r="AT37" s="22" t="str">
        <f>IF(OR($J37="",AS37=""),"",SUM(Tipppunkte!AR37:AT37))</f>
        <v/>
      </c>
      <c r="AU37" s="72"/>
      <c r="AV37" s="73"/>
      <c r="AW37" s="22" t="str">
        <f>IF(OR($J37="",AV37=""),"",SUM(Tipppunkte!AU37:AW37))</f>
        <v/>
      </c>
      <c r="AX37" s="72"/>
      <c r="AY37" s="73"/>
      <c r="AZ37" s="22" t="str">
        <f>IF(OR($J37="",AY37=""),"",SUM(Tipppunkte!AX37:AZ37))</f>
        <v/>
      </c>
      <c r="BA37" s="72"/>
      <c r="BB37" s="73"/>
      <c r="BC37" s="22" t="str">
        <f>IF(OR($J37="",BB37=""),"",SUM(Tipppunkte!BA37:BC37))</f>
        <v/>
      </c>
      <c r="BD37" s="72"/>
      <c r="BE37" s="73"/>
      <c r="BF37" s="22" t="str">
        <f>IF(OR($J37="",BE37=""),"",SUM(Tipppunkte!BD37:BF37))</f>
        <v/>
      </c>
      <c r="BG37" s="72"/>
      <c r="BH37" s="73"/>
      <c r="BI37" s="22" t="str">
        <f>IF(OR($J37="",BH37=""),"",SUM(Tipppunkte!BG37:BI37))</f>
        <v/>
      </c>
      <c r="BJ37" s="72"/>
      <c r="BK37" s="73"/>
      <c r="BL37" s="22" t="str">
        <f>IF(OR($J37="",BK37=""),"",SUM(Tipppunkte!BJ37:BL37))</f>
        <v/>
      </c>
      <c r="BM37" s="72"/>
      <c r="BN37" s="73"/>
      <c r="BO37" s="22" t="str">
        <f>IF(OR($J37="",BN37=""),"",SUM(Tipppunkte!BM37:BO37))</f>
        <v/>
      </c>
      <c r="BP37" s="72"/>
      <c r="BQ37" s="73"/>
      <c r="BR37" s="22" t="str">
        <f>IF(OR($J37="",BQ37=""),"",SUM(Tipppunkte!BP37:BR37))</f>
        <v/>
      </c>
      <c r="BS37" s="72"/>
      <c r="BT37" s="73"/>
      <c r="BU37" s="22" t="str">
        <f>IF(OR($J37="",BT37=""),"",SUM(Tipppunkte!BS37:BU37))</f>
        <v/>
      </c>
      <c r="BV37" s="72"/>
      <c r="BW37" s="73"/>
      <c r="BX37" s="22" t="str">
        <f>IF(OR($J37="",BW37=""),"",SUM(Tipppunkte!BV37:BX37))</f>
        <v/>
      </c>
      <c r="BY37" s="72"/>
      <c r="BZ37" s="73"/>
      <c r="CA37" s="22" t="str">
        <f>IF(OR($J37="",BZ37=""),"",SUM(Tipppunkte!BY37:CA37))</f>
        <v/>
      </c>
      <c r="CB37" s="72"/>
      <c r="CC37" s="73"/>
      <c r="CD37" s="22" t="str">
        <f>IF(OR($J37="",CC37=""),"",SUM(Tipppunkte!CB37:CD37))</f>
        <v/>
      </c>
      <c r="CE37" s="72"/>
      <c r="CF37" s="73"/>
      <c r="CG37" s="22" t="str">
        <f>IF(OR($J37="",CF37=""),"",SUM(Tipppunkte!CE37:CG37))</f>
        <v/>
      </c>
      <c r="CH37" s="72"/>
      <c r="CI37" s="73"/>
      <c r="CJ37" s="22" t="str">
        <f>IF(OR($J37="",CI37=""),"",SUM(Tipppunkte!CH37:CJ37))</f>
        <v/>
      </c>
      <c r="CK37" s="72"/>
      <c r="CL37" s="73"/>
      <c r="CM37" s="22" t="str">
        <f>IF(OR($J37="",CL37=""),"",SUM(Tipppunkte!CK37:CM37))</f>
        <v/>
      </c>
      <c r="CN37" s="72"/>
      <c r="CO37" s="73"/>
      <c r="CP37" s="22" t="str">
        <f>IF(OR($J37="",CO37=""),"",SUM(Tipppunkte!CN37:CP37))</f>
        <v/>
      </c>
      <c r="CQ37" s="72"/>
      <c r="CR37" s="73"/>
      <c r="CS37" s="22" t="str">
        <f>IF(OR($J37="",CR37=""),"",SUM(Tipppunkte!CQ37:CS37))</f>
        <v/>
      </c>
      <c r="CT37" s="72"/>
      <c r="CU37" s="73"/>
      <c r="CV37" s="22" t="str">
        <f>IF(OR($J37="",CU37=""),"",SUM(Tipppunkte!CT37:CV37))</f>
        <v/>
      </c>
      <c r="CW37" s="72"/>
      <c r="CX37" s="73"/>
      <c r="CY37" s="22" t="str">
        <f>IF(OR($J37="",CX37=""),"",SUM(Tipppunkte!CW37:CY37))</f>
        <v/>
      </c>
      <c r="CZ37" s="72"/>
      <c r="DA37" s="73"/>
      <c r="DB37" s="22" t="str">
        <f>IF(OR($J37="",DA37=""),"",SUM(Tipppunkte!CZ37:DB37))</f>
        <v/>
      </c>
      <c r="DC37" s="72"/>
      <c r="DD37" s="73"/>
      <c r="DE37" s="22" t="str">
        <f>IF(OR($J37="",DD37=""),"",SUM(Tipppunkte!DC37:DE37))</f>
        <v/>
      </c>
      <c r="DF37" s="72"/>
      <c r="DG37" s="73"/>
      <c r="DH37" s="22" t="str">
        <f>IF(OR($J37="",DG37=""),"",SUM(Tipppunkte!DF37:DH37))</f>
        <v/>
      </c>
      <c r="DI37" s="72"/>
      <c r="DJ37" s="73"/>
      <c r="DK37" s="22" t="str">
        <f>IF(OR($J37="",DJ37=""),"",SUM(Tipppunkte!DI37:DK37))</f>
        <v/>
      </c>
      <c r="DL37" s="72"/>
      <c r="DM37" s="73"/>
      <c r="DN37" s="22" t="str">
        <f>IF(OR($J37="",DM37=""),"",SUM(Tipppunkte!DL37:DN37))</f>
        <v/>
      </c>
      <c r="DO37" s="72"/>
      <c r="DP37" s="73"/>
      <c r="DQ37" s="22" t="str">
        <f>IF(OR($J37="",DP37=""),"",SUM(Tipppunkte!DO37:DQ37))</f>
        <v/>
      </c>
      <c r="DR37" s="72"/>
      <c r="DS37" s="73"/>
      <c r="DT37" s="22" t="str">
        <f>IF(OR($J37="",DS37=""),"",SUM(Tipppunkte!DR37:DT37))</f>
        <v/>
      </c>
      <c r="DU37" s="72"/>
      <c r="DV37" s="73"/>
      <c r="DW37" s="22" t="str">
        <f>IF(OR($J37="",DV37=""),"",SUM(Tipppunkte!DU37:DW37))</f>
        <v/>
      </c>
      <c r="DX37" s="72"/>
      <c r="DY37" s="73"/>
      <c r="DZ37" s="22" t="str">
        <f>IF(OR($J37="",DY37=""),"",SUM(Tipppunkte!DX37:DZ37))</f>
        <v/>
      </c>
      <c r="EA37" s="72"/>
      <c r="EB37" s="73"/>
      <c r="EC37" s="22" t="str">
        <f>IF(OR($J37="",EB37=""),"",SUM(Tipppunkte!EA37:EC37))</f>
        <v/>
      </c>
      <c r="ED37" s="72"/>
      <c r="EE37" s="73"/>
      <c r="EF37" s="22" t="str">
        <f>IF(OR($J37="",EE37=""),"",SUM(Tipppunkte!ED37:EF37))</f>
        <v/>
      </c>
      <c r="EG37" s="72"/>
      <c r="EH37" s="73"/>
      <c r="EI37" s="22" t="str">
        <f>IF(OR($J37="",EH37=""),"",SUM(Tipppunkte!EG37:EI37))</f>
        <v/>
      </c>
    </row>
    <row r="38" spans="1:139" x14ac:dyDescent="0.2">
      <c r="A38" s="269"/>
      <c r="B38" s="136">
        <f t="shared" si="0"/>
        <v>35</v>
      </c>
      <c r="C38" s="149">
        <f>Stammdaten!H75</f>
        <v>43276.833333333336</v>
      </c>
      <c r="D38" s="166" t="str">
        <f t="shared" si="1"/>
        <v>B</v>
      </c>
      <c r="E38" s="153" t="str">
        <f>Stammdaten!F75</f>
        <v>Spanien</v>
      </c>
      <c r="F38" s="13" t="s">
        <v>4</v>
      </c>
      <c r="G38" s="155" t="str">
        <f>Stammdaten!G75</f>
        <v>Marokko</v>
      </c>
      <c r="H38" s="65"/>
      <c r="I38" s="13" t="s">
        <v>3</v>
      </c>
      <c r="J38" s="67"/>
      <c r="K38" s="3" t="str">
        <f t="shared" si="2"/>
        <v/>
      </c>
      <c r="L38" s="1" t="s">
        <v>3</v>
      </c>
      <c r="M38" s="7" t="str">
        <f t="shared" si="3"/>
        <v/>
      </c>
      <c r="N38" s="37" t="str">
        <f t="shared" si="4"/>
        <v>Spanien</v>
      </c>
      <c r="O38" s="37" t="str">
        <f t="shared" si="5"/>
        <v>Marokko</v>
      </c>
      <c r="P38" s="37" t="str">
        <f>Stammdaten!D75&amp;Stammdaten!E75</f>
        <v>2223</v>
      </c>
      <c r="Q38" s="37">
        <f t="shared" si="6"/>
        <v>0</v>
      </c>
      <c r="T38" s="72"/>
      <c r="U38" s="73"/>
      <c r="V38" s="22" t="str">
        <f>IF(OR($J38="",U38=""),"",SUM(Tipppunkte!T38:V38))</f>
        <v/>
      </c>
      <c r="W38" s="72"/>
      <c r="X38" s="73"/>
      <c r="Y38" s="22" t="str">
        <f>IF(OR($J38="",X38=""),"",SUM(Tipppunkte!W38:Y38))</f>
        <v/>
      </c>
      <c r="Z38" s="72"/>
      <c r="AA38" s="73"/>
      <c r="AB38" s="22" t="str">
        <f>IF(OR($J38="",AA38=""),"",SUM(Tipppunkte!Z38:AB38))</f>
        <v/>
      </c>
      <c r="AC38" s="72"/>
      <c r="AD38" s="73"/>
      <c r="AE38" s="22" t="str">
        <f>IF(OR($J38="",AD38=""),"",SUM(Tipppunkte!AC38:AE38))</f>
        <v/>
      </c>
      <c r="AF38" s="72"/>
      <c r="AG38" s="73"/>
      <c r="AH38" s="22" t="str">
        <f>IF(OR($J38="",AG38=""),"",SUM(Tipppunkte!AF38:AH38))</f>
        <v/>
      </c>
      <c r="AI38" s="72"/>
      <c r="AJ38" s="73"/>
      <c r="AK38" s="22" t="str">
        <f>IF(OR($J38="",AJ38=""),"",SUM(Tipppunkte!AI38:AK38))</f>
        <v/>
      </c>
      <c r="AL38" s="72"/>
      <c r="AM38" s="73"/>
      <c r="AN38" s="22" t="str">
        <f>IF(OR($J38="",AM38=""),"",SUM(Tipppunkte!AL38:AN38))</f>
        <v/>
      </c>
      <c r="AO38" s="72"/>
      <c r="AP38" s="73"/>
      <c r="AQ38" s="22" t="str">
        <f>IF(OR($J38="",AP38=""),"",SUM(Tipppunkte!AO38:AQ38))</f>
        <v/>
      </c>
      <c r="AR38" s="72"/>
      <c r="AS38" s="73"/>
      <c r="AT38" s="22" t="str">
        <f>IF(OR($J38="",AS38=""),"",SUM(Tipppunkte!AR38:AT38))</f>
        <v/>
      </c>
      <c r="AU38" s="72"/>
      <c r="AV38" s="73"/>
      <c r="AW38" s="22" t="str">
        <f>IF(OR($J38="",AV38=""),"",SUM(Tipppunkte!AU38:AW38))</f>
        <v/>
      </c>
      <c r="AX38" s="72"/>
      <c r="AY38" s="73"/>
      <c r="AZ38" s="22" t="str">
        <f>IF(OR($J38="",AY38=""),"",SUM(Tipppunkte!AX38:AZ38))</f>
        <v/>
      </c>
      <c r="BA38" s="72"/>
      <c r="BB38" s="73"/>
      <c r="BC38" s="22" t="str">
        <f>IF(OR($J38="",BB38=""),"",SUM(Tipppunkte!BA38:BC38))</f>
        <v/>
      </c>
      <c r="BD38" s="72"/>
      <c r="BE38" s="73"/>
      <c r="BF38" s="22" t="str">
        <f>IF(OR($J38="",BE38=""),"",SUM(Tipppunkte!BD38:BF38))</f>
        <v/>
      </c>
      <c r="BG38" s="72"/>
      <c r="BH38" s="73"/>
      <c r="BI38" s="22" t="str">
        <f>IF(OR($J38="",BH38=""),"",SUM(Tipppunkte!BG38:BI38))</f>
        <v/>
      </c>
      <c r="BJ38" s="72"/>
      <c r="BK38" s="73"/>
      <c r="BL38" s="22" t="str">
        <f>IF(OR($J38="",BK38=""),"",SUM(Tipppunkte!BJ38:BL38))</f>
        <v/>
      </c>
      <c r="BM38" s="72"/>
      <c r="BN38" s="73"/>
      <c r="BO38" s="22" t="str">
        <f>IF(OR($J38="",BN38=""),"",SUM(Tipppunkte!BM38:BO38))</f>
        <v/>
      </c>
      <c r="BP38" s="72"/>
      <c r="BQ38" s="73"/>
      <c r="BR38" s="22" t="str">
        <f>IF(OR($J38="",BQ38=""),"",SUM(Tipppunkte!BP38:BR38))</f>
        <v/>
      </c>
      <c r="BS38" s="72"/>
      <c r="BT38" s="73"/>
      <c r="BU38" s="22" t="str">
        <f>IF(OR($J38="",BT38=""),"",SUM(Tipppunkte!BS38:BU38))</f>
        <v/>
      </c>
      <c r="BV38" s="72"/>
      <c r="BW38" s="73"/>
      <c r="BX38" s="22" t="str">
        <f>IF(OR($J38="",BW38=""),"",SUM(Tipppunkte!BV38:BX38))</f>
        <v/>
      </c>
      <c r="BY38" s="72"/>
      <c r="BZ38" s="73"/>
      <c r="CA38" s="22" t="str">
        <f>IF(OR($J38="",BZ38=""),"",SUM(Tipppunkte!BY38:CA38))</f>
        <v/>
      </c>
      <c r="CB38" s="72"/>
      <c r="CC38" s="73"/>
      <c r="CD38" s="22" t="str">
        <f>IF(OR($J38="",CC38=""),"",SUM(Tipppunkte!CB38:CD38))</f>
        <v/>
      </c>
      <c r="CE38" s="72"/>
      <c r="CF38" s="73"/>
      <c r="CG38" s="22" t="str">
        <f>IF(OR($J38="",CF38=""),"",SUM(Tipppunkte!CE38:CG38))</f>
        <v/>
      </c>
      <c r="CH38" s="72"/>
      <c r="CI38" s="73"/>
      <c r="CJ38" s="22" t="str">
        <f>IF(OR($J38="",CI38=""),"",SUM(Tipppunkte!CH38:CJ38))</f>
        <v/>
      </c>
      <c r="CK38" s="72"/>
      <c r="CL38" s="73"/>
      <c r="CM38" s="22" t="str">
        <f>IF(OR($J38="",CL38=""),"",SUM(Tipppunkte!CK38:CM38))</f>
        <v/>
      </c>
      <c r="CN38" s="72"/>
      <c r="CO38" s="73"/>
      <c r="CP38" s="22" t="str">
        <f>IF(OR($J38="",CO38=""),"",SUM(Tipppunkte!CN38:CP38))</f>
        <v/>
      </c>
      <c r="CQ38" s="72"/>
      <c r="CR38" s="73"/>
      <c r="CS38" s="22" t="str">
        <f>IF(OR($J38="",CR38=""),"",SUM(Tipppunkte!CQ38:CS38))</f>
        <v/>
      </c>
      <c r="CT38" s="72"/>
      <c r="CU38" s="73"/>
      <c r="CV38" s="22" t="str">
        <f>IF(OR($J38="",CU38=""),"",SUM(Tipppunkte!CT38:CV38))</f>
        <v/>
      </c>
      <c r="CW38" s="72"/>
      <c r="CX38" s="73"/>
      <c r="CY38" s="22" t="str">
        <f>IF(OR($J38="",CX38=""),"",SUM(Tipppunkte!CW38:CY38))</f>
        <v/>
      </c>
      <c r="CZ38" s="72"/>
      <c r="DA38" s="73"/>
      <c r="DB38" s="22" t="str">
        <f>IF(OR($J38="",DA38=""),"",SUM(Tipppunkte!CZ38:DB38))</f>
        <v/>
      </c>
      <c r="DC38" s="72"/>
      <c r="DD38" s="73"/>
      <c r="DE38" s="22" t="str">
        <f>IF(OR($J38="",DD38=""),"",SUM(Tipppunkte!DC38:DE38))</f>
        <v/>
      </c>
      <c r="DF38" s="72"/>
      <c r="DG38" s="73"/>
      <c r="DH38" s="22" t="str">
        <f>IF(OR($J38="",DG38=""),"",SUM(Tipppunkte!DF38:DH38))</f>
        <v/>
      </c>
      <c r="DI38" s="72"/>
      <c r="DJ38" s="73"/>
      <c r="DK38" s="22" t="str">
        <f>IF(OR($J38="",DJ38=""),"",SUM(Tipppunkte!DI38:DK38))</f>
        <v/>
      </c>
      <c r="DL38" s="72"/>
      <c r="DM38" s="73"/>
      <c r="DN38" s="22" t="str">
        <f>IF(OR($J38="",DM38=""),"",SUM(Tipppunkte!DL38:DN38))</f>
        <v/>
      </c>
      <c r="DO38" s="72"/>
      <c r="DP38" s="73"/>
      <c r="DQ38" s="22" t="str">
        <f>IF(OR($J38="",DP38=""),"",SUM(Tipppunkte!DO38:DQ38))</f>
        <v/>
      </c>
      <c r="DR38" s="72"/>
      <c r="DS38" s="73"/>
      <c r="DT38" s="22" t="str">
        <f>IF(OR($J38="",DS38=""),"",SUM(Tipppunkte!DR38:DT38))</f>
        <v/>
      </c>
      <c r="DU38" s="72"/>
      <c r="DV38" s="73"/>
      <c r="DW38" s="22" t="str">
        <f>IF(OR($J38="",DV38=""),"",SUM(Tipppunkte!DU38:DW38))</f>
        <v/>
      </c>
      <c r="DX38" s="72"/>
      <c r="DY38" s="73"/>
      <c r="DZ38" s="22" t="str">
        <f>IF(OR($J38="",DY38=""),"",SUM(Tipppunkte!DX38:DZ38))</f>
        <v/>
      </c>
      <c r="EA38" s="72"/>
      <c r="EB38" s="73"/>
      <c r="EC38" s="22" t="str">
        <f>IF(OR($J38="",EB38=""),"",SUM(Tipppunkte!EA38:EC38))</f>
        <v/>
      </c>
      <c r="ED38" s="72"/>
      <c r="EE38" s="73"/>
      <c r="EF38" s="22" t="str">
        <f>IF(OR($J38="",EE38=""),"",SUM(Tipppunkte!ED38:EF38))</f>
        <v/>
      </c>
      <c r="EG38" s="72"/>
      <c r="EH38" s="73"/>
      <c r="EI38" s="22" t="str">
        <f>IF(OR($J38="",EH38=""),"",SUM(Tipppunkte!EG38:EI38))</f>
        <v/>
      </c>
    </row>
    <row r="39" spans="1:139" x14ac:dyDescent="0.2">
      <c r="A39" s="269"/>
      <c r="B39" s="136">
        <f t="shared" si="0"/>
        <v>36</v>
      </c>
      <c r="C39" s="149">
        <f>Stammdaten!H76</f>
        <v>43276.833333333336</v>
      </c>
      <c r="D39" s="166" t="str">
        <f t="shared" si="1"/>
        <v>B</v>
      </c>
      <c r="E39" s="153" t="str">
        <f>Stammdaten!F76</f>
        <v>Iran</v>
      </c>
      <c r="F39" s="13" t="s">
        <v>4</v>
      </c>
      <c r="G39" s="155" t="str">
        <f>Stammdaten!G76</f>
        <v>Portugal</v>
      </c>
      <c r="H39" s="65"/>
      <c r="I39" s="13" t="s">
        <v>3</v>
      </c>
      <c r="J39" s="67"/>
      <c r="K39" s="3" t="str">
        <f t="shared" si="2"/>
        <v/>
      </c>
      <c r="L39" s="1" t="s">
        <v>3</v>
      </c>
      <c r="M39" s="7" t="str">
        <f t="shared" si="3"/>
        <v/>
      </c>
      <c r="N39" s="37" t="str">
        <f t="shared" si="4"/>
        <v>Iran</v>
      </c>
      <c r="O39" s="37" t="str">
        <f t="shared" si="5"/>
        <v>Portugal</v>
      </c>
      <c r="P39" s="37" t="str">
        <f>Stammdaten!D76&amp;Stammdaten!E76</f>
        <v>2421</v>
      </c>
      <c r="Q39" s="37">
        <f t="shared" si="6"/>
        <v>0</v>
      </c>
      <c r="T39" s="72"/>
      <c r="U39" s="73"/>
      <c r="V39" s="22" t="str">
        <f>IF(OR($J39="",U39=""),"",SUM(Tipppunkte!T39:V39))</f>
        <v/>
      </c>
      <c r="W39" s="72"/>
      <c r="X39" s="73"/>
      <c r="Y39" s="22" t="str">
        <f>IF(OR($J39="",X39=""),"",SUM(Tipppunkte!W39:Y39))</f>
        <v/>
      </c>
      <c r="Z39" s="72"/>
      <c r="AA39" s="73"/>
      <c r="AB39" s="22" t="str">
        <f>IF(OR($J39="",AA39=""),"",SUM(Tipppunkte!Z39:AB39))</f>
        <v/>
      </c>
      <c r="AC39" s="72"/>
      <c r="AD39" s="73"/>
      <c r="AE39" s="22" t="str">
        <f>IF(OR($J39="",AD39=""),"",SUM(Tipppunkte!AC39:AE39))</f>
        <v/>
      </c>
      <c r="AF39" s="72"/>
      <c r="AG39" s="73"/>
      <c r="AH39" s="22" t="str">
        <f>IF(OR($J39="",AG39=""),"",SUM(Tipppunkte!AF39:AH39))</f>
        <v/>
      </c>
      <c r="AI39" s="72"/>
      <c r="AJ39" s="73"/>
      <c r="AK39" s="22" t="str">
        <f>IF(OR($J39="",AJ39=""),"",SUM(Tipppunkte!AI39:AK39))</f>
        <v/>
      </c>
      <c r="AL39" s="72"/>
      <c r="AM39" s="73"/>
      <c r="AN39" s="22" t="str">
        <f>IF(OR($J39="",AM39=""),"",SUM(Tipppunkte!AL39:AN39))</f>
        <v/>
      </c>
      <c r="AO39" s="72"/>
      <c r="AP39" s="73"/>
      <c r="AQ39" s="22" t="str">
        <f>IF(OR($J39="",AP39=""),"",SUM(Tipppunkte!AO39:AQ39))</f>
        <v/>
      </c>
      <c r="AR39" s="72"/>
      <c r="AS39" s="73"/>
      <c r="AT39" s="22" t="str">
        <f>IF(OR($J39="",AS39=""),"",SUM(Tipppunkte!AR39:AT39))</f>
        <v/>
      </c>
      <c r="AU39" s="72"/>
      <c r="AV39" s="73"/>
      <c r="AW39" s="22" t="str">
        <f>IF(OR($J39="",AV39=""),"",SUM(Tipppunkte!AU39:AW39))</f>
        <v/>
      </c>
      <c r="AX39" s="72"/>
      <c r="AY39" s="73"/>
      <c r="AZ39" s="22" t="str">
        <f>IF(OR($J39="",AY39=""),"",SUM(Tipppunkte!AX39:AZ39))</f>
        <v/>
      </c>
      <c r="BA39" s="72"/>
      <c r="BB39" s="73"/>
      <c r="BC39" s="22" t="str">
        <f>IF(OR($J39="",BB39=""),"",SUM(Tipppunkte!BA39:BC39))</f>
        <v/>
      </c>
      <c r="BD39" s="72"/>
      <c r="BE39" s="73"/>
      <c r="BF39" s="22" t="str">
        <f>IF(OR($J39="",BE39=""),"",SUM(Tipppunkte!BD39:BF39))</f>
        <v/>
      </c>
      <c r="BG39" s="72"/>
      <c r="BH39" s="73"/>
      <c r="BI39" s="22" t="str">
        <f>IF(OR($J39="",BH39=""),"",SUM(Tipppunkte!BG39:BI39))</f>
        <v/>
      </c>
      <c r="BJ39" s="72"/>
      <c r="BK39" s="73"/>
      <c r="BL39" s="22" t="str">
        <f>IF(OR($J39="",BK39=""),"",SUM(Tipppunkte!BJ39:BL39))</f>
        <v/>
      </c>
      <c r="BM39" s="72"/>
      <c r="BN39" s="73"/>
      <c r="BO39" s="22" t="str">
        <f>IF(OR($J39="",BN39=""),"",SUM(Tipppunkte!BM39:BO39))</f>
        <v/>
      </c>
      <c r="BP39" s="72"/>
      <c r="BQ39" s="73"/>
      <c r="BR39" s="22" t="str">
        <f>IF(OR($J39="",BQ39=""),"",SUM(Tipppunkte!BP39:BR39))</f>
        <v/>
      </c>
      <c r="BS39" s="72"/>
      <c r="BT39" s="73"/>
      <c r="BU39" s="22" t="str">
        <f>IF(OR($J39="",BT39=""),"",SUM(Tipppunkte!BS39:BU39))</f>
        <v/>
      </c>
      <c r="BV39" s="72"/>
      <c r="BW39" s="73"/>
      <c r="BX39" s="22" t="str">
        <f>IF(OR($J39="",BW39=""),"",SUM(Tipppunkte!BV39:BX39))</f>
        <v/>
      </c>
      <c r="BY39" s="72"/>
      <c r="BZ39" s="73"/>
      <c r="CA39" s="22" t="str">
        <f>IF(OR($J39="",BZ39=""),"",SUM(Tipppunkte!BY39:CA39))</f>
        <v/>
      </c>
      <c r="CB39" s="72"/>
      <c r="CC39" s="73"/>
      <c r="CD39" s="22" t="str">
        <f>IF(OR($J39="",CC39=""),"",SUM(Tipppunkte!CB39:CD39))</f>
        <v/>
      </c>
      <c r="CE39" s="72"/>
      <c r="CF39" s="73"/>
      <c r="CG39" s="22" t="str">
        <f>IF(OR($J39="",CF39=""),"",SUM(Tipppunkte!CE39:CG39))</f>
        <v/>
      </c>
      <c r="CH39" s="72"/>
      <c r="CI39" s="73"/>
      <c r="CJ39" s="22" t="str">
        <f>IF(OR($J39="",CI39=""),"",SUM(Tipppunkte!CH39:CJ39))</f>
        <v/>
      </c>
      <c r="CK39" s="72"/>
      <c r="CL39" s="73"/>
      <c r="CM39" s="22" t="str">
        <f>IF(OR($J39="",CL39=""),"",SUM(Tipppunkte!CK39:CM39))</f>
        <v/>
      </c>
      <c r="CN39" s="72"/>
      <c r="CO39" s="73"/>
      <c r="CP39" s="22" t="str">
        <f>IF(OR($J39="",CO39=""),"",SUM(Tipppunkte!CN39:CP39))</f>
        <v/>
      </c>
      <c r="CQ39" s="72"/>
      <c r="CR39" s="73"/>
      <c r="CS39" s="22" t="str">
        <f>IF(OR($J39="",CR39=""),"",SUM(Tipppunkte!CQ39:CS39))</f>
        <v/>
      </c>
      <c r="CT39" s="72"/>
      <c r="CU39" s="73"/>
      <c r="CV39" s="22" t="str">
        <f>IF(OR($J39="",CU39=""),"",SUM(Tipppunkte!CT39:CV39))</f>
        <v/>
      </c>
      <c r="CW39" s="72"/>
      <c r="CX39" s="73"/>
      <c r="CY39" s="22" t="str">
        <f>IF(OR($J39="",CX39=""),"",SUM(Tipppunkte!CW39:CY39))</f>
        <v/>
      </c>
      <c r="CZ39" s="72"/>
      <c r="DA39" s="73"/>
      <c r="DB39" s="22" t="str">
        <f>IF(OR($J39="",DA39=""),"",SUM(Tipppunkte!CZ39:DB39))</f>
        <v/>
      </c>
      <c r="DC39" s="72"/>
      <c r="DD39" s="73"/>
      <c r="DE39" s="22" t="str">
        <f>IF(OR($J39="",DD39=""),"",SUM(Tipppunkte!DC39:DE39))</f>
        <v/>
      </c>
      <c r="DF39" s="72"/>
      <c r="DG39" s="73"/>
      <c r="DH39" s="22" t="str">
        <f>IF(OR($J39="",DG39=""),"",SUM(Tipppunkte!DF39:DH39))</f>
        <v/>
      </c>
      <c r="DI39" s="72"/>
      <c r="DJ39" s="73"/>
      <c r="DK39" s="22" t="str">
        <f>IF(OR($J39="",DJ39=""),"",SUM(Tipppunkte!DI39:DK39))</f>
        <v/>
      </c>
      <c r="DL39" s="72"/>
      <c r="DM39" s="73"/>
      <c r="DN39" s="22" t="str">
        <f>IF(OR($J39="",DM39=""),"",SUM(Tipppunkte!DL39:DN39))</f>
        <v/>
      </c>
      <c r="DO39" s="72"/>
      <c r="DP39" s="73"/>
      <c r="DQ39" s="22" t="str">
        <f>IF(OR($J39="",DP39=""),"",SUM(Tipppunkte!DO39:DQ39))</f>
        <v/>
      </c>
      <c r="DR39" s="72"/>
      <c r="DS39" s="73"/>
      <c r="DT39" s="22" t="str">
        <f>IF(OR($J39="",DS39=""),"",SUM(Tipppunkte!DR39:DT39))</f>
        <v/>
      </c>
      <c r="DU39" s="72"/>
      <c r="DV39" s="73"/>
      <c r="DW39" s="22" t="str">
        <f>IF(OR($J39="",DV39=""),"",SUM(Tipppunkte!DU39:DW39))</f>
        <v/>
      </c>
      <c r="DX39" s="72"/>
      <c r="DY39" s="73"/>
      <c r="DZ39" s="22" t="str">
        <f>IF(OR($J39="",DY39=""),"",SUM(Tipppunkte!DX39:DZ39))</f>
        <v/>
      </c>
      <c r="EA39" s="72"/>
      <c r="EB39" s="73"/>
      <c r="EC39" s="22" t="str">
        <f>IF(OR($J39="",EB39=""),"",SUM(Tipppunkte!EA39:EC39))</f>
        <v/>
      </c>
      <c r="ED39" s="72"/>
      <c r="EE39" s="73"/>
      <c r="EF39" s="22" t="str">
        <f>IF(OR($J39="",EE39=""),"",SUM(Tipppunkte!ED39:EF39))</f>
        <v/>
      </c>
      <c r="EG39" s="72"/>
      <c r="EH39" s="199"/>
      <c r="EI39" s="22" t="str">
        <f>IF(OR($J39="",EH39=""),"",SUM(Tipppunkte!EG39:EI39))</f>
        <v/>
      </c>
    </row>
    <row r="40" spans="1:139" x14ac:dyDescent="0.2">
      <c r="A40" s="269"/>
      <c r="B40" s="136">
        <f t="shared" si="0"/>
        <v>37</v>
      </c>
      <c r="C40" s="149">
        <f>Stammdaten!H77</f>
        <v>43277.666666666664</v>
      </c>
      <c r="D40" s="166" t="str">
        <f t="shared" si="1"/>
        <v>C</v>
      </c>
      <c r="E40" s="153" t="str">
        <f>Stammdaten!F77</f>
        <v>Australien</v>
      </c>
      <c r="F40" s="13" t="s">
        <v>4</v>
      </c>
      <c r="G40" s="155" t="str">
        <f>Stammdaten!G77</f>
        <v>Peru</v>
      </c>
      <c r="H40" s="65"/>
      <c r="I40" s="13" t="s">
        <v>3</v>
      </c>
      <c r="J40" s="67"/>
      <c r="K40" s="3" t="str">
        <f t="shared" si="2"/>
        <v/>
      </c>
      <c r="L40" s="1" t="s">
        <v>3</v>
      </c>
      <c r="M40" s="7" t="str">
        <f t="shared" si="3"/>
        <v/>
      </c>
      <c r="N40" s="37" t="str">
        <f t="shared" si="4"/>
        <v>Australien</v>
      </c>
      <c r="O40" s="37" t="str">
        <f t="shared" si="5"/>
        <v>Peru</v>
      </c>
      <c r="P40" s="37" t="str">
        <f>Stammdaten!D77&amp;Stammdaten!E77</f>
        <v>3233</v>
      </c>
      <c r="Q40" s="37">
        <f t="shared" si="6"/>
        <v>0</v>
      </c>
      <c r="T40" s="72"/>
      <c r="U40" s="73"/>
      <c r="V40" s="22" t="str">
        <f>IF(OR($J40="",U40=""),"",SUM(Tipppunkte!T40:V40))</f>
        <v/>
      </c>
      <c r="W40" s="72"/>
      <c r="X40" s="73"/>
      <c r="Y40" s="22" t="str">
        <f>IF(OR($J40="",X40=""),"",SUM(Tipppunkte!W40:Y40))</f>
        <v/>
      </c>
      <c r="Z40" s="72"/>
      <c r="AA40" s="73"/>
      <c r="AB40" s="22" t="str">
        <f>IF(OR($J40="",AA40=""),"",SUM(Tipppunkte!Z40:AB40))</f>
        <v/>
      </c>
      <c r="AC40" s="72"/>
      <c r="AD40" s="73"/>
      <c r="AE40" s="22" t="str">
        <f>IF(OR($J40="",AD40=""),"",SUM(Tipppunkte!AC40:AE40))</f>
        <v/>
      </c>
      <c r="AF40" s="72"/>
      <c r="AG40" s="73"/>
      <c r="AH40" s="22" t="str">
        <f>IF(OR($J40="",AG40=""),"",SUM(Tipppunkte!AF40:AH40))</f>
        <v/>
      </c>
      <c r="AI40" s="72"/>
      <c r="AJ40" s="73"/>
      <c r="AK40" s="22" t="str">
        <f>IF(OR($J40="",AJ40=""),"",SUM(Tipppunkte!AI40:AK40))</f>
        <v/>
      </c>
      <c r="AL40" s="72"/>
      <c r="AM40" s="73"/>
      <c r="AN40" s="22" t="str">
        <f>IF(OR($J40="",AM40=""),"",SUM(Tipppunkte!AL40:AN40))</f>
        <v/>
      </c>
      <c r="AO40" s="72"/>
      <c r="AP40" s="73"/>
      <c r="AQ40" s="22" t="str">
        <f>IF(OR($J40="",AP40=""),"",SUM(Tipppunkte!AO40:AQ40))</f>
        <v/>
      </c>
      <c r="AR40" s="72"/>
      <c r="AS40" s="73"/>
      <c r="AT40" s="22" t="str">
        <f>IF(OR($J40="",AS40=""),"",SUM(Tipppunkte!AR40:AT40))</f>
        <v/>
      </c>
      <c r="AU40" s="72"/>
      <c r="AV40" s="73"/>
      <c r="AW40" s="22" t="str">
        <f>IF(OR($J40="",AV40=""),"",SUM(Tipppunkte!AU40:AW40))</f>
        <v/>
      </c>
      <c r="AX40" s="72"/>
      <c r="AY40" s="73"/>
      <c r="AZ40" s="22" t="str">
        <f>IF(OR($J40="",AY40=""),"",SUM(Tipppunkte!AX40:AZ40))</f>
        <v/>
      </c>
      <c r="BA40" s="72"/>
      <c r="BB40" s="73"/>
      <c r="BC40" s="22" t="str">
        <f>IF(OR($J40="",BB40=""),"",SUM(Tipppunkte!BA40:BC40))</f>
        <v/>
      </c>
      <c r="BD40" s="72"/>
      <c r="BE40" s="73"/>
      <c r="BF40" s="22" t="str">
        <f>IF(OR($J40="",BE40=""),"",SUM(Tipppunkte!BD40:BF40))</f>
        <v/>
      </c>
      <c r="BG40" s="72"/>
      <c r="BH40" s="73"/>
      <c r="BI40" s="22" t="str">
        <f>IF(OR($J40="",BH40=""),"",SUM(Tipppunkte!BG40:BI40))</f>
        <v/>
      </c>
      <c r="BJ40" s="72"/>
      <c r="BK40" s="73"/>
      <c r="BL40" s="22" t="str">
        <f>IF(OR($J40="",BK40=""),"",SUM(Tipppunkte!BJ40:BL40))</f>
        <v/>
      </c>
      <c r="BM40" s="72"/>
      <c r="BN40" s="73"/>
      <c r="BO40" s="22" t="str">
        <f>IF(OR($J40="",BN40=""),"",SUM(Tipppunkte!BM40:BO40))</f>
        <v/>
      </c>
      <c r="BP40" s="72"/>
      <c r="BQ40" s="73"/>
      <c r="BR40" s="22" t="str">
        <f>IF(OR($J40="",BQ40=""),"",SUM(Tipppunkte!BP40:BR40))</f>
        <v/>
      </c>
      <c r="BS40" s="72"/>
      <c r="BT40" s="73"/>
      <c r="BU40" s="22" t="str">
        <f>IF(OR($J40="",BT40=""),"",SUM(Tipppunkte!BS40:BU40))</f>
        <v/>
      </c>
      <c r="BV40" s="72"/>
      <c r="BW40" s="73"/>
      <c r="BX40" s="22" t="str">
        <f>IF(OR($J40="",BW40=""),"",SUM(Tipppunkte!BV40:BX40))</f>
        <v/>
      </c>
      <c r="BY40" s="72"/>
      <c r="BZ40" s="73"/>
      <c r="CA40" s="22" t="str">
        <f>IF(OR($J40="",BZ40=""),"",SUM(Tipppunkte!BY40:CA40))</f>
        <v/>
      </c>
      <c r="CB40" s="72"/>
      <c r="CC40" s="73"/>
      <c r="CD40" s="22" t="str">
        <f>IF(OR($J40="",CC40=""),"",SUM(Tipppunkte!CB40:CD40))</f>
        <v/>
      </c>
      <c r="CE40" s="72"/>
      <c r="CF40" s="73"/>
      <c r="CG40" s="22" t="str">
        <f>IF(OR($J40="",CF40=""),"",SUM(Tipppunkte!CE40:CG40))</f>
        <v/>
      </c>
      <c r="CH40" s="72"/>
      <c r="CI40" s="73"/>
      <c r="CJ40" s="22" t="str">
        <f>IF(OR($J40="",CI40=""),"",SUM(Tipppunkte!CH40:CJ40))</f>
        <v/>
      </c>
      <c r="CK40" s="72"/>
      <c r="CL40" s="73"/>
      <c r="CM40" s="22" t="str">
        <f>IF(OR($J40="",CL40=""),"",SUM(Tipppunkte!CK40:CM40))</f>
        <v/>
      </c>
      <c r="CN40" s="72"/>
      <c r="CO40" s="73"/>
      <c r="CP40" s="22" t="str">
        <f>IF(OR($J40="",CO40=""),"",SUM(Tipppunkte!CN40:CP40))</f>
        <v/>
      </c>
      <c r="CQ40" s="72"/>
      <c r="CR40" s="73"/>
      <c r="CS40" s="22" t="str">
        <f>IF(OR($J40="",CR40=""),"",SUM(Tipppunkte!CQ40:CS40))</f>
        <v/>
      </c>
      <c r="CT40" s="72"/>
      <c r="CU40" s="73"/>
      <c r="CV40" s="22" t="str">
        <f>IF(OR($J40="",CU40=""),"",SUM(Tipppunkte!CT40:CV40))</f>
        <v/>
      </c>
      <c r="CW40" s="72"/>
      <c r="CX40" s="73"/>
      <c r="CY40" s="22" t="str">
        <f>IF(OR($J40="",CX40=""),"",SUM(Tipppunkte!CW40:CY40))</f>
        <v/>
      </c>
      <c r="CZ40" s="72"/>
      <c r="DA40" s="73"/>
      <c r="DB40" s="22" t="str">
        <f>IF(OR($J40="",DA40=""),"",SUM(Tipppunkte!CZ40:DB40))</f>
        <v/>
      </c>
      <c r="DC40" s="72"/>
      <c r="DD40" s="73"/>
      <c r="DE40" s="22" t="str">
        <f>IF(OR($J40="",DD40=""),"",SUM(Tipppunkte!DC40:DE40))</f>
        <v/>
      </c>
      <c r="DF40" s="72"/>
      <c r="DG40" s="73"/>
      <c r="DH40" s="22" t="str">
        <f>IF(OR($J40="",DG40=""),"",SUM(Tipppunkte!DF40:DH40))</f>
        <v/>
      </c>
      <c r="DI40" s="72"/>
      <c r="DJ40" s="73"/>
      <c r="DK40" s="22" t="str">
        <f>IF(OR($J40="",DJ40=""),"",SUM(Tipppunkte!DI40:DK40))</f>
        <v/>
      </c>
      <c r="DL40" s="72"/>
      <c r="DM40" s="73"/>
      <c r="DN40" s="22" t="str">
        <f>IF(OR($J40="",DM40=""),"",SUM(Tipppunkte!DL40:DN40))</f>
        <v/>
      </c>
      <c r="DO40" s="72"/>
      <c r="DP40" s="73"/>
      <c r="DQ40" s="22" t="str">
        <f>IF(OR($J40="",DP40=""),"",SUM(Tipppunkte!DO40:DQ40))</f>
        <v/>
      </c>
      <c r="DR40" s="72"/>
      <c r="DS40" s="73"/>
      <c r="DT40" s="22" t="str">
        <f>IF(OR($J40="",DS40=""),"",SUM(Tipppunkte!DR40:DT40))</f>
        <v/>
      </c>
      <c r="DU40" s="72"/>
      <c r="DV40" s="73"/>
      <c r="DW40" s="22" t="str">
        <f>IF(OR($J40="",DV40=""),"",SUM(Tipppunkte!DU40:DW40))</f>
        <v/>
      </c>
      <c r="DX40" s="72"/>
      <c r="DY40" s="73"/>
      <c r="DZ40" s="22" t="str">
        <f>IF(OR($J40="",DY40=""),"",SUM(Tipppunkte!DX40:DZ40))</f>
        <v/>
      </c>
      <c r="EA40" s="72"/>
      <c r="EB40" s="73"/>
      <c r="EC40" s="22" t="str">
        <f>IF(OR($J40="",EB40=""),"",SUM(Tipppunkte!EA40:EC40))</f>
        <v/>
      </c>
      <c r="ED40" s="72"/>
      <c r="EE40" s="73"/>
      <c r="EF40" s="22" t="str">
        <f>IF(OR($J40="",EE40=""),"",SUM(Tipppunkte!ED40:EF40))</f>
        <v/>
      </c>
      <c r="EG40" s="72"/>
      <c r="EH40" s="73"/>
      <c r="EI40" s="22" t="str">
        <f>IF(OR($J40="",EH40=""),"",SUM(Tipppunkte!EG40:EI40))</f>
        <v/>
      </c>
    </row>
    <row r="41" spans="1:139" x14ac:dyDescent="0.2">
      <c r="A41" s="269"/>
      <c r="B41" s="136">
        <f t="shared" si="0"/>
        <v>38</v>
      </c>
      <c r="C41" s="149">
        <f>Stammdaten!H78</f>
        <v>43277.666666666664</v>
      </c>
      <c r="D41" s="166" t="str">
        <f t="shared" si="1"/>
        <v>C</v>
      </c>
      <c r="E41" s="153" t="str">
        <f>Stammdaten!F78</f>
        <v>Dänemark</v>
      </c>
      <c r="F41" s="13" t="s">
        <v>4</v>
      </c>
      <c r="G41" s="155" t="str">
        <f>Stammdaten!G78</f>
        <v>Frankreich</v>
      </c>
      <c r="H41" s="65"/>
      <c r="I41" s="13" t="s">
        <v>3</v>
      </c>
      <c r="J41" s="67"/>
      <c r="K41" s="3" t="str">
        <f t="shared" si="2"/>
        <v/>
      </c>
      <c r="L41" s="1" t="s">
        <v>3</v>
      </c>
      <c r="M41" s="7" t="str">
        <f t="shared" si="3"/>
        <v/>
      </c>
      <c r="N41" s="37" t="str">
        <f t="shared" si="4"/>
        <v>Dänemark</v>
      </c>
      <c r="O41" s="37" t="str">
        <f t="shared" si="5"/>
        <v>Frankreich</v>
      </c>
      <c r="P41" s="37" t="str">
        <f>Stammdaten!D78&amp;Stammdaten!E78</f>
        <v>3431</v>
      </c>
      <c r="Q41" s="37">
        <f t="shared" si="6"/>
        <v>0</v>
      </c>
      <c r="T41" s="72"/>
      <c r="U41" s="73"/>
      <c r="V41" s="22" t="str">
        <f>IF(OR($J41="",U41=""),"",SUM(Tipppunkte!T41:V41))</f>
        <v/>
      </c>
      <c r="W41" s="72"/>
      <c r="X41" s="73"/>
      <c r="Y41" s="22" t="str">
        <f>IF(OR($J41="",X41=""),"",SUM(Tipppunkte!W41:Y41))</f>
        <v/>
      </c>
      <c r="Z41" s="72"/>
      <c r="AA41" s="73"/>
      <c r="AB41" s="22" t="str">
        <f>IF(OR($J41="",AA41=""),"",SUM(Tipppunkte!Z41:AB41))</f>
        <v/>
      </c>
      <c r="AC41" s="72"/>
      <c r="AD41" s="73"/>
      <c r="AE41" s="22" t="str">
        <f>IF(OR($J41="",AD41=""),"",SUM(Tipppunkte!AC41:AE41))</f>
        <v/>
      </c>
      <c r="AF41" s="72"/>
      <c r="AG41" s="73"/>
      <c r="AH41" s="22" t="str">
        <f>IF(OR($J41="",AG41=""),"",SUM(Tipppunkte!AF41:AH41))</f>
        <v/>
      </c>
      <c r="AI41" s="72"/>
      <c r="AJ41" s="73"/>
      <c r="AK41" s="22" t="str">
        <f>IF(OR($J41="",AJ41=""),"",SUM(Tipppunkte!AI41:AK41))</f>
        <v/>
      </c>
      <c r="AL41" s="72"/>
      <c r="AM41" s="73"/>
      <c r="AN41" s="22" t="str">
        <f>IF(OR($J41="",AM41=""),"",SUM(Tipppunkte!AL41:AN41))</f>
        <v/>
      </c>
      <c r="AO41" s="72"/>
      <c r="AP41" s="73"/>
      <c r="AQ41" s="22" t="str">
        <f>IF(OR($J41="",AP41=""),"",SUM(Tipppunkte!AO41:AQ41))</f>
        <v/>
      </c>
      <c r="AR41" s="72"/>
      <c r="AS41" s="73"/>
      <c r="AT41" s="22" t="str">
        <f>IF(OR($J41="",AS41=""),"",SUM(Tipppunkte!AR41:AT41))</f>
        <v/>
      </c>
      <c r="AU41" s="72"/>
      <c r="AV41" s="73"/>
      <c r="AW41" s="22" t="str">
        <f>IF(OR($J41="",AV41=""),"",SUM(Tipppunkte!AU41:AW41))</f>
        <v/>
      </c>
      <c r="AX41" s="72"/>
      <c r="AY41" s="73"/>
      <c r="AZ41" s="22" t="str">
        <f>IF(OR($J41="",AY41=""),"",SUM(Tipppunkte!AX41:AZ41))</f>
        <v/>
      </c>
      <c r="BA41" s="72"/>
      <c r="BB41" s="73"/>
      <c r="BC41" s="22" t="str">
        <f>IF(OR($J41="",BB41=""),"",SUM(Tipppunkte!BA41:BC41))</f>
        <v/>
      </c>
      <c r="BD41" s="72"/>
      <c r="BE41" s="73"/>
      <c r="BF41" s="22" t="str">
        <f>IF(OR($J41="",BE41=""),"",SUM(Tipppunkte!BD41:BF41))</f>
        <v/>
      </c>
      <c r="BG41" s="72"/>
      <c r="BH41" s="73"/>
      <c r="BI41" s="22" t="str">
        <f>IF(OR($J41="",BH41=""),"",SUM(Tipppunkte!BG41:BI41))</f>
        <v/>
      </c>
      <c r="BJ41" s="72"/>
      <c r="BK41" s="73"/>
      <c r="BL41" s="22" t="str">
        <f>IF(OR($J41="",BK41=""),"",SUM(Tipppunkte!BJ41:BL41))</f>
        <v/>
      </c>
      <c r="BM41" s="72"/>
      <c r="BN41" s="73"/>
      <c r="BO41" s="22" t="str">
        <f>IF(OR($J41="",BN41=""),"",SUM(Tipppunkte!BM41:BO41))</f>
        <v/>
      </c>
      <c r="BP41" s="72"/>
      <c r="BQ41" s="73"/>
      <c r="BR41" s="22" t="str">
        <f>IF(OR($J41="",BQ41=""),"",SUM(Tipppunkte!BP41:BR41))</f>
        <v/>
      </c>
      <c r="BS41" s="72"/>
      <c r="BT41" s="73"/>
      <c r="BU41" s="22" t="str">
        <f>IF(OR($J41="",BT41=""),"",SUM(Tipppunkte!BS41:BU41))</f>
        <v/>
      </c>
      <c r="BV41" s="72"/>
      <c r="BW41" s="73"/>
      <c r="BX41" s="22" t="str">
        <f>IF(OR($J41="",BW41=""),"",SUM(Tipppunkte!BV41:BX41))</f>
        <v/>
      </c>
      <c r="BY41" s="72"/>
      <c r="BZ41" s="73"/>
      <c r="CA41" s="22" t="str">
        <f>IF(OR($J41="",BZ41=""),"",SUM(Tipppunkte!BY41:CA41))</f>
        <v/>
      </c>
      <c r="CB41" s="72"/>
      <c r="CC41" s="73"/>
      <c r="CD41" s="22" t="str">
        <f>IF(OR($J41="",CC41=""),"",SUM(Tipppunkte!CB41:CD41))</f>
        <v/>
      </c>
      <c r="CE41" s="72"/>
      <c r="CF41" s="73"/>
      <c r="CG41" s="22" t="str">
        <f>IF(OR($J41="",CF41=""),"",SUM(Tipppunkte!CE41:CG41))</f>
        <v/>
      </c>
      <c r="CH41" s="72"/>
      <c r="CI41" s="73"/>
      <c r="CJ41" s="22" t="str">
        <f>IF(OR($J41="",CI41=""),"",SUM(Tipppunkte!CH41:CJ41))</f>
        <v/>
      </c>
      <c r="CK41" s="72"/>
      <c r="CL41" s="73"/>
      <c r="CM41" s="22" t="str">
        <f>IF(OR($J41="",CL41=""),"",SUM(Tipppunkte!CK41:CM41))</f>
        <v/>
      </c>
      <c r="CN41" s="72"/>
      <c r="CO41" s="73"/>
      <c r="CP41" s="22" t="str">
        <f>IF(OR($J41="",CO41=""),"",SUM(Tipppunkte!CN41:CP41))</f>
        <v/>
      </c>
      <c r="CQ41" s="72"/>
      <c r="CR41" s="73"/>
      <c r="CS41" s="22" t="str">
        <f>IF(OR($J41="",CR41=""),"",SUM(Tipppunkte!CQ41:CS41))</f>
        <v/>
      </c>
      <c r="CT41" s="72"/>
      <c r="CU41" s="73"/>
      <c r="CV41" s="22" t="str">
        <f>IF(OR($J41="",CU41=""),"",SUM(Tipppunkte!CT41:CV41))</f>
        <v/>
      </c>
      <c r="CW41" s="72"/>
      <c r="CX41" s="73"/>
      <c r="CY41" s="22" t="str">
        <f>IF(OR($J41="",CX41=""),"",SUM(Tipppunkte!CW41:CY41))</f>
        <v/>
      </c>
      <c r="CZ41" s="72"/>
      <c r="DA41" s="73"/>
      <c r="DB41" s="22" t="str">
        <f>IF(OR($J41="",DA41=""),"",SUM(Tipppunkte!CZ41:DB41))</f>
        <v/>
      </c>
      <c r="DC41" s="72"/>
      <c r="DD41" s="73"/>
      <c r="DE41" s="22" t="str">
        <f>IF(OR($J41="",DD41=""),"",SUM(Tipppunkte!DC41:DE41))</f>
        <v/>
      </c>
      <c r="DF41" s="72"/>
      <c r="DG41" s="73"/>
      <c r="DH41" s="22" t="str">
        <f>IF(OR($J41="",DG41=""),"",SUM(Tipppunkte!DF41:DH41))</f>
        <v/>
      </c>
      <c r="DI41" s="72"/>
      <c r="DJ41" s="73"/>
      <c r="DK41" s="22" t="str">
        <f>IF(OR($J41="",DJ41=""),"",SUM(Tipppunkte!DI41:DK41))</f>
        <v/>
      </c>
      <c r="DL41" s="72"/>
      <c r="DM41" s="73"/>
      <c r="DN41" s="22" t="str">
        <f>IF(OR($J41="",DM41=""),"",SUM(Tipppunkte!DL41:DN41))</f>
        <v/>
      </c>
      <c r="DO41" s="72"/>
      <c r="DP41" s="73"/>
      <c r="DQ41" s="22" t="str">
        <f>IF(OR($J41="",DP41=""),"",SUM(Tipppunkte!DO41:DQ41))</f>
        <v/>
      </c>
      <c r="DR41" s="72"/>
      <c r="DS41" s="73"/>
      <c r="DT41" s="22" t="str">
        <f>IF(OR($J41="",DS41=""),"",SUM(Tipppunkte!DR41:DT41))</f>
        <v/>
      </c>
      <c r="DU41" s="72"/>
      <c r="DV41" s="73"/>
      <c r="DW41" s="22" t="str">
        <f>IF(OR($J41="",DV41=""),"",SUM(Tipppunkte!DU41:DW41))</f>
        <v/>
      </c>
      <c r="DX41" s="72"/>
      <c r="DY41" s="73"/>
      <c r="DZ41" s="22" t="str">
        <f>IF(OR($J41="",DY41=""),"",SUM(Tipppunkte!DX41:DZ41))</f>
        <v/>
      </c>
      <c r="EA41" s="72"/>
      <c r="EB41" s="73"/>
      <c r="EC41" s="22" t="str">
        <f>IF(OR($J41="",EB41=""),"",SUM(Tipppunkte!EA41:EC41))</f>
        <v/>
      </c>
      <c r="ED41" s="72"/>
      <c r="EE41" s="73"/>
      <c r="EF41" s="22" t="str">
        <f>IF(OR($J41="",EE41=""),"",SUM(Tipppunkte!ED41:EF41))</f>
        <v/>
      </c>
      <c r="EG41" s="72"/>
      <c r="EH41" s="73"/>
      <c r="EI41" s="22" t="str">
        <f>IF(OR($J41="",EH41=""),"",SUM(Tipppunkte!EG41:EI41))</f>
        <v/>
      </c>
    </row>
    <row r="42" spans="1:139" x14ac:dyDescent="0.2">
      <c r="A42" s="269"/>
      <c r="B42" s="136">
        <f t="shared" si="0"/>
        <v>39</v>
      </c>
      <c r="C42" s="149">
        <f>Stammdaten!H79</f>
        <v>43277.833333333336</v>
      </c>
      <c r="D42" s="166" t="str">
        <f t="shared" si="1"/>
        <v>D</v>
      </c>
      <c r="E42" s="153" t="str">
        <f>Stammdaten!F79</f>
        <v>Nigeria</v>
      </c>
      <c r="F42" s="13" t="s">
        <v>4</v>
      </c>
      <c r="G42" s="155" t="str">
        <f>Stammdaten!G79</f>
        <v>Argentinien</v>
      </c>
      <c r="H42" s="65"/>
      <c r="I42" s="13" t="s">
        <v>3</v>
      </c>
      <c r="J42" s="67"/>
      <c r="K42" s="3" t="str">
        <f t="shared" si="2"/>
        <v/>
      </c>
      <c r="L42" s="1" t="s">
        <v>3</v>
      </c>
      <c r="M42" s="7" t="str">
        <f t="shared" si="3"/>
        <v/>
      </c>
      <c r="N42" s="37" t="str">
        <f t="shared" si="4"/>
        <v>Nigeria</v>
      </c>
      <c r="O42" s="37" t="str">
        <f t="shared" si="5"/>
        <v>Argentinien</v>
      </c>
      <c r="P42" s="37" t="str">
        <f>Stammdaten!D79&amp;Stammdaten!E79</f>
        <v>4441</v>
      </c>
      <c r="Q42" s="37">
        <f t="shared" si="6"/>
        <v>0</v>
      </c>
      <c r="T42" s="72"/>
      <c r="U42" s="73"/>
      <c r="V42" s="22" t="str">
        <f>IF(OR($J42="",U42=""),"",SUM(Tipppunkte!T42:V42))</f>
        <v/>
      </c>
      <c r="W42" s="72"/>
      <c r="X42" s="73"/>
      <c r="Y42" s="22" t="str">
        <f>IF(OR($J42="",X42=""),"",SUM(Tipppunkte!W42:Y42))</f>
        <v/>
      </c>
      <c r="Z42" s="72"/>
      <c r="AA42" s="73"/>
      <c r="AB42" s="22" t="str">
        <f>IF(OR($J42="",AA42=""),"",SUM(Tipppunkte!Z42:AB42))</f>
        <v/>
      </c>
      <c r="AC42" s="72"/>
      <c r="AD42" s="73"/>
      <c r="AE42" s="22" t="str">
        <f>IF(OR($J42="",AD42=""),"",SUM(Tipppunkte!AC42:AE42))</f>
        <v/>
      </c>
      <c r="AF42" s="72"/>
      <c r="AG42" s="73"/>
      <c r="AH42" s="22" t="str">
        <f>IF(OR($J42="",AG42=""),"",SUM(Tipppunkte!AF42:AH42))</f>
        <v/>
      </c>
      <c r="AI42" s="72"/>
      <c r="AJ42" s="73"/>
      <c r="AK42" s="22" t="str">
        <f>IF(OR($J42="",AJ42=""),"",SUM(Tipppunkte!AI42:AK42))</f>
        <v/>
      </c>
      <c r="AL42" s="72"/>
      <c r="AM42" s="73"/>
      <c r="AN42" s="22" t="str">
        <f>IF(OR($J42="",AM42=""),"",SUM(Tipppunkte!AL42:AN42))</f>
        <v/>
      </c>
      <c r="AO42" s="72"/>
      <c r="AP42" s="73"/>
      <c r="AQ42" s="22" t="str">
        <f>IF(OR($J42="",AP42=""),"",SUM(Tipppunkte!AO42:AQ42))</f>
        <v/>
      </c>
      <c r="AR42" s="72"/>
      <c r="AS42" s="73"/>
      <c r="AT42" s="22" t="str">
        <f>IF(OR($J42="",AS42=""),"",SUM(Tipppunkte!AR42:AT42))</f>
        <v/>
      </c>
      <c r="AU42" s="72"/>
      <c r="AV42" s="73"/>
      <c r="AW42" s="22" t="str">
        <f>IF(OR($J42="",AV42=""),"",SUM(Tipppunkte!AU42:AW42))</f>
        <v/>
      </c>
      <c r="AX42" s="72"/>
      <c r="AY42" s="73"/>
      <c r="AZ42" s="22" t="str">
        <f>IF(OR($J42="",AY42=""),"",SUM(Tipppunkte!AX42:AZ42))</f>
        <v/>
      </c>
      <c r="BA42" s="72"/>
      <c r="BB42" s="73"/>
      <c r="BC42" s="22" t="str">
        <f>IF(OR($J42="",BB42=""),"",SUM(Tipppunkte!BA42:BC42))</f>
        <v/>
      </c>
      <c r="BD42" s="72"/>
      <c r="BE42" s="73"/>
      <c r="BF42" s="22" t="str">
        <f>IF(OR($J42="",BE42=""),"",SUM(Tipppunkte!BD42:BF42))</f>
        <v/>
      </c>
      <c r="BG42" s="72"/>
      <c r="BH42" s="73"/>
      <c r="BI42" s="22" t="str">
        <f>IF(OR($J42="",BH42=""),"",SUM(Tipppunkte!BG42:BI42))</f>
        <v/>
      </c>
      <c r="BJ42" s="72"/>
      <c r="BK42" s="73"/>
      <c r="BL42" s="22" t="str">
        <f>IF(OR($J42="",BK42=""),"",SUM(Tipppunkte!BJ42:BL42))</f>
        <v/>
      </c>
      <c r="BM42" s="72"/>
      <c r="BN42" s="73"/>
      <c r="BO42" s="22" t="str">
        <f>IF(OR($J42="",BN42=""),"",SUM(Tipppunkte!BM42:BO42))</f>
        <v/>
      </c>
      <c r="BP42" s="72"/>
      <c r="BQ42" s="73"/>
      <c r="BR42" s="22" t="str">
        <f>IF(OR($J42="",BQ42=""),"",SUM(Tipppunkte!BP42:BR42))</f>
        <v/>
      </c>
      <c r="BS42" s="72"/>
      <c r="BT42" s="73"/>
      <c r="BU42" s="22" t="str">
        <f>IF(OR($J42="",BT42=""),"",SUM(Tipppunkte!BS42:BU42))</f>
        <v/>
      </c>
      <c r="BV42" s="72"/>
      <c r="BW42" s="73"/>
      <c r="BX42" s="22" t="str">
        <f>IF(OR($J42="",BW42=""),"",SUM(Tipppunkte!BV42:BX42))</f>
        <v/>
      </c>
      <c r="BY42" s="72"/>
      <c r="BZ42" s="73"/>
      <c r="CA42" s="22" t="str">
        <f>IF(OR($J42="",BZ42=""),"",SUM(Tipppunkte!BY42:CA42))</f>
        <v/>
      </c>
      <c r="CB42" s="72"/>
      <c r="CC42" s="73"/>
      <c r="CD42" s="22" t="str">
        <f>IF(OR($J42="",CC42=""),"",SUM(Tipppunkte!CB42:CD42))</f>
        <v/>
      </c>
      <c r="CE42" s="72"/>
      <c r="CF42" s="73"/>
      <c r="CG42" s="22" t="str">
        <f>IF(OR($J42="",CF42=""),"",SUM(Tipppunkte!CE42:CG42))</f>
        <v/>
      </c>
      <c r="CH42" s="72"/>
      <c r="CI42" s="73"/>
      <c r="CJ42" s="22" t="str">
        <f>IF(OR($J42="",CI42=""),"",SUM(Tipppunkte!CH42:CJ42))</f>
        <v/>
      </c>
      <c r="CK42" s="72"/>
      <c r="CL42" s="73"/>
      <c r="CM42" s="22" t="str">
        <f>IF(OR($J42="",CL42=""),"",SUM(Tipppunkte!CK42:CM42))</f>
        <v/>
      </c>
      <c r="CN42" s="72"/>
      <c r="CO42" s="73"/>
      <c r="CP42" s="22" t="str">
        <f>IF(OR($J42="",CO42=""),"",SUM(Tipppunkte!CN42:CP42))</f>
        <v/>
      </c>
      <c r="CQ42" s="72"/>
      <c r="CR42" s="73"/>
      <c r="CS42" s="22" t="str">
        <f>IF(OR($J42="",CR42=""),"",SUM(Tipppunkte!CQ42:CS42))</f>
        <v/>
      </c>
      <c r="CT42" s="72"/>
      <c r="CU42" s="73"/>
      <c r="CV42" s="22" t="str">
        <f>IF(OR($J42="",CU42=""),"",SUM(Tipppunkte!CT42:CV42))</f>
        <v/>
      </c>
      <c r="CW42" s="72"/>
      <c r="CX42" s="73"/>
      <c r="CY42" s="22" t="str">
        <f>IF(OR($J42="",CX42=""),"",SUM(Tipppunkte!CW42:CY42))</f>
        <v/>
      </c>
      <c r="CZ42" s="72"/>
      <c r="DA42" s="73"/>
      <c r="DB42" s="22" t="str">
        <f>IF(OR($J42="",DA42=""),"",SUM(Tipppunkte!CZ42:DB42))</f>
        <v/>
      </c>
      <c r="DC42" s="72"/>
      <c r="DD42" s="73"/>
      <c r="DE42" s="22" t="str">
        <f>IF(OR($J42="",DD42=""),"",SUM(Tipppunkte!DC42:DE42))</f>
        <v/>
      </c>
      <c r="DF42" s="72"/>
      <c r="DG42" s="73"/>
      <c r="DH42" s="22" t="str">
        <f>IF(OR($J42="",DG42=""),"",SUM(Tipppunkte!DF42:DH42))</f>
        <v/>
      </c>
      <c r="DI42" s="72"/>
      <c r="DJ42" s="73"/>
      <c r="DK42" s="22" t="str">
        <f>IF(OR($J42="",DJ42=""),"",SUM(Tipppunkte!DI42:DK42))</f>
        <v/>
      </c>
      <c r="DL42" s="72"/>
      <c r="DM42" s="73"/>
      <c r="DN42" s="22" t="str">
        <f>IF(OR($J42="",DM42=""),"",SUM(Tipppunkte!DL42:DN42))</f>
        <v/>
      </c>
      <c r="DO42" s="72"/>
      <c r="DP42" s="73"/>
      <c r="DQ42" s="22" t="str">
        <f>IF(OR($J42="",DP42=""),"",SUM(Tipppunkte!DO42:DQ42))</f>
        <v/>
      </c>
      <c r="DR42" s="72"/>
      <c r="DS42" s="73"/>
      <c r="DT42" s="22" t="str">
        <f>IF(OR($J42="",DS42=""),"",SUM(Tipppunkte!DR42:DT42))</f>
        <v/>
      </c>
      <c r="DU42" s="72"/>
      <c r="DV42" s="73"/>
      <c r="DW42" s="22" t="str">
        <f>IF(OR($J42="",DV42=""),"",SUM(Tipppunkte!DU42:DW42))</f>
        <v/>
      </c>
      <c r="DX42" s="72"/>
      <c r="DY42" s="73"/>
      <c r="DZ42" s="22" t="str">
        <f>IF(OR($J42="",DY42=""),"",SUM(Tipppunkte!DX42:DZ42))</f>
        <v/>
      </c>
      <c r="EA42" s="72"/>
      <c r="EB42" s="73"/>
      <c r="EC42" s="22" t="str">
        <f>IF(OR($J42="",EB42=""),"",SUM(Tipppunkte!EA42:EC42))</f>
        <v/>
      </c>
      <c r="ED42" s="72"/>
      <c r="EE42" s="73"/>
      <c r="EF42" s="22" t="str">
        <f>IF(OR($J42="",EE42=""),"",SUM(Tipppunkte!ED42:EF42))</f>
        <v/>
      </c>
      <c r="EG42" s="72"/>
      <c r="EH42" s="73"/>
      <c r="EI42" s="22" t="str">
        <f>IF(OR($J42="",EH42=""),"",SUM(Tipppunkte!EG42:EI42))</f>
        <v/>
      </c>
    </row>
    <row r="43" spans="1:139" x14ac:dyDescent="0.2">
      <c r="A43" s="269"/>
      <c r="B43" s="136">
        <f t="shared" si="0"/>
        <v>40</v>
      </c>
      <c r="C43" s="149">
        <f>Stammdaten!H80</f>
        <v>43277.833333333336</v>
      </c>
      <c r="D43" s="166" t="str">
        <f t="shared" si="1"/>
        <v>D</v>
      </c>
      <c r="E43" s="153" t="str">
        <f>Stammdaten!F80</f>
        <v>Island</v>
      </c>
      <c r="F43" s="13" t="s">
        <v>4</v>
      </c>
      <c r="G43" s="155" t="str">
        <f>Stammdaten!G80</f>
        <v>Kroatien</v>
      </c>
      <c r="H43" s="65"/>
      <c r="I43" s="13" t="s">
        <v>3</v>
      </c>
      <c r="J43" s="67"/>
      <c r="K43" s="3" t="str">
        <f t="shared" si="2"/>
        <v/>
      </c>
      <c r="L43" s="1" t="s">
        <v>3</v>
      </c>
      <c r="M43" s="7" t="str">
        <f t="shared" si="3"/>
        <v/>
      </c>
      <c r="N43" s="37" t="str">
        <f t="shared" si="4"/>
        <v>Island</v>
      </c>
      <c r="O43" s="37" t="str">
        <f t="shared" si="5"/>
        <v>Kroatien</v>
      </c>
      <c r="P43" s="37" t="str">
        <f>Stammdaten!D80&amp;Stammdaten!E80</f>
        <v>4243</v>
      </c>
      <c r="Q43" s="37">
        <f t="shared" si="6"/>
        <v>0</v>
      </c>
      <c r="T43" s="72"/>
      <c r="U43" s="73"/>
      <c r="V43" s="22" t="str">
        <f>IF(OR($J43="",U43=""),"",SUM(Tipppunkte!T43:V43))</f>
        <v/>
      </c>
      <c r="W43" s="72"/>
      <c r="X43" s="73"/>
      <c r="Y43" s="22" t="str">
        <f>IF(OR($J43="",X43=""),"",SUM(Tipppunkte!W43:Y43))</f>
        <v/>
      </c>
      <c r="Z43" s="72"/>
      <c r="AA43" s="73"/>
      <c r="AB43" s="22" t="str">
        <f>IF(OR($J43="",AA43=""),"",SUM(Tipppunkte!Z43:AB43))</f>
        <v/>
      </c>
      <c r="AC43" s="72"/>
      <c r="AD43" s="73"/>
      <c r="AE43" s="22" t="str">
        <f>IF(OR($J43="",AD43=""),"",SUM(Tipppunkte!AC43:AE43))</f>
        <v/>
      </c>
      <c r="AF43" s="72"/>
      <c r="AG43" s="73"/>
      <c r="AH43" s="22" t="str">
        <f>IF(OR($J43="",AG43=""),"",SUM(Tipppunkte!AF43:AH43))</f>
        <v/>
      </c>
      <c r="AI43" s="72"/>
      <c r="AJ43" s="73"/>
      <c r="AK43" s="22" t="str">
        <f>IF(OR($J43="",AJ43=""),"",SUM(Tipppunkte!AI43:AK43))</f>
        <v/>
      </c>
      <c r="AL43" s="72"/>
      <c r="AM43" s="73"/>
      <c r="AN43" s="22" t="str">
        <f>IF(OR($J43="",AM43=""),"",SUM(Tipppunkte!AL43:AN43))</f>
        <v/>
      </c>
      <c r="AO43" s="72"/>
      <c r="AP43" s="73"/>
      <c r="AQ43" s="22" t="str">
        <f>IF(OR($J43="",AP43=""),"",SUM(Tipppunkte!AO43:AQ43))</f>
        <v/>
      </c>
      <c r="AR43" s="72"/>
      <c r="AS43" s="73"/>
      <c r="AT43" s="22" t="str">
        <f>IF(OR($J43="",AS43=""),"",SUM(Tipppunkte!AR43:AT43))</f>
        <v/>
      </c>
      <c r="AU43" s="72"/>
      <c r="AV43" s="73"/>
      <c r="AW43" s="22" t="str">
        <f>IF(OR($J43="",AV43=""),"",SUM(Tipppunkte!AU43:AW43))</f>
        <v/>
      </c>
      <c r="AX43" s="72"/>
      <c r="AY43" s="73"/>
      <c r="AZ43" s="22" t="str">
        <f>IF(OR($J43="",AY43=""),"",SUM(Tipppunkte!AX43:AZ43))</f>
        <v/>
      </c>
      <c r="BA43" s="72"/>
      <c r="BB43" s="73"/>
      <c r="BC43" s="22" t="str">
        <f>IF(OR($J43="",BB43=""),"",SUM(Tipppunkte!BA43:BC43))</f>
        <v/>
      </c>
      <c r="BD43" s="72"/>
      <c r="BE43" s="73"/>
      <c r="BF43" s="22" t="str">
        <f>IF(OR($J43="",BE43=""),"",SUM(Tipppunkte!BD43:BF43))</f>
        <v/>
      </c>
      <c r="BG43" s="72"/>
      <c r="BH43" s="73"/>
      <c r="BI43" s="22" t="str">
        <f>IF(OR($J43="",BH43=""),"",SUM(Tipppunkte!BG43:BI43))</f>
        <v/>
      </c>
      <c r="BJ43" s="72"/>
      <c r="BK43" s="73"/>
      <c r="BL43" s="22" t="str">
        <f>IF(OR($J43="",BK43=""),"",SUM(Tipppunkte!BJ43:BL43))</f>
        <v/>
      </c>
      <c r="BM43" s="72"/>
      <c r="BN43" s="73"/>
      <c r="BO43" s="22" t="str">
        <f>IF(OR($J43="",BN43=""),"",SUM(Tipppunkte!BM43:BO43))</f>
        <v/>
      </c>
      <c r="BP43" s="72"/>
      <c r="BQ43" s="73"/>
      <c r="BR43" s="22" t="str">
        <f>IF(OR($J43="",BQ43=""),"",SUM(Tipppunkte!BP43:BR43))</f>
        <v/>
      </c>
      <c r="BS43" s="72"/>
      <c r="BT43" s="73"/>
      <c r="BU43" s="22" t="str">
        <f>IF(OR($J43="",BT43=""),"",SUM(Tipppunkte!BS43:BU43))</f>
        <v/>
      </c>
      <c r="BV43" s="72"/>
      <c r="BW43" s="73"/>
      <c r="BX43" s="22" t="str">
        <f>IF(OR($J43="",BW43=""),"",SUM(Tipppunkte!BV43:BX43))</f>
        <v/>
      </c>
      <c r="BY43" s="72"/>
      <c r="BZ43" s="73"/>
      <c r="CA43" s="22" t="str">
        <f>IF(OR($J43="",BZ43=""),"",SUM(Tipppunkte!BY43:CA43))</f>
        <v/>
      </c>
      <c r="CB43" s="72"/>
      <c r="CC43" s="73"/>
      <c r="CD43" s="22" t="str">
        <f>IF(OR($J43="",CC43=""),"",SUM(Tipppunkte!CB43:CD43))</f>
        <v/>
      </c>
      <c r="CE43" s="72"/>
      <c r="CF43" s="73"/>
      <c r="CG43" s="22" t="str">
        <f>IF(OR($J43="",CF43=""),"",SUM(Tipppunkte!CE43:CG43))</f>
        <v/>
      </c>
      <c r="CH43" s="72"/>
      <c r="CI43" s="73"/>
      <c r="CJ43" s="22" t="str">
        <f>IF(OR($J43="",CI43=""),"",SUM(Tipppunkte!CH43:CJ43))</f>
        <v/>
      </c>
      <c r="CK43" s="72"/>
      <c r="CL43" s="73"/>
      <c r="CM43" s="22" t="str">
        <f>IF(OR($J43="",CL43=""),"",SUM(Tipppunkte!CK43:CM43))</f>
        <v/>
      </c>
      <c r="CN43" s="72"/>
      <c r="CO43" s="73"/>
      <c r="CP43" s="22" t="str">
        <f>IF(OR($J43="",CO43=""),"",SUM(Tipppunkte!CN43:CP43))</f>
        <v/>
      </c>
      <c r="CQ43" s="72"/>
      <c r="CR43" s="73"/>
      <c r="CS43" s="22" t="str">
        <f>IF(OR($J43="",CR43=""),"",SUM(Tipppunkte!CQ43:CS43))</f>
        <v/>
      </c>
      <c r="CT43" s="72"/>
      <c r="CU43" s="73"/>
      <c r="CV43" s="22" t="str">
        <f>IF(OR($J43="",CU43=""),"",SUM(Tipppunkte!CT43:CV43))</f>
        <v/>
      </c>
      <c r="CW43" s="72"/>
      <c r="CX43" s="73"/>
      <c r="CY43" s="22" t="str">
        <f>IF(OR($J43="",CX43=""),"",SUM(Tipppunkte!CW43:CY43))</f>
        <v/>
      </c>
      <c r="CZ43" s="72"/>
      <c r="DA43" s="73"/>
      <c r="DB43" s="22" t="str">
        <f>IF(OR($J43="",DA43=""),"",SUM(Tipppunkte!CZ43:DB43))</f>
        <v/>
      </c>
      <c r="DC43" s="72"/>
      <c r="DD43" s="73"/>
      <c r="DE43" s="22" t="str">
        <f>IF(OR($J43="",DD43=""),"",SUM(Tipppunkte!DC43:DE43))</f>
        <v/>
      </c>
      <c r="DF43" s="72"/>
      <c r="DG43" s="73"/>
      <c r="DH43" s="22" t="str">
        <f>IF(OR($J43="",DG43=""),"",SUM(Tipppunkte!DF43:DH43))</f>
        <v/>
      </c>
      <c r="DI43" s="72"/>
      <c r="DJ43" s="73"/>
      <c r="DK43" s="22" t="str">
        <f>IF(OR($J43="",DJ43=""),"",SUM(Tipppunkte!DI43:DK43))</f>
        <v/>
      </c>
      <c r="DL43" s="72"/>
      <c r="DM43" s="73"/>
      <c r="DN43" s="22" t="str">
        <f>IF(OR($J43="",DM43=""),"",SUM(Tipppunkte!DL43:DN43))</f>
        <v/>
      </c>
      <c r="DO43" s="72"/>
      <c r="DP43" s="73"/>
      <c r="DQ43" s="22" t="str">
        <f>IF(OR($J43="",DP43=""),"",SUM(Tipppunkte!DO43:DQ43))</f>
        <v/>
      </c>
      <c r="DR43" s="72"/>
      <c r="DS43" s="73"/>
      <c r="DT43" s="22" t="str">
        <f>IF(OR($J43="",DS43=""),"",SUM(Tipppunkte!DR43:DT43))</f>
        <v/>
      </c>
      <c r="DU43" s="72"/>
      <c r="DV43" s="73"/>
      <c r="DW43" s="22" t="str">
        <f>IF(OR($J43="",DV43=""),"",SUM(Tipppunkte!DU43:DW43))</f>
        <v/>
      </c>
      <c r="DX43" s="72"/>
      <c r="DY43" s="73"/>
      <c r="DZ43" s="22" t="str">
        <f>IF(OR($J43="",DY43=""),"",SUM(Tipppunkte!DX43:DZ43))</f>
        <v/>
      </c>
      <c r="EA43" s="72"/>
      <c r="EB43" s="73"/>
      <c r="EC43" s="22" t="str">
        <f>IF(OR($J43="",EB43=""),"",SUM(Tipppunkte!EA43:EC43))</f>
        <v/>
      </c>
      <c r="ED43" s="72"/>
      <c r="EE43" s="73"/>
      <c r="EF43" s="22" t="str">
        <f>IF(OR($J43="",EE43=""),"",SUM(Tipppunkte!ED43:EF43))</f>
        <v/>
      </c>
      <c r="EG43" s="72"/>
      <c r="EH43" s="73"/>
      <c r="EI43" s="22" t="str">
        <f>IF(OR($J43="",EH43=""),"",SUM(Tipppunkte!EG43:EI43))</f>
        <v/>
      </c>
    </row>
    <row r="44" spans="1:139" x14ac:dyDescent="0.2">
      <c r="A44" s="269"/>
      <c r="B44" s="136">
        <f t="shared" si="0"/>
        <v>41</v>
      </c>
      <c r="C44" s="149">
        <f>Stammdaten!H81</f>
        <v>43278.666666666664</v>
      </c>
      <c r="D44" s="166" t="str">
        <f t="shared" si="1"/>
        <v>F</v>
      </c>
      <c r="E44" s="153" t="str">
        <f>Stammdaten!F81</f>
        <v>Südkorea</v>
      </c>
      <c r="F44" s="13" t="s">
        <v>4</v>
      </c>
      <c r="G44" s="155" t="str">
        <f>Stammdaten!G81</f>
        <v>Deutschland</v>
      </c>
      <c r="H44" s="65"/>
      <c r="I44" s="13" t="s">
        <v>3</v>
      </c>
      <c r="J44" s="67"/>
      <c r="K44" s="3" t="str">
        <f t="shared" si="2"/>
        <v/>
      </c>
      <c r="L44" s="1" t="s">
        <v>3</v>
      </c>
      <c r="M44" s="7" t="str">
        <f t="shared" si="3"/>
        <v/>
      </c>
      <c r="N44" s="37" t="str">
        <f t="shared" si="4"/>
        <v>Südkorea</v>
      </c>
      <c r="O44" s="37" t="str">
        <f t="shared" si="5"/>
        <v>Deutschland</v>
      </c>
      <c r="P44" s="37" t="str">
        <f>Stammdaten!D81&amp;Stammdaten!E81</f>
        <v>6461</v>
      </c>
      <c r="Q44" s="37">
        <f t="shared" si="6"/>
        <v>0</v>
      </c>
      <c r="T44" s="72"/>
      <c r="U44" s="73"/>
      <c r="V44" s="22" t="str">
        <f>IF(OR($J44="",U44=""),"",SUM(Tipppunkte!T44:V44))</f>
        <v/>
      </c>
      <c r="W44" s="72"/>
      <c r="X44" s="73"/>
      <c r="Y44" s="22" t="str">
        <f>IF(OR($J44="",X44=""),"",SUM(Tipppunkte!W44:Y44))</f>
        <v/>
      </c>
      <c r="Z44" s="72"/>
      <c r="AA44" s="73"/>
      <c r="AB44" s="22" t="str">
        <f>IF(OR($J44="",AA44=""),"",SUM(Tipppunkte!Z44:AB44))</f>
        <v/>
      </c>
      <c r="AC44" s="72"/>
      <c r="AD44" s="73"/>
      <c r="AE44" s="22" t="str">
        <f>IF(OR($J44="",AD44=""),"",SUM(Tipppunkte!AC44:AE44))</f>
        <v/>
      </c>
      <c r="AF44" s="72"/>
      <c r="AG44" s="73"/>
      <c r="AH44" s="22" t="str">
        <f>IF(OR($J44="",AG44=""),"",SUM(Tipppunkte!AF44:AH44))</f>
        <v/>
      </c>
      <c r="AI44" s="72"/>
      <c r="AJ44" s="73"/>
      <c r="AK44" s="22" t="str">
        <f>IF(OR($J44="",AJ44=""),"",SUM(Tipppunkte!AI44:AK44))</f>
        <v/>
      </c>
      <c r="AL44" s="72"/>
      <c r="AM44" s="73"/>
      <c r="AN44" s="22" t="str">
        <f>IF(OR($J44="",AM44=""),"",SUM(Tipppunkte!AL44:AN44))</f>
        <v/>
      </c>
      <c r="AO44" s="72"/>
      <c r="AP44" s="73"/>
      <c r="AQ44" s="22" t="str">
        <f>IF(OR($J44="",AP44=""),"",SUM(Tipppunkte!AO44:AQ44))</f>
        <v/>
      </c>
      <c r="AR44" s="72"/>
      <c r="AS44" s="73"/>
      <c r="AT44" s="22" t="str">
        <f>IF(OR($J44="",AS44=""),"",SUM(Tipppunkte!AR44:AT44))</f>
        <v/>
      </c>
      <c r="AU44" s="72"/>
      <c r="AV44" s="73"/>
      <c r="AW44" s="22" t="str">
        <f>IF(OR($J44="",AV44=""),"",SUM(Tipppunkte!AU44:AW44))</f>
        <v/>
      </c>
      <c r="AX44" s="72"/>
      <c r="AY44" s="73"/>
      <c r="AZ44" s="22" t="str">
        <f>IF(OR($J44="",AY44=""),"",SUM(Tipppunkte!AX44:AZ44))</f>
        <v/>
      </c>
      <c r="BA44" s="72"/>
      <c r="BB44" s="73"/>
      <c r="BC44" s="22" t="str">
        <f>IF(OR($J44="",BB44=""),"",SUM(Tipppunkte!BA44:BC44))</f>
        <v/>
      </c>
      <c r="BD44" s="72"/>
      <c r="BE44" s="73"/>
      <c r="BF44" s="22" t="str">
        <f>IF(OR($J44="",BE44=""),"",SUM(Tipppunkte!BD44:BF44))</f>
        <v/>
      </c>
      <c r="BG44" s="72"/>
      <c r="BH44" s="73"/>
      <c r="BI44" s="22" t="str">
        <f>IF(OR($J44="",BH44=""),"",SUM(Tipppunkte!BG44:BI44))</f>
        <v/>
      </c>
      <c r="BJ44" s="72"/>
      <c r="BK44" s="73"/>
      <c r="BL44" s="22" t="str">
        <f>IF(OR($J44="",BK44=""),"",SUM(Tipppunkte!BJ44:BL44))</f>
        <v/>
      </c>
      <c r="BM44" s="72"/>
      <c r="BN44" s="73"/>
      <c r="BO44" s="22" t="str">
        <f>IF(OR($J44="",BN44=""),"",SUM(Tipppunkte!BM44:BO44))</f>
        <v/>
      </c>
      <c r="BP44" s="72"/>
      <c r="BQ44" s="73"/>
      <c r="BR44" s="22" t="str">
        <f>IF(OR($J44="",BQ44=""),"",SUM(Tipppunkte!BP44:BR44))</f>
        <v/>
      </c>
      <c r="BS44" s="72"/>
      <c r="BT44" s="73"/>
      <c r="BU44" s="22" t="str">
        <f>IF(OR($J44="",BT44=""),"",SUM(Tipppunkte!BS44:BU44))</f>
        <v/>
      </c>
      <c r="BV44" s="72"/>
      <c r="BW44" s="73"/>
      <c r="BX44" s="22" t="str">
        <f>IF(OR($J44="",BW44=""),"",SUM(Tipppunkte!BV44:BX44))</f>
        <v/>
      </c>
      <c r="BY44" s="72"/>
      <c r="BZ44" s="73"/>
      <c r="CA44" s="22" t="str">
        <f>IF(OR($J44="",BZ44=""),"",SUM(Tipppunkte!BY44:CA44))</f>
        <v/>
      </c>
      <c r="CB44" s="72"/>
      <c r="CC44" s="73"/>
      <c r="CD44" s="22" t="str">
        <f>IF(OR($J44="",CC44=""),"",SUM(Tipppunkte!CB44:CD44))</f>
        <v/>
      </c>
      <c r="CE44" s="72"/>
      <c r="CF44" s="73"/>
      <c r="CG44" s="22" t="str">
        <f>IF(OR($J44="",CF44=""),"",SUM(Tipppunkte!CE44:CG44))</f>
        <v/>
      </c>
      <c r="CH44" s="72"/>
      <c r="CI44" s="73"/>
      <c r="CJ44" s="22" t="str">
        <f>IF(OR($J44="",CI44=""),"",SUM(Tipppunkte!CH44:CJ44))</f>
        <v/>
      </c>
      <c r="CK44" s="72"/>
      <c r="CL44" s="73"/>
      <c r="CM44" s="22" t="str">
        <f>IF(OR($J44="",CL44=""),"",SUM(Tipppunkte!CK44:CM44))</f>
        <v/>
      </c>
      <c r="CN44" s="72"/>
      <c r="CO44" s="73"/>
      <c r="CP44" s="22" t="str">
        <f>IF(OR($J44="",CO44=""),"",SUM(Tipppunkte!CN44:CP44))</f>
        <v/>
      </c>
      <c r="CQ44" s="72"/>
      <c r="CR44" s="73"/>
      <c r="CS44" s="22" t="str">
        <f>IF(OR($J44="",CR44=""),"",SUM(Tipppunkte!CQ44:CS44))</f>
        <v/>
      </c>
      <c r="CT44" s="72"/>
      <c r="CU44" s="73"/>
      <c r="CV44" s="22" t="str">
        <f>IF(OR($J44="",CU44=""),"",SUM(Tipppunkte!CT44:CV44))</f>
        <v/>
      </c>
      <c r="CW44" s="72"/>
      <c r="CX44" s="73"/>
      <c r="CY44" s="22" t="str">
        <f>IF(OR($J44="",CX44=""),"",SUM(Tipppunkte!CW44:CY44))</f>
        <v/>
      </c>
      <c r="CZ44" s="72"/>
      <c r="DA44" s="73"/>
      <c r="DB44" s="22" t="str">
        <f>IF(OR($J44="",DA44=""),"",SUM(Tipppunkte!CZ44:DB44))</f>
        <v/>
      </c>
      <c r="DC44" s="72"/>
      <c r="DD44" s="73"/>
      <c r="DE44" s="22" t="str">
        <f>IF(OR($J44="",DD44=""),"",SUM(Tipppunkte!DC44:DE44))</f>
        <v/>
      </c>
      <c r="DF44" s="72"/>
      <c r="DG44" s="73"/>
      <c r="DH44" s="22" t="str">
        <f>IF(OR($J44="",DG44=""),"",SUM(Tipppunkte!DF44:DH44))</f>
        <v/>
      </c>
      <c r="DI44" s="72"/>
      <c r="DJ44" s="73"/>
      <c r="DK44" s="22" t="str">
        <f>IF(OR($J44="",DJ44=""),"",SUM(Tipppunkte!DI44:DK44))</f>
        <v/>
      </c>
      <c r="DL44" s="72"/>
      <c r="DM44" s="73"/>
      <c r="DN44" s="22" t="str">
        <f>IF(OR($J44="",DM44=""),"",SUM(Tipppunkte!DL44:DN44))</f>
        <v/>
      </c>
      <c r="DO44" s="72"/>
      <c r="DP44" s="73"/>
      <c r="DQ44" s="22" t="str">
        <f>IF(OR($J44="",DP44=""),"",SUM(Tipppunkte!DO44:DQ44))</f>
        <v/>
      </c>
      <c r="DR44" s="72"/>
      <c r="DS44" s="73"/>
      <c r="DT44" s="22" t="str">
        <f>IF(OR($J44="",DS44=""),"",SUM(Tipppunkte!DR44:DT44))</f>
        <v/>
      </c>
      <c r="DU44" s="72"/>
      <c r="DV44" s="73"/>
      <c r="DW44" s="22" t="str">
        <f>IF(OR($J44="",DV44=""),"",SUM(Tipppunkte!DU44:DW44))</f>
        <v/>
      </c>
      <c r="DX44" s="72"/>
      <c r="DY44" s="73"/>
      <c r="DZ44" s="22" t="str">
        <f>IF(OR($J44="",DY44=""),"",SUM(Tipppunkte!DX44:DZ44))</f>
        <v/>
      </c>
      <c r="EA44" s="72"/>
      <c r="EB44" s="73"/>
      <c r="EC44" s="22" t="str">
        <f>IF(OR($J44="",EB44=""),"",SUM(Tipppunkte!EA44:EC44))</f>
        <v/>
      </c>
      <c r="ED44" s="72"/>
      <c r="EE44" s="73"/>
      <c r="EF44" s="22" t="str">
        <f>IF(OR($J44="",EE44=""),"",SUM(Tipppunkte!ED44:EF44))</f>
        <v/>
      </c>
      <c r="EG44" s="72"/>
      <c r="EH44" s="73"/>
      <c r="EI44" s="22" t="str">
        <f>IF(OR($J44="",EH44=""),"",SUM(Tipppunkte!EG44:EI44))</f>
        <v/>
      </c>
    </row>
    <row r="45" spans="1:139" x14ac:dyDescent="0.2">
      <c r="A45" s="269"/>
      <c r="B45" s="136">
        <f t="shared" si="0"/>
        <v>42</v>
      </c>
      <c r="C45" s="149">
        <f>Stammdaten!H82</f>
        <v>43278.666666666664</v>
      </c>
      <c r="D45" s="166" t="str">
        <f t="shared" si="1"/>
        <v>F</v>
      </c>
      <c r="E45" s="153" t="str">
        <f>Stammdaten!F82</f>
        <v>Mexiko</v>
      </c>
      <c r="F45" s="13" t="s">
        <v>4</v>
      </c>
      <c r="G45" s="155" t="str">
        <f>Stammdaten!G82</f>
        <v>Schweden</v>
      </c>
      <c r="H45" s="65"/>
      <c r="I45" s="13" t="s">
        <v>3</v>
      </c>
      <c r="J45" s="67"/>
      <c r="K45" s="3" t="str">
        <f t="shared" si="2"/>
        <v/>
      </c>
      <c r="L45" s="1" t="s">
        <v>3</v>
      </c>
      <c r="M45" s="7" t="str">
        <f t="shared" si="3"/>
        <v/>
      </c>
      <c r="N45" s="37" t="str">
        <f t="shared" si="4"/>
        <v>Mexiko</v>
      </c>
      <c r="O45" s="37" t="str">
        <f t="shared" si="5"/>
        <v>Schweden</v>
      </c>
      <c r="P45" s="37" t="str">
        <f>Stammdaten!D82&amp;Stammdaten!E82</f>
        <v>6263</v>
      </c>
      <c r="Q45" s="37">
        <f t="shared" si="6"/>
        <v>0</v>
      </c>
      <c r="T45" s="72"/>
      <c r="U45" s="73"/>
      <c r="V45" s="22" t="str">
        <f>IF(OR($J45="",U45=""),"",SUM(Tipppunkte!T45:V45))</f>
        <v/>
      </c>
      <c r="W45" s="72"/>
      <c r="X45" s="73"/>
      <c r="Y45" s="22" t="str">
        <f>IF(OR($J45="",X45=""),"",SUM(Tipppunkte!W45:Y45))</f>
        <v/>
      </c>
      <c r="Z45" s="72"/>
      <c r="AA45" s="73"/>
      <c r="AB45" s="22" t="str">
        <f>IF(OR($J45="",AA45=""),"",SUM(Tipppunkte!Z45:AB45))</f>
        <v/>
      </c>
      <c r="AC45" s="72"/>
      <c r="AD45" s="73"/>
      <c r="AE45" s="22" t="str">
        <f>IF(OR($J45="",AD45=""),"",SUM(Tipppunkte!AC45:AE45))</f>
        <v/>
      </c>
      <c r="AF45" s="72"/>
      <c r="AG45" s="73"/>
      <c r="AH45" s="22" t="str">
        <f>IF(OR($J45="",AG45=""),"",SUM(Tipppunkte!AF45:AH45))</f>
        <v/>
      </c>
      <c r="AI45" s="72"/>
      <c r="AJ45" s="73"/>
      <c r="AK45" s="22" t="str">
        <f>IF(OR($J45="",AJ45=""),"",SUM(Tipppunkte!AI45:AK45))</f>
        <v/>
      </c>
      <c r="AL45" s="72"/>
      <c r="AM45" s="73"/>
      <c r="AN45" s="22" t="str">
        <f>IF(OR($J45="",AM45=""),"",SUM(Tipppunkte!AL45:AN45))</f>
        <v/>
      </c>
      <c r="AO45" s="72"/>
      <c r="AP45" s="73"/>
      <c r="AQ45" s="22" t="str">
        <f>IF(OR($J45="",AP45=""),"",SUM(Tipppunkte!AO45:AQ45))</f>
        <v/>
      </c>
      <c r="AR45" s="72"/>
      <c r="AS45" s="73"/>
      <c r="AT45" s="22" t="str">
        <f>IF(OR($J45="",AS45=""),"",SUM(Tipppunkte!AR45:AT45))</f>
        <v/>
      </c>
      <c r="AU45" s="72"/>
      <c r="AV45" s="73"/>
      <c r="AW45" s="22" t="str">
        <f>IF(OR($J45="",AV45=""),"",SUM(Tipppunkte!AU45:AW45))</f>
        <v/>
      </c>
      <c r="AX45" s="72"/>
      <c r="AY45" s="73"/>
      <c r="AZ45" s="22" t="str">
        <f>IF(OR($J45="",AY45=""),"",SUM(Tipppunkte!AX45:AZ45))</f>
        <v/>
      </c>
      <c r="BA45" s="72"/>
      <c r="BB45" s="73"/>
      <c r="BC45" s="22" t="str">
        <f>IF(OR($J45="",BB45=""),"",SUM(Tipppunkte!BA45:BC45))</f>
        <v/>
      </c>
      <c r="BD45" s="72"/>
      <c r="BE45" s="73"/>
      <c r="BF45" s="22" t="str">
        <f>IF(OR($J45="",BE45=""),"",SUM(Tipppunkte!BD45:BF45))</f>
        <v/>
      </c>
      <c r="BG45" s="72"/>
      <c r="BH45" s="73"/>
      <c r="BI45" s="22" t="str">
        <f>IF(OR($J45="",BH45=""),"",SUM(Tipppunkte!BG45:BI45))</f>
        <v/>
      </c>
      <c r="BJ45" s="72"/>
      <c r="BK45" s="73"/>
      <c r="BL45" s="22" t="str">
        <f>IF(OR($J45="",BK45=""),"",SUM(Tipppunkte!BJ45:BL45))</f>
        <v/>
      </c>
      <c r="BM45" s="72"/>
      <c r="BN45" s="73"/>
      <c r="BO45" s="22" t="str">
        <f>IF(OR($J45="",BN45=""),"",SUM(Tipppunkte!BM45:BO45))</f>
        <v/>
      </c>
      <c r="BP45" s="72"/>
      <c r="BQ45" s="73"/>
      <c r="BR45" s="22" t="str">
        <f>IF(OR($J45="",BQ45=""),"",SUM(Tipppunkte!BP45:BR45))</f>
        <v/>
      </c>
      <c r="BS45" s="72"/>
      <c r="BT45" s="73"/>
      <c r="BU45" s="22" t="str">
        <f>IF(OR($J45="",BT45=""),"",SUM(Tipppunkte!BS45:BU45))</f>
        <v/>
      </c>
      <c r="BV45" s="72"/>
      <c r="BW45" s="73"/>
      <c r="BX45" s="22" t="str">
        <f>IF(OR($J45="",BW45=""),"",SUM(Tipppunkte!BV45:BX45))</f>
        <v/>
      </c>
      <c r="BY45" s="72"/>
      <c r="BZ45" s="73"/>
      <c r="CA45" s="22" t="str">
        <f>IF(OR($J45="",BZ45=""),"",SUM(Tipppunkte!BY45:CA45))</f>
        <v/>
      </c>
      <c r="CB45" s="72"/>
      <c r="CC45" s="73"/>
      <c r="CD45" s="22" t="str">
        <f>IF(OR($J45="",CC45=""),"",SUM(Tipppunkte!CB45:CD45))</f>
        <v/>
      </c>
      <c r="CE45" s="72"/>
      <c r="CF45" s="73"/>
      <c r="CG45" s="22" t="str">
        <f>IF(OR($J45="",CF45=""),"",SUM(Tipppunkte!CE45:CG45))</f>
        <v/>
      </c>
      <c r="CH45" s="72"/>
      <c r="CI45" s="73"/>
      <c r="CJ45" s="22" t="str">
        <f>IF(OR($J45="",CI45=""),"",SUM(Tipppunkte!CH45:CJ45))</f>
        <v/>
      </c>
      <c r="CK45" s="72"/>
      <c r="CL45" s="73"/>
      <c r="CM45" s="22" t="str">
        <f>IF(OR($J45="",CL45=""),"",SUM(Tipppunkte!CK45:CM45))</f>
        <v/>
      </c>
      <c r="CN45" s="72"/>
      <c r="CO45" s="73"/>
      <c r="CP45" s="22" t="str">
        <f>IF(OR($J45="",CO45=""),"",SUM(Tipppunkte!CN45:CP45))</f>
        <v/>
      </c>
      <c r="CQ45" s="72"/>
      <c r="CR45" s="73"/>
      <c r="CS45" s="22" t="str">
        <f>IF(OR($J45="",CR45=""),"",SUM(Tipppunkte!CQ45:CS45))</f>
        <v/>
      </c>
      <c r="CT45" s="72"/>
      <c r="CU45" s="73"/>
      <c r="CV45" s="22" t="str">
        <f>IF(OR($J45="",CU45=""),"",SUM(Tipppunkte!CT45:CV45))</f>
        <v/>
      </c>
      <c r="CW45" s="72"/>
      <c r="CX45" s="73"/>
      <c r="CY45" s="22" t="str">
        <f>IF(OR($J45="",CX45=""),"",SUM(Tipppunkte!CW45:CY45))</f>
        <v/>
      </c>
      <c r="CZ45" s="72"/>
      <c r="DA45" s="73"/>
      <c r="DB45" s="22" t="str">
        <f>IF(OR($J45="",DA45=""),"",SUM(Tipppunkte!CZ45:DB45))</f>
        <v/>
      </c>
      <c r="DC45" s="72"/>
      <c r="DD45" s="73"/>
      <c r="DE45" s="22" t="str">
        <f>IF(OR($J45="",DD45=""),"",SUM(Tipppunkte!DC45:DE45))</f>
        <v/>
      </c>
      <c r="DF45" s="72"/>
      <c r="DG45" s="73"/>
      <c r="DH45" s="22" t="str">
        <f>IF(OR($J45="",DG45=""),"",SUM(Tipppunkte!DF45:DH45))</f>
        <v/>
      </c>
      <c r="DI45" s="72"/>
      <c r="DJ45" s="73"/>
      <c r="DK45" s="22" t="str">
        <f>IF(OR($J45="",DJ45=""),"",SUM(Tipppunkte!DI45:DK45))</f>
        <v/>
      </c>
      <c r="DL45" s="72"/>
      <c r="DM45" s="73"/>
      <c r="DN45" s="22" t="str">
        <f>IF(OR($J45="",DM45=""),"",SUM(Tipppunkte!DL45:DN45))</f>
        <v/>
      </c>
      <c r="DO45" s="72"/>
      <c r="DP45" s="73"/>
      <c r="DQ45" s="22" t="str">
        <f>IF(OR($J45="",DP45=""),"",SUM(Tipppunkte!DO45:DQ45))</f>
        <v/>
      </c>
      <c r="DR45" s="72"/>
      <c r="DS45" s="73"/>
      <c r="DT45" s="22" t="str">
        <f>IF(OR($J45="",DS45=""),"",SUM(Tipppunkte!DR45:DT45))</f>
        <v/>
      </c>
      <c r="DU45" s="72"/>
      <c r="DV45" s="73"/>
      <c r="DW45" s="22" t="str">
        <f>IF(OR($J45="",DV45=""),"",SUM(Tipppunkte!DU45:DW45))</f>
        <v/>
      </c>
      <c r="DX45" s="72"/>
      <c r="DY45" s="73"/>
      <c r="DZ45" s="22" t="str">
        <f>IF(OR($J45="",DY45=""),"",SUM(Tipppunkte!DX45:DZ45))</f>
        <v/>
      </c>
      <c r="EA45" s="72"/>
      <c r="EB45" s="73"/>
      <c r="EC45" s="22" t="str">
        <f>IF(OR($J45="",EB45=""),"",SUM(Tipppunkte!EA45:EC45))</f>
        <v/>
      </c>
      <c r="ED45" s="72"/>
      <c r="EE45" s="73"/>
      <c r="EF45" s="22" t="str">
        <f>IF(OR($J45="",EE45=""),"",SUM(Tipppunkte!ED45:EF45))</f>
        <v/>
      </c>
      <c r="EG45" s="72"/>
      <c r="EH45" s="73"/>
      <c r="EI45" s="22" t="str">
        <f>IF(OR($J45="",EH45=""),"",SUM(Tipppunkte!EG45:EI45))</f>
        <v/>
      </c>
    </row>
    <row r="46" spans="1:139" x14ac:dyDescent="0.2">
      <c r="A46" s="269"/>
      <c r="B46" s="136">
        <f t="shared" si="0"/>
        <v>43</v>
      </c>
      <c r="C46" s="149">
        <f>Stammdaten!H83</f>
        <v>43278.833333333336</v>
      </c>
      <c r="D46" s="166" t="str">
        <f t="shared" si="1"/>
        <v>E</v>
      </c>
      <c r="E46" s="153" t="str">
        <f>Stammdaten!F83</f>
        <v>Serbien</v>
      </c>
      <c r="F46" s="13" t="s">
        <v>4</v>
      </c>
      <c r="G46" s="155" t="str">
        <f>Stammdaten!G83</f>
        <v>Brasilien</v>
      </c>
      <c r="H46" s="65"/>
      <c r="I46" s="13" t="s">
        <v>3</v>
      </c>
      <c r="J46" s="67"/>
      <c r="K46" s="3" t="str">
        <f t="shared" si="2"/>
        <v/>
      </c>
      <c r="L46" s="1" t="s">
        <v>3</v>
      </c>
      <c r="M46" s="7" t="str">
        <f t="shared" si="3"/>
        <v/>
      </c>
      <c r="N46" s="37" t="str">
        <f t="shared" si="4"/>
        <v>Serbien</v>
      </c>
      <c r="O46" s="37" t="str">
        <f t="shared" si="5"/>
        <v>Brasilien</v>
      </c>
      <c r="P46" s="37" t="str">
        <f>Stammdaten!D83&amp;Stammdaten!E83</f>
        <v>5451</v>
      </c>
      <c r="Q46" s="37">
        <f t="shared" si="6"/>
        <v>0</v>
      </c>
      <c r="T46" s="72"/>
      <c r="U46" s="73"/>
      <c r="V46" s="22" t="str">
        <f>IF(OR($J46="",U46=""),"",SUM(Tipppunkte!T46:V46))</f>
        <v/>
      </c>
      <c r="W46" s="72"/>
      <c r="X46" s="73"/>
      <c r="Y46" s="22" t="str">
        <f>IF(OR($J46="",X46=""),"",SUM(Tipppunkte!W46:Y46))</f>
        <v/>
      </c>
      <c r="Z46" s="72"/>
      <c r="AA46" s="73"/>
      <c r="AB46" s="22" t="str">
        <f>IF(OR($J46="",AA46=""),"",SUM(Tipppunkte!Z46:AB46))</f>
        <v/>
      </c>
      <c r="AC46" s="72"/>
      <c r="AD46" s="73"/>
      <c r="AE46" s="22" t="str">
        <f>IF(OR($J46="",AD46=""),"",SUM(Tipppunkte!AC46:AE46))</f>
        <v/>
      </c>
      <c r="AF46" s="72"/>
      <c r="AG46" s="73"/>
      <c r="AH46" s="22" t="str">
        <f>IF(OR($J46="",AG46=""),"",SUM(Tipppunkte!AF46:AH46))</f>
        <v/>
      </c>
      <c r="AI46" s="72"/>
      <c r="AJ46" s="73"/>
      <c r="AK46" s="22" t="str">
        <f>IF(OR($J46="",AJ46=""),"",SUM(Tipppunkte!AI46:AK46))</f>
        <v/>
      </c>
      <c r="AL46" s="72"/>
      <c r="AM46" s="73"/>
      <c r="AN46" s="22" t="str">
        <f>IF(OR($J46="",AM46=""),"",SUM(Tipppunkte!AL46:AN46))</f>
        <v/>
      </c>
      <c r="AO46" s="72"/>
      <c r="AP46" s="73"/>
      <c r="AQ46" s="22" t="str">
        <f>IF(OR($J46="",AP46=""),"",SUM(Tipppunkte!AO46:AQ46))</f>
        <v/>
      </c>
      <c r="AR46" s="72"/>
      <c r="AS46" s="73"/>
      <c r="AT46" s="22" t="str">
        <f>IF(OR($J46="",AS46=""),"",SUM(Tipppunkte!AR46:AT46))</f>
        <v/>
      </c>
      <c r="AU46" s="72"/>
      <c r="AV46" s="73"/>
      <c r="AW46" s="22" t="str">
        <f>IF(OR($J46="",AV46=""),"",SUM(Tipppunkte!AU46:AW46))</f>
        <v/>
      </c>
      <c r="AX46" s="72"/>
      <c r="AY46" s="73"/>
      <c r="AZ46" s="22" t="str">
        <f>IF(OR($J46="",AY46=""),"",SUM(Tipppunkte!AX46:AZ46))</f>
        <v/>
      </c>
      <c r="BA46" s="72"/>
      <c r="BB46" s="73"/>
      <c r="BC46" s="22" t="str">
        <f>IF(OR($J46="",BB46=""),"",SUM(Tipppunkte!BA46:BC46))</f>
        <v/>
      </c>
      <c r="BD46" s="72"/>
      <c r="BE46" s="73"/>
      <c r="BF46" s="22" t="str">
        <f>IF(OR($J46="",BE46=""),"",SUM(Tipppunkte!BD46:BF46))</f>
        <v/>
      </c>
      <c r="BG46" s="72"/>
      <c r="BH46" s="73"/>
      <c r="BI46" s="22" t="str">
        <f>IF(OR($J46="",BH46=""),"",SUM(Tipppunkte!BG46:BI46))</f>
        <v/>
      </c>
      <c r="BJ46" s="72"/>
      <c r="BK46" s="73"/>
      <c r="BL46" s="22" t="str">
        <f>IF(OR($J46="",BK46=""),"",SUM(Tipppunkte!BJ46:BL46))</f>
        <v/>
      </c>
      <c r="BM46" s="72"/>
      <c r="BN46" s="73"/>
      <c r="BO46" s="22" t="str">
        <f>IF(OR($J46="",BN46=""),"",SUM(Tipppunkte!BM46:BO46))</f>
        <v/>
      </c>
      <c r="BP46" s="72"/>
      <c r="BQ46" s="73"/>
      <c r="BR46" s="22" t="str">
        <f>IF(OR($J46="",BQ46=""),"",SUM(Tipppunkte!BP46:BR46))</f>
        <v/>
      </c>
      <c r="BS46" s="72"/>
      <c r="BT46" s="73"/>
      <c r="BU46" s="22" t="str">
        <f>IF(OR($J46="",BT46=""),"",SUM(Tipppunkte!BS46:BU46))</f>
        <v/>
      </c>
      <c r="BV46" s="72"/>
      <c r="BW46" s="73"/>
      <c r="BX46" s="22" t="str">
        <f>IF(OR($J46="",BW46=""),"",SUM(Tipppunkte!BV46:BX46))</f>
        <v/>
      </c>
      <c r="BY46" s="72"/>
      <c r="BZ46" s="73"/>
      <c r="CA46" s="22" t="str">
        <f>IF(OR($J46="",BZ46=""),"",SUM(Tipppunkte!BY46:CA46))</f>
        <v/>
      </c>
      <c r="CB46" s="72"/>
      <c r="CC46" s="73"/>
      <c r="CD46" s="22" t="str">
        <f>IF(OR($J46="",CC46=""),"",SUM(Tipppunkte!CB46:CD46))</f>
        <v/>
      </c>
      <c r="CE46" s="72"/>
      <c r="CF46" s="73"/>
      <c r="CG46" s="22" t="str">
        <f>IF(OR($J46="",CF46=""),"",SUM(Tipppunkte!CE46:CG46))</f>
        <v/>
      </c>
      <c r="CH46" s="72"/>
      <c r="CI46" s="73"/>
      <c r="CJ46" s="22" t="str">
        <f>IF(OR($J46="",CI46=""),"",SUM(Tipppunkte!CH46:CJ46))</f>
        <v/>
      </c>
      <c r="CK46" s="72"/>
      <c r="CL46" s="73"/>
      <c r="CM46" s="22" t="str">
        <f>IF(OR($J46="",CL46=""),"",SUM(Tipppunkte!CK46:CM46))</f>
        <v/>
      </c>
      <c r="CN46" s="72"/>
      <c r="CO46" s="73"/>
      <c r="CP46" s="22" t="str">
        <f>IF(OR($J46="",CO46=""),"",SUM(Tipppunkte!CN46:CP46))</f>
        <v/>
      </c>
      <c r="CQ46" s="72"/>
      <c r="CR46" s="73"/>
      <c r="CS46" s="22" t="str">
        <f>IF(OR($J46="",CR46=""),"",SUM(Tipppunkte!CQ46:CS46))</f>
        <v/>
      </c>
      <c r="CT46" s="72"/>
      <c r="CU46" s="73"/>
      <c r="CV46" s="22" t="str">
        <f>IF(OR($J46="",CU46=""),"",SUM(Tipppunkte!CT46:CV46))</f>
        <v/>
      </c>
      <c r="CW46" s="72"/>
      <c r="CX46" s="73"/>
      <c r="CY46" s="22" t="str">
        <f>IF(OR($J46="",CX46=""),"",SUM(Tipppunkte!CW46:CY46))</f>
        <v/>
      </c>
      <c r="CZ46" s="72"/>
      <c r="DA46" s="73"/>
      <c r="DB46" s="22" t="str">
        <f>IF(OR($J46="",DA46=""),"",SUM(Tipppunkte!CZ46:DB46))</f>
        <v/>
      </c>
      <c r="DC46" s="72"/>
      <c r="DD46" s="73"/>
      <c r="DE46" s="22" t="str">
        <f>IF(OR($J46="",DD46=""),"",SUM(Tipppunkte!DC46:DE46))</f>
        <v/>
      </c>
      <c r="DF46" s="72"/>
      <c r="DG46" s="73"/>
      <c r="DH46" s="22" t="str">
        <f>IF(OR($J46="",DG46=""),"",SUM(Tipppunkte!DF46:DH46))</f>
        <v/>
      </c>
      <c r="DI46" s="72"/>
      <c r="DJ46" s="73"/>
      <c r="DK46" s="22" t="str">
        <f>IF(OR($J46="",DJ46=""),"",SUM(Tipppunkte!DI46:DK46))</f>
        <v/>
      </c>
      <c r="DL46" s="72"/>
      <c r="DM46" s="73"/>
      <c r="DN46" s="22" t="str">
        <f>IF(OR($J46="",DM46=""),"",SUM(Tipppunkte!DL46:DN46))</f>
        <v/>
      </c>
      <c r="DO46" s="72"/>
      <c r="DP46" s="73"/>
      <c r="DQ46" s="22" t="str">
        <f>IF(OR($J46="",DP46=""),"",SUM(Tipppunkte!DO46:DQ46))</f>
        <v/>
      </c>
      <c r="DR46" s="72"/>
      <c r="DS46" s="73"/>
      <c r="DT46" s="22" t="str">
        <f>IF(OR($J46="",DS46=""),"",SUM(Tipppunkte!DR46:DT46))</f>
        <v/>
      </c>
      <c r="DU46" s="72"/>
      <c r="DV46" s="73"/>
      <c r="DW46" s="22" t="str">
        <f>IF(OR($J46="",DV46=""),"",SUM(Tipppunkte!DU46:DW46))</f>
        <v/>
      </c>
      <c r="DX46" s="72"/>
      <c r="DY46" s="73"/>
      <c r="DZ46" s="22" t="str">
        <f>IF(OR($J46="",DY46=""),"",SUM(Tipppunkte!DX46:DZ46))</f>
        <v/>
      </c>
      <c r="EA46" s="72"/>
      <c r="EB46" s="73"/>
      <c r="EC46" s="22" t="str">
        <f>IF(OR($J46="",EB46=""),"",SUM(Tipppunkte!EA46:EC46))</f>
        <v/>
      </c>
      <c r="ED46" s="72"/>
      <c r="EE46" s="73"/>
      <c r="EF46" s="22" t="str">
        <f>IF(OR($J46="",EE46=""),"",SUM(Tipppunkte!ED46:EF46))</f>
        <v/>
      </c>
      <c r="EG46" s="72"/>
      <c r="EH46" s="73"/>
      <c r="EI46" s="22" t="str">
        <f>IF(OR($J46="",EH46=""),"",SUM(Tipppunkte!EG46:EI46))</f>
        <v/>
      </c>
    </row>
    <row r="47" spans="1:139" x14ac:dyDescent="0.2">
      <c r="A47" s="269"/>
      <c r="B47" s="136">
        <f t="shared" si="0"/>
        <v>44</v>
      </c>
      <c r="C47" s="149">
        <f>Stammdaten!H84</f>
        <v>43278.833333333336</v>
      </c>
      <c r="D47" s="166" t="str">
        <f t="shared" si="1"/>
        <v>E</v>
      </c>
      <c r="E47" s="153" t="str">
        <f>Stammdaten!F84</f>
        <v>Schweiz</v>
      </c>
      <c r="F47" s="13" t="s">
        <v>4</v>
      </c>
      <c r="G47" s="155" t="str">
        <f>Stammdaten!G84</f>
        <v>Costa Rica</v>
      </c>
      <c r="H47" s="65"/>
      <c r="I47" s="13" t="s">
        <v>3</v>
      </c>
      <c r="J47" s="67"/>
      <c r="K47" s="3" t="str">
        <f t="shared" si="2"/>
        <v/>
      </c>
      <c r="L47" s="1" t="s">
        <v>3</v>
      </c>
      <c r="M47" s="7" t="str">
        <f t="shared" si="3"/>
        <v/>
      </c>
      <c r="N47" s="37" t="str">
        <f t="shared" si="4"/>
        <v>Schweiz</v>
      </c>
      <c r="O47" s="37" t="str">
        <f t="shared" si="5"/>
        <v>Costa Rica</v>
      </c>
      <c r="P47" s="37" t="str">
        <f>Stammdaten!D84&amp;Stammdaten!E84</f>
        <v>5253</v>
      </c>
      <c r="Q47" s="37">
        <f t="shared" si="6"/>
        <v>0</v>
      </c>
      <c r="T47" s="72"/>
      <c r="U47" s="73"/>
      <c r="V47" s="22" t="str">
        <f>IF(OR($J47="",U47=""),"",SUM(Tipppunkte!T47:V47))</f>
        <v/>
      </c>
      <c r="W47" s="72"/>
      <c r="X47" s="73"/>
      <c r="Y47" s="22" t="str">
        <f>IF(OR($J47="",X47=""),"",SUM(Tipppunkte!W47:Y47))</f>
        <v/>
      </c>
      <c r="Z47" s="72"/>
      <c r="AA47" s="73"/>
      <c r="AB47" s="22" t="str">
        <f>IF(OR($J47="",AA47=""),"",SUM(Tipppunkte!Z47:AB47))</f>
        <v/>
      </c>
      <c r="AC47" s="72"/>
      <c r="AD47" s="73"/>
      <c r="AE47" s="22" t="str">
        <f>IF(OR($J47="",AD47=""),"",SUM(Tipppunkte!AC47:AE47))</f>
        <v/>
      </c>
      <c r="AF47" s="72"/>
      <c r="AG47" s="73"/>
      <c r="AH47" s="22" t="str">
        <f>IF(OR($J47="",AG47=""),"",SUM(Tipppunkte!AF47:AH47))</f>
        <v/>
      </c>
      <c r="AI47" s="72"/>
      <c r="AJ47" s="73"/>
      <c r="AK47" s="22" t="str">
        <f>IF(OR($J47="",AJ47=""),"",SUM(Tipppunkte!AI47:AK47))</f>
        <v/>
      </c>
      <c r="AL47" s="72"/>
      <c r="AM47" s="73"/>
      <c r="AN47" s="22" t="str">
        <f>IF(OR($J47="",AM47=""),"",SUM(Tipppunkte!AL47:AN47))</f>
        <v/>
      </c>
      <c r="AO47" s="72"/>
      <c r="AP47" s="73"/>
      <c r="AQ47" s="22" t="str">
        <f>IF(OR($J47="",AP47=""),"",SUM(Tipppunkte!AO47:AQ47))</f>
        <v/>
      </c>
      <c r="AR47" s="72"/>
      <c r="AS47" s="73"/>
      <c r="AT47" s="22" t="str">
        <f>IF(OR($J47="",AS47=""),"",SUM(Tipppunkte!AR47:AT47))</f>
        <v/>
      </c>
      <c r="AU47" s="72"/>
      <c r="AV47" s="73"/>
      <c r="AW47" s="22" t="str">
        <f>IF(OR($J47="",AV47=""),"",SUM(Tipppunkte!AU47:AW47))</f>
        <v/>
      </c>
      <c r="AX47" s="72"/>
      <c r="AY47" s="73"/>
      <c r="AZ47" s="22" t="str">
        <f>IF(OR($J47="",AY47=""),"",SUM(Tipppunkte!AX47:AZ47))</f>
        <v/>
      </c>
      <c r="BA47" s="72"/>
      <c r="BB47" s="73"/>
      <c r="BC47" s="22" t="str">
        <f>IF(OR($J47="",BB47=""),"",SUM(Tipppunkte!BA47:BC47))</f>
        <v/>
      </c>
      <c r="BD47" s="72"/>
      <c r="BE47" s="73"/>
      <c r="BF47" s="22" t="str">
        <f>IF(OR($J47="",BE47=""),"",SUM(Tipppunkte!BD47:BF47))</f>
        <v/>
      </c>
      <c r="BG47" s="72"/>
      <c r="BH47" s="73"/>
      <c r="BI47" s="22" t="str">
        <f>IF(OR($J47="",BH47=""),"",SUM(Tipppunkte!BG47:BI47))</f>
        <v/>
      </c>
      <c r="BJ47" s="72"/>
      <c r="BK47" s="73"/>
      <c r="BL47" s="22" t="str">
        <f>IF(OR($J47="",BK47=""),"",SUM(Tipppunkte!BJ47:BL47))</f>
        <v/>
      </c>
      <c r="BM47" s="72"/>
      <c r="BN47" s="73"/>
      <c r="BO47" s="22" t="str">
        <f>IF(OR($J47="",BN47=""),"",SUM(Tipppunkte!BM47:BO47))</f>
        <v/>
      </c>
      <c r="BP47" s="72"/>
      <c r="BQ47" s="73"/>
      <c r="BR47" s="22" t="str">
        <f>IF(OR($J47="",BQ47=""),"",SUM(Tipppunkte!BP47:BR47))</f>
        <v/>
      </c>
      <c r="BS47" s="72"/>
      <c r="BT47" s="73"/>
      <c r="BU47" s="22" t="str">
        <f>IF(OR($J47="",BT47=""),"",SUM(Tipppunkte!BS47:BU47))</f>
        <v/>
      </c>
      <c r="BV47" s="72"/>
      <c r="BW47" s="73"/>
      <c r="BX47" s="22" t="str">
        <f>IF(OR($J47="",BW47=""),"",SUM(Tipppunkte!BV47:BX47))</f>
        <v/>
      </c>
      <c r="BY47" s="72"/>
      <c r="BZ47" s="73"/>
      <c r="CA47" s="22" t="str">
        <f>IF(OR($J47="",BZ47=""),"",SUM(Tipppunkte!BY47:CA47))</f>
        <v/>
      </c>
      <c r="CB47" s="72"/>
      <c r="CC47" s="73"/>
      <c r="CD47" s="22" t="str">
        <f>IF(OR($J47="",CC47=""),"",SUM(Tipppunkte!CB47:CD47))</f>
        <v/>
      </c>
      <c r="CE47" s="72"/>
      <c r="CF47" s="73"/>
      <c r="CG47" s="22" t="str">
        <f>IF(OR($J47="",CF47=""),"",SUM(Tipppunkte!CE47:CG47))</f>
        <v/>
      </c>
      <c r="CH47" s="72"/>
      <c r="CI47" s="73"/>
      <c r="CJ47" s="22" t="str">
        <f>IF(OR($J47="",CI47=""),"",SUM(Tipppunkte!CH47:CJ47))</f>
        <v/>
      </c>
      <c r="CK47" s="72"/>
      <c r="CL47" s="73"/>
      <c r="CM47" s="22" t="str">
        <f>IF(OR($J47="",CL47=""),"",SUM(Tipppunkte!CK47:CM47))</f>
        <v/>
      </c>
      <c r="CN47" s="72"/>
      <c r="CO47" s="73"/>
      <c r="CP47" s="22" t="str">
        <f>IF(OR($J47="",CO47=""),"",SUM(Tipppunkte!CN47:CP47))</f>
        <v/>
      </c>
      <c r="CQ47" s="72"/>
      <c r="CR47" s="73"/>
      <c r="CS47" s="22" t="str">
        <f>IF(OR($J47="",CR47=""),"",SUM(Tipppunkte!CQ47:CS47))</f>
        <v/>
      </c>
      <c r="CT47" s="72"/>
      <c r="CU47" s="73"/>
      <c r="CV47" s="22" t="str">
        <f>IF(OR($J47="",CU47=""),"",SUM(Tipppunkte!CT47:CV47))</f>
        <v/>
      </c>
      <c r="CW47" s="72"/>
      <c r="CX47" s="73"/>
      <c r="CY47" s="22" t="str">
        <f>IF(OR($J47="",CX47=""),"",SUM(Tipppunkte!CW47:CY47))</f>
        <v/>
      </c>
      <c r="CZ47" s="72"/>
      <c r="DA47" s="73"/>
      <c r="DB47" s="22" t="str">
        <f>IF(OR($J47="",DA47=""),"",SUM(Tipppunkte!CZ47:DB47))</f>
        <v/>
      </c>
      <c r="DC47" s="72"/>
      <c r="DD47" s="73"/>
      <c r="DE47" s="22" t="str">
        <f>IF(OR($J47="",DD47=""),"",SUM(Tipppunkte!DC47:DE47))</f>
        <v/>
      </c>
      <c r="DF47" s="72"/>
      <c r="DG47" s="73"/>
      <c r="DH47" s="22" t="str">
        <f>IF(OR($J47="",DG47=""),"",SUM(Tipppunkte!DF47:DH47))</f>
        <v/>
      </c>
      <c r="DI47" s="72"/>
      <c r="DJ47" s="73"/>
      <c r="DK47" s="22" t="str">
        <f>IF(OR($J47="",DJ47=""),"",SUM(Tipppunkte!DI47:DK47))</f>
        <v/>
      </c>
      <c r="DL47" s="72"/>
      <c r="DM47" s="73"/>
      <c r="DN47" s="22" t="str">
        <f>IF(OR($J47="",DM47=""),"",SUM(Tipppunkte!DL47:DN47))</f>
        <v/>
      </c>
      <c r="DO47" s="72"/>
      <c r="DP47" s="73"/>
      <c r="DQ47" s="22" t="str">
        <f>IF(OR($J47="",DP47=""),"",SUM(Tipppunkte!DO47:DQ47))</f>
        <v/>
      </c>
      <c r="DR47" s="72"/>
      <c r="DS47" s="73"/>
      <c r="DT47" s="22" t="str">
        <f>IF(OR($J47="",DS47=""),"",SUM(Tipppunkte!DR47:DT47))</f>
        <v/>
      </c>
      <c r="DU47" s="72"/>
      <c r="DV47" s="73"/>
      <c r="DW47" s="22" t="str">
        <f>IF(OR($J47="",DV47=""),"",SUM(Tipppunkte!DU47:DW47))</f>
        <v/>
      </c>
      <c r="DX47" s="72"/>
      <c r="DY47" s="73"/>
      <c r="DZ47" s="22" t="str">
        <f>IF(OR($J47="",DY47=""),"",SUM(Tipppunkte!DX47:DZ47))</f>
        <v/>
      </c>
      <c r="EA47" s="72"/>
      <c r="EB47" s="73"/>
      <c r="EC47" s="22" t="str">
        <f>IF(OR($J47="",EB47=""),"",SUM(Tipppunkte!EA47:EC47))</f>
        <v/>
      </c>
      <c r="ED47" s="72"/>
      <c r="EE47" s="73"/>
      <c r="EF47" s="22" t="str">
        <f>IF(OR($J47="",EE47=""),"",SUM(Tipppunkte!ED47:EF47))</f>
        <v/>
      </c>
      <c r="EG47" s="72"/>
      <c r="EH47" s="73"/>
      <c r="EI47" s="22" t="str">
        <f>IF(OR($J47="",EH47=""),"",SUM(Tipppunkte!EG47:EI47))</f>
        <v/>
      </c>
    </row>
    <row r="48" spans="1:139" x14ac:dyDescent="0.2">
      <c r="A48" s="269"/>
      <c r="B48" s="136">
        <f t="shared" si="0"/>
        <v>45</v>
      </c>
      <c r="C48" s="149">
        <f>Stammdaten!H85</f>
        <v>43279.666666666664</v>
      </c>
      <c r="D48" s="166" t="str">
        <f t="shared" si="1"/>
        <v>H</v>
      </c>
      <c r="E48" s="153" t="str">
        <f>Stammdaten!F85</f>
        <v>Japan</v>
      </c>
      <c r="F48" s="13" t="s">
        <v>4</v>
      </c>
      <c r="G48" s="155" t="str">
        <f>Stammdaten!G85</f>
        <v>Polen</v>
      </c>
      <c r="H48" s="65"/>
      <c r="I48" s="197" t="s">
        <v>3</v>
      </c>
      <c r="J48" s="67"/>
      <c r="K48" s="3" t="str">
        <f t="shared" si="2"/>
        <v/>
      </c>
      <c r="L48" s="1" t="s">
        <v>3</v>
      </c>
      <c r="M48" s="7" t="str">
        <f t="shared" si="3"/>
        <v/>
      </c>
      <c r="N48" s="37" t="str">
        <f t="shared" si="4"/>
        <v>Japan</v>
      </c>
      <c r="O48" s="37" t="str">
        <f t="shared" si="5"/>
        <v>Polen</v>
      </c>
      <c r="P48" s="37" t="str">
        <f>Stammdaten!D85&amp;Stammdaten!E85</f>
        <v>8481</v>
      </c>
      <c r="Q48" s="37">
        <f t="shared" si="6"/>
        <v>0</v>
      </c>
      <c r="T48" s="72"/>
      <c r="U48" s="73"/>
      <c r="V48" s="22" t="str">
        <f>IF(OR($J48="",U48=""),"",SUM(Tipppunkte!T48:V48))</f>
        <v/>
      </c>
      <c r="W48" s="72"/>
      <c r="X48" s="73"/>
      <c r="Y48" s="22" t="str">
        <f>IF(OR($J48="",X48=""),"",SUM(Tipppunkte!W48:Y48))</f>
        <v/>
      </c>
      <c r="Z48" s="72"/>
      <c r="AA48" s="73"/>
      <c r="AB48" s="22" t="str">
        <f>IF(OR($J48="",AA48=""),"",SUM(Tipppunkte!Z48:AB48))</f>
        <v/>
      </c>
      <c r="AC48" s="72"/>
      <c r="AD48" s="73"/>
      <c r="AE48" s="22" t="str">
        <f>IF(OR($J48="",AD48=""),"",SUM(Tipppunkte!AC48:AE48))</f>
        <v/>
      </c>
      <c r="AF48" s="72"/>
      <c r="AG48" s="73"/>
      <c r="AH48" s="22" t="str">
        <f>IF(OR($J48="",AG48=""),"",SUM(Tipppunkte!AF48:AH48))</f>
        <v/>
      </c>
      <c r="AI48" s="72"/>
      <c r="AJ48" s="73"/>
      <c r="AK48" s="22" t="str">
        <f>IF(OR($J48="",AJ48=""),"",SUM(Tipppunkte!AI48:AK48))</f>
        <v/>
      </c>
      <c r="AL48" s="72"/>
      <c r="AM48" s="73"/>
      <c r="AN48" s="22" t="str">
        <f>IF(OR($J48="",AM48=""),"",SUM(Tipppunkte!AL48:AN48))</f>
        <v/>
      </c>
      <c r="AO48" s="72"/>
      <c r="AP48" s="73"/>
      <c r="AQ48" s="22" t="str">
        <f>IF(OR($J48="",AP48=""),"",SUM(Tipppunkte!AO48:AQ48))</f>
        <v/>
      </c>
      <c r="AR48" s="72"/>
      <c r="AS48" s="73"/>
      <c r="AT48" s="22" t="str">
        <f>IF(OR($J48="",AS48=""),"",SUM(Tipppunkte!AR48:AT48))</f>
        <v/>
      </c>
      <c r="AU48" s="72"/>
      <c r="AV48" s="73"/>
      <c r="AW48" s="22" t="str">
        <f>IF(OR($J48="",AV48=""),"",SUM(Tipppunkte!AU48:AW48))</f>
        <v/>
      </c>
      <c r="AX48" s="72"/>
      <c r="AY48" s="73"/>
      <c r="AZ48" s="22" t="str">
        <f>IF(OR($J48="",AY48=""),"",SUM(Tipppunkte!AX48:AZ48))</f>
        <v/>
      </c>
      <c r="BA48" s="72"/>
      <c r="BB48" s="73"/>
      <c r="BC48" s="22" t="str">
        <f>IF(OR($J48="",BB48=""),"",SUM(Tipppunkte!BA48:BC48))</f>
        <v/>
      </c>
      <c r="BD48" s="72"/>
      <c r="BE48" s="73"/>
      <c r="BF48" s="22" t="str">
        <f>IF(OR($J48="",BE48=""),"",SUM(Tipppunkte!BD48:BF48))</f>
        <v/>
      </c>
      <c r="BG48" s="72"/>
      <c r="BH48" s="73"/>
      <c r="BI48" s="22" t="str">
        <f>IF(OR($J48="",BH48=""),"",SUM(Tipppunkte!BG48:BI48))</f>
        <v/>
      </c>
      <c r="BJ48" s="72"/>
      <c r="BK48" s="73"/>
      <c r="BL48" s="22" t="str">
        <f>IF(OR($J48="",BK48=""),"",SUM(Tipppunkte!BJ48:BL48))</f>
        <v/>
      </c>
      <c r="BM48" s="72"/>
      <c r="BN48" s="73"/>
      <c r="BO48" s="22" t="str">
        <f>IF(OR($J48="",BN48=""),"",SUM(Tipppunkte!BM48:BO48))</f>
        <v/>
      </c>
      <c r="BP48" s="72"/>
      <c r="BQ48" s="73"/>
      <c r="BR48" s="22" t="str">
        <f>IF(OR($J48="",BQ48=""),"",SUM(Tipppunkte!BP48:BR48))</f>
        <v/>
      </c>
      <c r="BS48" s="72"/>
      <c r="BT48" s="73"/>
      <c r="BU48" s="22" t="str">
        <f>IF(OR($J48="",BT48=""),"",SUM(Tipppunkte!BS48:BU48))</f>
        <v/>
      </c>
      <c r="BV48" s="72"/>
      <c r="BW48" s="73"/>
      <c r="BX48" s="22" t="str">
        <f>IF(OR($J48="",BW48=""),"",SUM(Tipppunkte!BV48:BX48))</f>
        <v/>
      </c>
      <c r="BY48" s="72"/>
      <c r="BZ48" s="73"/>
      <c r="CA48" s="22" t="str">
        <f>IF(OR($J48="",BZ48=""),"",SUM(Tipppunkte!BY48:CA48))</f>
        <v/>
      </c>
      <c r="CB48" s="72"/>
      <c r="CC48" s="73"/>
      <c r="CD48" s="22" t="str">
        <f>IF(OR($J48="",CC48=""),"",SUM(Tipppunkte!CB48:CD48))</f>
        <v/>
      </c>
      <c r="CE48" s="72"/>
      <c r="CF48" s="73"/>
      <c r="CG48" s="22" t="str">
        <f>IF(OR($J48="",CF48=""),"",SUM(Tipppunkte!CE48:CG48))</f>
        <v/>
      </c>
      <c r="CH48" s="72"/>
      <c r="CI48" s="73"/>
      <c r="CJ48" s="22" t="str">
        <f>IF(OR($J48="",CI48=""),"",SUM(Tipppunkte!CH48:CJ48))</f>
        <v/>
      </c>
      <c r="CK48" s="72"/>
      <c r="CL48" s="73"/>
      <c r="CM48" s="22" t="str">
        <f>IF(OR($J48="",CL48=""),"",SUM(Tipppunkte!CK48:CM48))</f>
        <v/>
      </c>
      <c r="CN48" s="72"/>
      <c r="CO48" s="73"/>
      <c r="CP48" s="22" t="str">
        <f>IF(OR($J48="",CO48=""),"",SUM(Tipppunkte!CN48:CP48))</f>
        <v/>
      </c>
      <c r="CQ48" s="72"/>
      <c r="CR48" s="73"/>
      <c r="CS48" s="22" t="str">
        <f>IF(OR($J48="",CR48=""),"",SUM(Tipppunkte!CQ48:CS48))</f>
        <v/>
      </c>
      <c r="CT48" s="72"/>
      <c r="CU48" s="73"/>
      <c r="CV48" s="22" t="str">
        <f>IF(OR($J48="",CU48=""),"",SUM(Tipppunkte!CT48:CV48))</f>
        <v/>
      </c>
      <c r="CW48" s="72"/>
      <c r="CX48" s="73"/>
      <c r="CY48" s="22" t="str">
        <f>IF(OR($J48="",CX48=""),"",SUM(Tipppunkte!CW48:CY48))</f>
        <v/>
      </c>
      <c r="CZ48" s="72"/>
      <c r="DA48" s="73"/>
      <c r="DB48" s="22" t="str">
        <f>IF(OR($J48="",DA48=""),"",SUM(Tipppunkte!CZ48:DB48))</f>
        <v/>
      </c>
      <c r="DC48" s="72"/>
      <c r="DD48" s="73"/>
      <c r="DE48" s="22" t="str">
        <f>IF(OR($J48="",DD48=""),"",SUM(Tipppunkte!DC48:DE48))</f>
        <v/>
      </c>
      <c r="DF48" s="72"/>
      <c r="DG48" s="73"/>
      <c r="DH48" s="22" t="str">
        <f>IF(OR($J48="",DG48=""),"",SUM(Tipppunkte!DF48:DH48))</f>
        <v/>
      </c>
      <c r="DI48" s="72"/>
      <c r="DJ48" s="73"/>
      <c r="DK48" s="22" t="str">
        <f>IF(OR($J48="",DJ48=""),"",SUM(Tipppunkte!DI48:DK48))</f>
        <v/>
      </c>
      <c r="DL48" s="72"/>
      <c r="DM48" s="73"/>
      <c r="DN48" s="22" t="str">
        <f>IF(OR($J48="",DM48=""),"",SUM(Tipppunkte!DL48:DN48))</f>
        <v/>
      </c>
      <c r="DO48" s="72"/>
      <c r="DP48" s="73"/>
      <c r="DQ48" s="22" t="str">
        <f>IF(OR($J48="",DP48=""),"",SUM(Tipppunkte!DO48:DQ48))</f>
        <v/>
      </c>
      <c r="DR48" s="72"/>
      <c r="DS48" s="73"/>
      <c r="DT48" s="22" t="str">
        <f>IF(OR($J48="",DS48=""),"",SUM(Tipppunkte!DR48:DT48))</f>
        <v/>
      </c>
      <c r="DU48" s="72"/>
      <c r="DV48" s="73"/>
      <c r="DW48" s="22" t="str">
        <f>IF(OR($J48="",DV48=""),"",SUM(Tipppunkte!DU48:DW48))</f>
        <v/>
      </c>
      <c r="DX48" s="72"/>
      <c r="DY48" s="73"/>
      <c r="DZ48" s="22" t="str">
        <f>IF(OR($J48="",DY48=""),"",SUM(Tipppunkte!DX48:DZ48))</f>
        <v/>
      </c>
      <c r="EA48" s="72"/>
      <c r="EB48" s="73"/>
      <c r="EC48" s="22" t="str">
        <f>IF(OR($J48="",EB48=""),"",SUM(Tipppunkte!EA48:EC48))</f>
        <v/>
      </c>
      <c r="ED48" s="72"/>
      <c r="EE48" s="73"/>
      <c r="EF48" s="22" t="str">
        <f>IF(OR($J48="",EE48=""),"",SUM(Tipppunkte!ED48:EF48))</f>
        <v/>
      </c>
      <c r="EG48" s="72"/>
      <c r="EH48" s="73"/>
      <c r="EI48" s="22" t="str">
        <f>IF(OR($J48="",EH48=""),"",SUM(Tipppunkte!EG48:EI48))</f>
        <v/>
      </c>
    </row>
    <row r="49" spans="1:139" x14ac:dyDescent="0.2">
      <c r="A49" s="269"/>
      <c r="B49" s="136">
        <f t="shared" si="0"/>
        <v>46</v>
      </c>
      <c r="C49" s="149">
        <f>Stammdaten!H86</f>
        <v>43279.666666666664</v>
      </c>
      <c r="D49" s="166" t="str">
        <f t="shared" si="1"/>
        <v>H</v>
      </c>
      <c r="E49" s="153" t="str">
        <f>Stammdaten!F86</f>
        <v>Senegal</v>
      </c>
      <c r="F49" s="13" t="s">
        <v>4</v>
      </c>
      <c r="G49" s="155" t="str">
        <f>Stammdaten!G86</f>
        <v>Kolumbien</v>
      </c>
      <c r="H49" s="65"/>
      <c r="I49" s="197" t="s">
        <v>3</v>
      </c>
      <c r="J49" s="67"/>
      <c r="K49" s="3" t="str">
        <f t="shared" si="2"/>
        <v/>
      </c>
      <c r="L49" s="1" t="s">
        <v>3</v>
      </c>
      <c r="M49" s="7" t="str">
        <f t="shared" si="3"/>
        <v/>
      </c>
      <c r="N49" s="37" t="str">
        <f t="shared" si="4"/>
        <v>Senegal</v>
      </c>
      <c r="O49" s="37" t="str">
        <f t="shared" si="5"/>
        <v>Kolumbien</v>
      </c>
      <c r="P49" s="37" t="str">
        <f>Stammdaten!D86&amp;Stammdaten!E86</f>
        <v>8283</v>
      </c>
      <c r="Q49" s="37">
        <f t="shared" si="6"/>
        <v>0</v>
      </c>
      <c r="T49" s="72"/>
      <c r="U49" s="73"/>
      <c r="V49" s="22" t="str">
        <f>IF(OR($J49="",U49=""),"",SUM(Tipppunkte!T49:V49))</f>
        <v/>
      </c>
      <c r="W49" s="72"/>
      <c r="X49" s="73"/>
      <c r="Y49" s="22" t="str">
        <f>IF(OR($J49="",X49=""),"",SUM(Tipppunkte!W49:Y49))</f>
        <v/>
      </c>
      <c r="Z49" s="72"/>
      <c r="AA49" s="73"/>
      <c r="AB49" s="22" t="str">
        <f>IF(OR($J49="",AA49=""),"",SUM(Tipppunkte!Z49:AB49))</f>
        <v/>
      </c>
      <c r="AC49" s="72"/>
      <c r="AD49" s="73"/>
      <c r="AE49" s="22" t="str">
        <f>IF(OR($J49="",AD49=""),"",SUM(Tipppunkte!AC49:AE49))</f>
        <v/>
      </c>
      <c r="AF49" s="72"/>
      <c r="AG49" s="73"/>
      <c r="AH49" s="22" t="str">
        <f>IF(OR($J49="",AG49=""),"",SUM(Tipppunkte!AF49:AH49))</f>
        <v/>
      </c>
      <c r="AI49" s="72"/>
      <c r="AJ49" s="73"/>
      <c r="AK49" s="22" t="str">
        <f>IF(OR($J49="",AJ49=""),"",SUM(Tipppunkte!AI49:AK49))</f>
        <v/>
      </c>
      <c r="AL49" s="72"/>
      <c r="AM49" s="73"/>
      <c r="AN49" s="22" t="str">
        <f>IF(OR($J49="",AM49=""),"",SUM(Tipppunkte!AL49:AN49))</f>
        <v/>
      </c>
      <c r="AO49" s="72"/>
      <c r="AP49" s="73"/>
      <c r="AQ49" s="22" t="str">
        <f>IF(OR($J49="",AP49=""),"",SUM(Tipppunkte!AO49:AQ49))</f>
        <v/>
      </c>
      <c r="AR49" s="72"/>
      <c r="AS49" s="73"/>
      <c r="AT49" s="22" t="str">
        <f>IF(OR($J49="",AS49=""),"",SUM(Tipppunkte!AR49:AT49))</f>
        <v/>
      </c>
      <c r="AU49" s="72"/>
      <c r="AV49" s="73"/>
      <c r="AW49" s="22" t="str">
        <f>IF(OR($J49="",AV49=""),"",SUM(Tipppunkte!AU49:AW49))</f>
        <v/>
      </c>
      <c r="AX49" s="72"/>
      <c r="AY49" s="73"/>
      <c r="AZ49" s="22" t="str">
        <f>IF(OR($J49="",AY49=""),"",SUM(Tipppunkte!AX49:AZ49))</f>
        <v/>
      </c>
      <c r="BA49" s="72"/>
      <c r="BB49" s="73"/>
      <c r="BC49" s="22" t="str">
        <f>IF(OR($J49="",BB49=""),"",SUM(Tipppunkte!BA49:BC49))</f>
        <v/>
      </c>
      <c r="BD49" s="72"/>
      <c r="BE49" s="73"/>
      <c r="BF49" s="22" t="str">
        <f>IF(OR($J49="",BE49=""),"",SUM(Tipppunkte!BD49:BF49))</f>
        <v/>
      </c>
      <c r="BG49" s="72"/>
      <c r="BH49" s="73"/>
      <c r="BI49" s="22" t="str">
        <f>IF(OR($J49="",BH49=""),"",SUM(Tipppunkte!BG49:BI49))</f>
        <v/>
      </c>
      <c r="BJ49" s="72"/>
      <c r="BK49" s="73"/>
      <c r="BL49" s="22" t="str">
        <f>IF(OR($J49="",BK49=""),"",SUM(Tipppunkte!BJ49:BL49))</f>
        <v/>
      </c>
      <c r="BM49" s="72"/>
      <c r="BN49" s="73"/>
      <c r="BO49" s="22" t="str">
        <f>IF(OR($J49="",BN49=""),"",SUM(Tipppunkte!BM49:BO49))</f>
        <v/>
      </c>
      <c r="BP49" s="72"/>
      <c r="BQ49" s="73"/>
      <c r="BR49" s="22" t="str">
        <f>IF(OR($J49="",BQ49=""),"",SUM(Tipppunkte!BP49:BR49))</f>
        <v/>
      </c>
      <c r="BS49" s="72"/>
      <c r="BT49" s="73"/>
      <c r="BU49" s="22" t="str">
        <f>IF(OR($J49="",BT49=""),"",SUM(Tipppunkte!BS49:BU49))</f>
        <v/>
      </c>
      <c r="BV49" s="72"/>
      <c r="BW49" s="73"/>
      <c r="BX49" s="22" t="str">
        <f>IF(OR($J49="",BW49=""),"",SUM(Tipppunkte!BV49:BX49))</f>
        <v/>
      </c>
      <c r="BY49" s="72"/>
      <c r="BZ49" s="73"/>
      <c r="CA49" s="22" t="str">
        <f>IF(OR($J49="",BZ49=""),"",SUM(Tipppunkte!BY49:CA49))</f>
        <v/>
      </c>
      <c r="CB49" s="72"/>
      <c r="CC49" s="73"/>
      <c r="CD49" s="22" t="str">
        <f>IF(OR($J49="",CC49=""),"",SUM(Tipppunkte!CB49:CD49))</f>
        <v/>
      </c>
      <c r="CE49" s="72"/>
      <c r="CF49" s="73"/>
      <c r="CG49" s="22" t="str">
        <f>IF(OR($J49="",CF49=""),"",SUM(Tipppunkte!CE49:CG49))</f>
        <v/>
      </c>
      <c r="CH49" s="72"/>
      <c r="CI49" s="73"/>
      <c r="CJ49" s="22" t="str">
        <f>IF(OR($J49="",CI49=""),"",SUM(Tipppunkte!CH49:CJ49))</f>
        <v/>
      </c>
      <c r="CK49" s="72"/>
      <c r="CL49" s="73"/>
      <c r="CM49" s="22" t="str">
        <f>IF(OR($J49="",CL49=""),"",SUM(Tipppunkte!CK49:CM49))</f>
        <v/>
      </c>
      <c r="CN49" s="72"/>
      <c r="CO49" s="73"/>
      <c r="CP49" s="22" t="str">
        <f>IF(OR($J49="",CO49=""),"",SUM(Tipppunkte!CN49:CP49))</f>
        <v/>
      </c>
      <c r="CQ49" s="72"/>
      <c r="CR49" s="73"/>
      <c r="CS49" s="22" t="str">
        <f>IF(OR($J49="",CR49=""),"",SUM(Tipppunkte!CQ49:CS49))</f>
        <v/>
      </c>
      <c r="CT49" s="72"/>
      <c r="CU49" s="73"/>
      <c r="CV49" s="22" t="str">
        <f>IF(OR($J49="",CU49=""),"",SUM(Tipppunkte!CT49:CV49))</f>
        <v/>
      </c>
      <c r="CW49" s="72"/>
      <c r="CX49" s="73"/>
      <c r="CY49" s="22" t="str">
        <f>IF(OR($J49="",CX49=""),"",SUM(Tipppunkte!CW49:CY49))</f>
        <v/>
      </c>
      <c r="CZ49" s="72"/>
      <c r="DA49" s="73"/>
      <c r="DB49" s="22" t="str">
        <f>IF(OR($J49="",DA49=""),"",SUM(Tipppunkte!CZ49:DB49))</f>
        <v/>
      </c>
      <c r="DC49" s="72"/>
      <c r="DD49" s="73"/>
      <c r="DE49" s="22" t="str">
        <f>IF(OR($J49="",DD49=""),"",SUM(Tipppunkte!DC49:DE49))</f>
        <v/>
      </c>
      <c r="DF49" s="72"/>
      <c r="DG49" s="73"/>
      <c r="DH49" s="22" t="str">
        <f>IF(OR($J49="",DG49=""),"",SUM(Tipppunkte!DF49:DH49))</f>
        <v/>
      </c>
      <c r="DI49" s="72"/>
      <c r="DJ49" s="73"/>
      <c r="DK49" s="22" t="str">
        <f>IF(OR($J49="",DJ49=""),"",SUM(Tipppunkte!DI49:DK49))</f>
        <v/>
      </c>
      <c r="DL49" s="72"/>
      <c r="DM49" s="73"/>
      <c r="DN49" s="22" t="str">
        <f>IF(OR($J49="",DM49=""),"",SUM(Tipppunkte!DL49:DN49))</f>
        <v/>
      </c>
      <c r="DO49" s="72"/>
      <c r="DP49" s="73"/>
      <c r="DQ49" s="22" t="str">
        <f>IF(OR($J49="",DP49=""),"",SUM(Tipppunkte!DO49:DQ49))</f>
        <v/>
      </c>
      <c r="DR49" s="72"/>
      <c r="DS49" s="73"/>
      <c r="DT49" s="22" t="str">
        <f>IF(OR($J49="",DS49=""),"",SUM(Tipppunkte!DR49:DT49))</f>
        <v/>
      </c>
      <c r="DU49" s="72"/>
      <c r="DV49" s="73"/>
      <c r="DW49" s="22" t="str">
        <f>IF(OR($J49="",DV49=""),"",SUM(Tipppunkte!DU49:DW49))</f>
        <v/>
      </c>
      <c r="DX49" s="72"/>
      <c r="DY49" s="73"/>
      <c r="DZ49" s="22" t="str">
        <f>IF(OR($J49="",DY49=""),"",SUM(Tipppunkte!DX49:DZ49))</f>
        <v/>
      </c>
      <c r="EA49" s="72"/>
      <c r="EB49" s="73"/>
      <c r="EC49" s="22" t="str">
        <f>IF(OR($J49="",EB49=""),"",SUM(Tipppunkte!EA49:EC49))</f>
        <v/>
      </c>
      <c r="ED49" s="72"/>
      <c r="EE49" s="73"/>
      <c r="EF49" s="22" t="str">
        <f>IF(OR($J49="",EE49=""),"",SUM(Tipppunkte!ED49:EF49))</f>
        <v/>
      </c>
      <c r="EG49" s="72"/>
      <c r="EH49" s="73"/>
      <c r="EI49" s="22" t="str">
        <f>IF(OR($J49="",EH49=""),"",SUM(Tipppunkte!EG49:EI49))</f>
        <v/>
      </c>
    </row>
    <row r="50" spans="1:139" x14ac:dyDescent="0.2">
      <c r="A50" s="269"/>
      <c r="B50" s="136">
        <f t="shared" si="0"/>
        <v>47</v>
      </c>
      <c r="C50" s="149">
        <f>Stammdaten!H87</f>
        <v>43279.833333333336</v>
      </c>
      <c r="D50" s="166" t="str">
        <f t="shared" si="1"/>
        <v>G</v>
      </c>
      <c r="E50" s="153" t="str">
        <f>Stammdaten!F87</f>
        <v>Panama</v>
      </c>
      <c r="F50" s="13" t="s">
        <v>4</v>
      </c>
      <c r="G50" s="155" t="str">
        <f>Stammdaten!G87</f>
        <v>Tunesien</v>
      </c>
      <c r="H50" s="65"/>
      <c r="I50" s="197" t="s">
        <v>3</v>
      </c>
      <c r="J50" s="67"/>
      <c r="K50" s="3" t="str">
        <f t="shared" si="2"/>
        <v/>
      </c>
      <c r="L50" s="1" t="s">
        <v>3</v>
      </c>
      <c r="M50" s="7" t="str">
        <f t="shared" si="3"/>
        <v/>
      </c>
      <c r="N50" s="37" t="str">
        <f t="shared" si="4"/>
        <v>Panama</v>
      </c>
      <c r="O50" s="37" t="str">
        <f t="shared" si="5"/>
        <v>Tunesien</v>
      </c>
      <c r="P50" s="37" t="str">
        <f>Stammdaten!D87&amp;Stammdaten!E87</f>
        <v>7273</v>
      </c>
      <c r="Q50" s="37">
        <f t="shared" si="6"/>
        <v>0</v>
      </c>
      <c r="T50" s="72"/>
      <c r="U50" s="73"/>
      <c r="V50" s="22" t="str">
        <f>IF(OR($J50="",U50=""),"",SUM(Tipppunkte!T50:V50))</f>
        <v/>
      </c>
      <c r="W50" s="72"/>
      <c r="X50" s="73"/>
      <c r="Y50" s="22" t="str">
        <f>IF(OR($J50="",X50=""),"",SUM(Tipppunkte!W50:Y50))</f>
        <v/>
      </c>
      <c r="Z50" s="72"/>
      <c r="AA50" s="73"/>
      <c r="AB50" s="22" t="str">
        <f>IF(OR($J50="",AA50=""),"",SUM(Tipppunkte!Z50:AB50))</f>
        <v/>
      </c>
      <c r="AC50" s="72"/>
      <c r="AD50" s="73"/>
      <c r="AE50" s="22" t="str">
        <f>IF(OR($J50="",AD50=""),"",SUM(Tipppunkte!AC50:AE50))</f>
        <v/>
      </c>
      <c r="AF50" s="72"/>
      <c r="AG50" s="73"/>
      <c r="AH50" s="22" t="str">
        <f>IF(OR($J50="",AG50=""),"",SUM(Tipppunkte!AF50:AH50))</f>
        <v/>
      </c>
      <c r="AI50" s="72"/>
      <c r="AJ50" s="73"/>
      <c r="AK50" s="22" t="str">
        <f>IF(OR($J50="",AJ50=""),"",SUM(Tipppunkte!AI50:AK50))</f>
        <v/>
      </c>
      <c r="AL50" s="72"/>
      <c r="AM50" s="73"/>
      <c r="AN50" s="22" t="str">
        <f>IF(OR($J50="",AM50=""),"",SUM(Tipppunkte!AL50:AN50))</f>
        <v/>
      </c>
      <c r="AO50" s="72"/>
      <c r="AP50" s="73"/>
      <c r="AQ50" s="22" t="str">
        <f>IF(OR($J50="",AP50=""),"",SUM(Tipppunkte!AO50:AQ50))</f>
        <v/>
      </c>
      <c r="AR50" s="72"/>
      <c r="AS50" s="73"/>
      <c r="AT50" s="22" t="str">
        <f>IF(OR($J50="",AS50=""),"",SUM(Tipppunkte!AR50:AT50))</f>
        <v/>
      </c>
      <c r="AU50" s="72"/>
      <c r="AV50" s="73"/>
      <c r="AW50" s="22" t="str">
        <f>IF(OR($J50="",AV50=""),"",SUM(Tipppunkte!AU50:AW50))</f>
        <v/>
      </c>
      <c r="AX50" s="72"/>
      <c r="AY50" s="73"/>
      <c r="AZ50" s="22" t="str">
        <f>IF(OR($J50="",AY50=""),"",SUM(Tipppunkte!AX50:AZ50))</f>
        <v/>
      </c>
      <c r="BA50" s="72"/>
      <c r="BB50" s="73"/>
      <c r="BC50" s="22" t="str">
        <f>IF(OR($J50="",BB50=""),"",SUM(Tipppunkte!BA50:BC50))</f>
        <v/>
      </c>
      <c r="BD50" s="72"/>
      <c r="BE50" s="73"/>
      <c r="BF50" s="22" t="str">
        <f>IF(OR($J50="",BE50=""),"",SUM(Tipppunkte!BD50:BF50))</f>
        <v/>
      </c>
      <c r="BG50" s="72"/>
      <c r="BH50" s="73"/>
      <c r="BI50" s="22" t="str">
        <f>IF(OR($J50="",BH50=""),"",SUM(Tipppunkte!BG50:BI50))</f>
        <v/>
      </c>
      <c r="BJ50" s="72"/>
      <c r="BK50" s="73"/>
      <c r="BL50" s="22" t="str">
        <f>IF(OR($J50="",BK50=""),"",SUM(Tipppunkte!BJ50:BL50))</f>
        <v/>
      </c>
      <c r="BM50" s="72"/>
      <c r="BN50" s="73"/>
      <c r="BO50" s="22" t="str">
        <f>IF(OR($J50="",BN50=""),"",SUM(Tipppunkte!BM50:BO50))</f>
        <v/>
      </c>
      <c r="BP50" s="72"/>
      <c r="BQ50" s="73"/>
      <c r="BR50" s="22" t="str">
        <f>IF(OR($J50="",BQ50=""),"",SUM(Tipppunkte!BP50:BR50))</f>
        <v/>
      </c>
      <c r="BS50" s="72"/>
      <c r="BT50" s="73"/>
      <c r="BU50" s="22" t="str">
        <f>IF(OR($J50="",BT50=""),"",SUM(Tipppunkte!BS50:BU50))</f>
        <v/>
      </c>
      <c r="BV50" s="72"/>
      <c r="BW50" s="73"/>
      <c r="BX50" s="22" t="str">
        <f>IF(OR($J50="",BW50=""),"",SUM(Tipppunkte!BV50:BX50))</f>
        <v/>
      </c>
      <c r="BY50" s="72"/>
      <c r="BZ50" s="73"/>
      <c r="CA50" s="22" t="str">
        <f>IF(OR($J50="",BZ50=""),"",SUM(Tipppunkte!BY50:CA50))</f>
        <v/>
      </c>
      <c r="CB50" s="72"/>
      <c r="CC50" s="73"/>
      <c r="CD50" s="22" t="str">
        <f>IF(OR($J50="",CC50=""),"",SUM(Tipppunkte!CB50:CD50))</f>
        <v/>
      </c>
      <c r="CE50" s="72"/>
      <c r="CF50" s="73"/>
      <c r="CG50" s="22" t="str">
        <f>IF(OR($J50="",CF50=""),"",SUM(Tipppunkte!CE50:CG50))</f>
        <v/>
      </c>
      <c r="CH50" s="72"/>
      <c r="CI50" s="73"/>
      <c r="CJ50" s="22" t="str">
        <f>IF(OR($J50="",CI50=""),"",SUM(Tipppunkte!CH50:CJ50))</f>
        <v/>
      </c>
      <c r="CK50" s="72"/>
      <c r="CL50" s="73"/>
      <c r="CM50" s="22" t="str">
        <f>IF(OR($J50="",CL50=""),"",SUM(Tipppunkte!CK50:CM50))</f>
        <v/>
      </c>
      <c r="CN50" s="72"/>
      <c r="CO50" s="73"/>
      <c r="CP50" s="22" t="str">
        <f>IF(OR($J50="",CO50=""),"",SUM(Tipppunkte!CN50:CP50))</f>
        <v/>
      </c>
      <c r="CQ50" s="72"/>
      <c r="CR50" s="73"/>
      <c r="CS50" s="22" t="str">
        <f>IF(OR($J50="",CR50=""),"",SUM(Tipppunkte!CQ50:CS50))</f>
        <v/>
      </c>
      <c r="CT50" s="72"/>
      <c r="CU50" s="73"/>
      <c r="CV50" s="22" t="str">
        <f>IF(OR($J50="",CU50=""),"",SUM(Tipppunkte!CT50:CV50))</f>
        <v/>
      </c>
      <c r="CW50" s="72"/>
      <c r="CX50" s="73"/>
      <c r="CY50" s="22" t="str">
        <f>IF(OR($J50="",CX50=""),"",SUM(Tipppunkte!CW50:CY50))</f>
        <v/>
      </c>
      <c r="CZ50" s="72"/>
      <c r="DA50" s="73"/>
      <c r="DB50" s="22" t="str">
        <f>IF(OR($J50="",DA50=""),"",SUM(Tipppunkte!CZ50:DB50))</f>
        <v/>
      </c>
      <c r="DC50" s="72"/>
      <c r="DD50" s="73"/>
      <c r="DE50" s="22" t="str">
        <f>IF(OR($J50="",DD50=""),"",SUM(Tipppunkte!DC50:DE50))</f>
        <v/>
      </c>
      <c r="DF50" s="72"/>
      <c r="DG50" s="73"/>
      <c r="DH50" s="22" t="str">
        <f>IF(OR($J50="",DG50=""),"",SUM(Tipppunkte!DF50:DH50))</f>
        <v/>
      </c>
      <c r="DI50" s="72"/>
      <c r="DJ50" s="73"/>
      <c r="DK50" s="22" t="str">
        <f>IF(OR($J50="",DJ50=""),"",SUM(Tipppunkte!DI50:DK50))</f>
        <v/>
      </c>
      <c r="DL50" s="72"/>
      <c r="DM50" s="73"/>
      <c r="DN50" s="22" t="str">
        <f>IF(OR($J50="",DM50=""),"",SUM(Tipppunkte!DL50:DN50))</f>
        <v/>
      </c>
      <c r="DO50" s="72"/>
      <c r="DP50" s="73"/>
      <c r="DQ50" s="22" t="str">
        <f>IF(OR($J50="",DP50=""),"",SUM(Tipppunkte!DO50:DQ50))</f>
        <v/>
      </c>
      <c r="DR50" s="72"/>
      <c r="DS50" s="73"/>
      <c r="DT50" s="22" t="str">
        <f>IF(OR($J50="",DS50=""),"",SUM(Tipppunkte!DR50:DT50))</f>
        <v/>
      </c>
      <c r="DU50" s="72"/>
      <c r="DV50" s="73"/>
      <c r="DW50" s="22" t="str">
        <f>IF(OR($J50="",DV50=""),"",SUM(Tipppunkte!DU50:DW50))</f>
        <v/>
      </c>
      <c r="DX50" s="72"/>
      <c r="DY50" s="73"/>
      <c r="DZ50" s="22" t="str">
        <f>IF(OR($J50="",DY50=""),"",SUM(Tipppunkte!DX50:DZ50))</f>
        <v/>
      </c>
      <c r="EA50" s="72"/>
      <c r="EB50" s="73"/>
      <c r="EC50" s="22" t="str">
        <f>IF(OR($J50="",EB50=""),"",SUM(Tipppunkte!EA50:EC50))</f>
        <v/>
      </c>
      <c r="ED50" s="72"/>
      <c r="EE50" s="73"/>
      <c r="EF50" s="22" t="str">
        <f>IF(OR($J50="",EE50=""),"",SUM(Tipppunkte!ED50:EF50))</f>
        <v/>
      </c>
      <c r="EG50" s="72"/>
      <c r="EH50" s="73"/>
      <c r="EI50" s="22" t="str">
        <f>IF(OR($J50="",EH50=""),"",SUM(Tipppunkte!EG50:EI50))</f>
        <v/>
      </c>
    </row>
    <row r="51" spans="1:139" ht="13.5" thickBot="1" x14ac:dyDescent="0.25">
      <c r="A51" s="269"/>
      <c r="B51" s="137">
        <f t="shared" si="0"/>
        <v>48</v>
      </c>
      <c r="C51" s="150">
        <f>Stammdaten!H88</f>
        <v>43279.833333333336</v>
      </c>
      <c r="D51" s="167" t="str">
        <f t="shared" si="1"/>
        <v>G</v>
      </c>
      <c r="E51" s="154" t="str">
        <f>Stammdaten!F88</f>
        <v>England</v>
      </c>
      <c r="F51" s="15" t="s">
        <v>4</v>
      </c>
      <c r="G51" s="156" t="str">
        <f>Stammdaten!G88</f>
        <v>Belgien</v>
      </c>
      <c r="H51" s="66"/>
      <c r="I51" s="198" t="s">
        <v>3</v>
      </c>
      <c r="J51" s="68"/>
      <c r="K51" s="3" t="str">
        <f t="shared" si="2"/>
        <v/>
      </c>
      <c r="L51" s="1" t="s">
        <v>3</v>
      </c>
      <c r="M51" s="7" t="str">
        <f t="shared" si="3"/>
        <v/>
      </c>
      <c r="N51" s="37" t="str">
        <f t="shared" si="4"/>
        <v>England</v>
      </c>
      <c r="O51" s="37" t="str">
        <f t="shared" si="5"/>
        <v>Belgien</v>
      </c>
      <c r="P51" s="37" t="str">
        <f>Stammdaten!D88&amp;Stammdaten!E88</f>
        <v>7471</v>
      </c>
      <c r="Q51" s="37">
        <f t="shared" si="6"/>
        <v>0</v>
      </c>
      <c r="T51" s="74"/>
      <c r="U51" s="75"/>
      <c r="V51" s="24" t="str">
        <f>IF(OR($J51="",U51=""),"",SUM(Tipppunkte!T51:V51))</f>
        <v/>
      </c>
      <c r="W51" s="74"/>
      <c r="X51" s="75"/>
      <c r="Y51" s="24" t="str">
        <f>IF(OR($J51="",X51=""),"",SUM(Tipppunkte!W51:Y51))</f>
        <v/>
      </c>
      <c r="Z51" s="74"/>
      <c r="AA51" s="75"/>
      <c r="AB51" s="24" t="str">
        <f>IF(OR($J51="",AA51=""),"",SUM(Tipppunkte!Z51:AB51))</f>
        <v/>
      </c>
      <c r="AC51" s="74"/>
      <c r="AD51" s="75"/>
      <c r="AE51" s="24" t="str">
        <f>IF(OR($J51="",AD51=""),"",SUM(Tipppunkte!AC51:AE51))</f>
        <v/>
      </c>
      <c r="AF51" s="74"/>
      <c r="AG51" s="75"/>
      <c r="AH51" s="24" t="str">
        <f>IF(OR($J51="",AG51=""),"",SUM(Tipppunkte!AF51:AH51))</f>
        <v/>
      </c>
      <c r="AI51" s="74"/>
      <c r="AJ51" s="75"/>
      <c r="AK51" s="24" t="str">
        <f>IF(OR($J51="",AJ51=""),"",SUM(Tipppunkte!AI51:AK51))</f>
        <v/>
      </c>
      <c r="AL51" s="74"/>
      <c r="AM51" s="75"/>
      <c r="AN51" s="24" t="str">
        <f>IF(OR($J51="",AM51=""),"",SUM(Tipppunkte!AL51:AN51))</f>
        <v/>
      </c>
      <c r="AO51" s="74"/>
      <c r="AP51" s="75"/>
      <c r="AQ51" s="24" t="str">
        <f>IF(OR($J51="",AP51=""),"",SUM(Tipppunkte!AO51:AQ51))</f>
        <v/>
      </c>
      <c r="AR51" s="74"/>
      <c r="AS51" s="75"/>
      <c r="AT51" s="24" t="str">
        <f>IF(OR($J51="",AS51=""),"",SUM(Tipppunkte!AR51:AT51))</f>
        <v/>
      </c>
      <c r="AU51" s="74"/>
      <c r="AV51" s="75"/>
      <c r="AW51" s="24" t="str">
        <f>IF(OR($J51="",AV51=""),"",SUM(Tipppunkte!AU51:AW51))</f>
        <v/>
      </c>
      <c r="AX51" s="74"/>
      <c r="AY51" s="75"/>
      <c r="AZ51" s="24" t="str">
        <f>IF(OR($J51="",AY51=""),"",SUM(Tipppunkte!AX51:AZ51))</f>
        <v/>
      </c>
      <c r="BA51" s="74"/>
      <c r="BB51" s="75"/>
      <c r="BC51" s="24" t="str">
        <f>IF(OR($J51="",BB51=""),"",SUM(Tipppunkte!BA51:BC51))</f>
        <v/>
      </c>
      <c r="BD51" s="74"/>
      <c r="BE51" s="75"/>
      <c r="BF51" s="24" t="str">
        <f>IF(OR($J51="",BE51=""),"",SUM(Tipppunkte!BD51:BF51))</f>
        <v/>
      </c>
      <c r="BG51" s="74"/>
      <c r="BH51" s="75"/>
      <c r="BI51" s="24" t="str">
        <f>IF(OR($J51="",BH51=""),"",SUM(Tipppunkte!BG51:BI51))</f>
        <v/>
      </c>
      <c r="BJ51" s="74"/>
      <c r="BK51" s="75"/>
      <c r="BL51" s="24" t="str">
        <f>IF(OR($J51="",BK51=""),"",SUM(Tipppunkte!BJ51:BL51))</f>
        <v/>
      </c>
      <c r="BM51" s="74"/>
      <c r="BN51" s="75"/>
      <c r="BO51" s="24" t="str">
        <f>IF(OR($J51="",BN51=""),"",SUM(Tipppunkte!BM51:BO51))</f>
        <v/>
      </c>
      <c r="BP51" s="74"/>
      <c r="BQ51" s="75"/>
      <c r="BR51" s="24" t="str">
        <f>IF(OR($J51="",BQ51=""),"",SUM(Tipppunkte!BP51:BR51))</f>
        <v/>
      </c>
      <c r="BS51" s="74"/>
      <c r="BT51" s="75"/>
      <c r="BU51" s="24" t="str">
        <f>IF(OR($J51="",BT51=""),"",SUM(Tipppunkte!BS51:BU51))</f>
        <v/>
      </c>
      <c r="BV51" s="74"/>
      <c r="BW51" s="75"/>
      <c r="BX51" s="24" t="str">
        <f>IF(OR($J51="",BW51=""),"",SUM(Tipppunkte!BV51:BX51))</f>
        <v/>
      </c>
      <c r="BY51" s="74"/>
      <c r="BZ51" s="75"/>
      <c r="CA51" s="24" t="str">
        <f>IF(OR($J51="",BZ51=""),"",SUM(Tipppunkte!BY51:CA51))</f>
        <v/>
      </c>
      <c r="CB51" s="74"/>
      <c r="CC51" s="75"/>
      <c r="CD51" s="24" t="str">
        <f>IF(OR($J51="",CC51=""),"",SUM(Tipppunkte!CB51:CD51))</f>
        <v/>
      </c>
      <c r="CE51" s="74"/>
      <c r="CF51" s="75"/>
      <c r="CG51" s="24" t="str">
        <f>IF(OR($J51="",CF51=""),"",SUM(Tipppunkte!CE51:CG51))</f>
        <v/>
      </c>
      <c r="CH51" s="74"/>
      <c r="CI51" s="75"/>
      <c r="CJ51" s="24" t="str">
        <f>IF(OR($J51="",CI51=""),"",SUM(Tipppunkte!CH51:CJ51))</f>
        <v/>
      </c>
      <c r="CK51" s="74"/>
      <c r="CL51" s="75"/>
      <c r="CM51" s="24" t="str">
        <f>IF(OR($J51="",CL51=""),"",SUM(Tipppunkte!CK51:CM51))</f>
        <v/>
      </c>
      <c r="CN51" s="74"/>
      <c r="CO51" s="75"/>
      <c r="CP51" s="24" t="str">
        <f>IF(OR($J51="",CO51=""),"",SUM(Tipppunkte!CN51:CP51))</f>
        <v/>
      </c>
      <c r="CQ51" s="74"/>
      <c r="CR51" s="75"/>
      <c r="CS51" s="24" t="str">
        <f>IF(OR($J51="",CR51=""),"",SUM(Tipppunkte!CQ51:CS51))</f>
        <v/>
      </c>
      <c r="CT51" s="74"/>
      <c r="CU51" s="75"/>
      <c r="CV51" s="24" t="str">
        <f>IF(OR($J51="",CU51=""),"",SUM(Tipppunkte!CT51:CV51))</f>
        <v/>
      </c>
      <c r="CW51" s="74"/>
      <c r="CX51" s="75"/>
      <c r="CY51" s="24" t="str">
        <f>IF(OR($J51="",CX51=""),"",SUM(Tipppunkte!CW51:CY51))</f>
        <v/>
      </c>
      <c r="CZ51" s="74"/>
      <c r="DA51" s="75"/>
      <c r="DB51" s="24" t="str">
        <f>IF(OR($J51="",DA51=""),"",SUM(Tipppunkte!CZ51:DB51))</f>
        <v/>
      </c>
      <c r="DC51" s="74"/>
      <c r="DD51" s="75"/>
      <c r="DE51" s="24" t="str">
        <f>IF(OR($J51="",DD51=""),"",SUM(Tipppunkte!DC51:DE51))</f>
        <v/>
      </c>
      <c r="DF51" s="74"/>
      <c r="DG51" s="75"/>
      <c r="DH51" s="24" t="str">
        <f>IF(OR($J51="",DG51=""),"",SUM(Tipppunkte!DF51:DH51))</f>
        <v/>
      </c>
      <c r="DI51" s="74"/>
      <c r="DJ51" s="75"/>
      <c r="DK51" s="24" t="str">
        <f>IF(OR($J51="",DJ51=""),"",SUM(Tipppunkte!DI51:DK51))</f>
        <v/>
      </c>
      <c r="DL51" s="74"/>
      <c r="DM51" s="75"/>
      <c r="DN51" s="24" t="str">
        <f>IF(OR($J51="",DM51=""),"",SUM(Tipppunkte!DL51:DN51))</f>
        <v/>
      </c>
      <c r="DO51" s="74"/>
      <c r="DP51" s="75"/>
      <c r="DQ51" s="24" t="str">
        <f>IF(OR($J51="",DP51=""),"",SUM(Tipppunkte!DO51:DQ51))</f>
        <v/>
      </c>
      <c r="DR51" s="74"/>
      <c r="DS51" s="75"/>
      <c r="DT51" s="24" t="str">
        <f>IF(OR($J51="",DS51=""),"",SUM(Tipppunkte!DR51:DT51))</f>
        <v/>
      </c>
      <c r="DU51" s="74"/>
      <c r="DV51" s="75"/>
      <c r="DW51" s="24" t="str">
        <f>IF(OR($J51="",DV51=""),"",SUM(Tipppunkte!DU51:DW51))</f>
        <v/>
      </c>
      <c r="DX51" s="74"/>
      <c r="DY51" s="75"/>
      <c r="DZ51" s="24" t="str">
        <f>IF(OR($J51="",DY51=""),"",SUM(Tipppunkte!DX51:DZ51))</f>
        <v/>
      </c>
      <c r="EA51" s="74"/>
      <c r="EB51" s="75"/>
      <c r="EC51" s="24" t="str">
        <f>IF(OR($J51="",EB51=""),"",SUM(Tipppunkte!EA51:EC51))</f>
        <v/>
      </c>
      <c r="ED51" s="74"/>
      <c r="EE51" s="75"/>
      <c r="EF51" s="24" t="str">
        <f>IF(OR($J51="",EE51=""),"",SUM(Tipppunkte!ED51:EF51))</f>
        <v/>
      </c>
      <c r="EG51" s="74"/>
      <c r="EH51" s="75"/>
      <c r="EI51" s="24" t="str">
        <f>IF(OR($J51="",EH51=""),"",SUM(Tipppunkte!EG51:EI51))</f>
        <v/>
      </c>
    </row>
    <row r="52" spans="1:139" x14ac:dyDescent="0.2">
      <c r="A52" s="268" t="s">
        <v>41</v>
      </c>
      <c r="B52" s="138">
        <v>49</v>
      </c>
      <c r="C52" s="149">
        <f>Stammdaten!H89</f>
        <v>43281.666666666664</v>
      </c>
      <c r="D52" s="163"/>
      <c r="E52" s="153" t="str">
        <f>Stammdaten!F89</f>
        <v/>
      </c>
      <c r="F52" s="13" t="s">
        <v>4</v>
      </c>
      <c r="G52" s="155" t="str">
        <f>Stammdaten!G89</f>
        <v/>
      </c>
      <c r="H52" s="65"/>
      <c r="I52" s="13" t="s">
        <v>3</v>
      </c>
      <c r="J52" s="67"/>
      <c r="K52" s="3" t="str">
        <f>IF(OR(H52="",J52=""),"x","")</f>
        <v>x</v>
      </c>
      <c r="M52" s="7" t="str">
        <f t="shared" si="3"/>
        <v/>
      </c>
      <c r="O52" s="37" t="str">
        <f t="shared" si="5"/>
        <v/>
      </c>
      <c r="P52" s="37" t="str">
        <f>Stammdaten!D89&amp;Stammdaten!E89</f>
        <v>1C2D</v>
      </c>
      <c r="Q52" s="37">
        <f t="shared" si="6"/>
        <v>0</v>
      </c>
      <c r="T52" s="72"/>
      <c r="U52" s="73"/>
      <c r="V52" s="22" t="str">
        <f>IF(OR($J52="",U52=""),"",SUM(Tipppunkte!T52:V52))</f>
        <v/>
      </c>
      <c r="W52" s="72"/>
      <c r="X52" s="73"/>
      <c r="Y52" s="22" t="str">
        <f>IF(OR($J52="",X52=""),"",SUM(Tipppunkte!W52:Y52))</f>
        <v/>
      </c>
      <c r="Z52" s="72"/>
      <c r="AA52" s="73"/>
      <c r="AB52" s="22" t="str">
        <f>IF(OR($J52="",AA52=""),"",SUM(Tipppunkte!Z52:AB52))</f>
        <v/>
      </c>
      <c r="AC52" s="72"/>
      <c r="AD52" s="73"/>
      <c r="AE52" s="22" t="str">
        <f>IF(OR($J52="",AD52=""),"",SUM(Tipppunkte!AC52:AE52))</f>
        <v/>
      </c>
      <c r="AF52" s="72"/>
      <c r="AG52" s="73"/>
      <c r="AH52" s="22" t="str">
        <f>IF(OR($J52="",AG52=""),"",SUM(Tipppunkte!AF52:AH52))</f>
        <v/>
      </c>
      <c r="AI52" s="72"/>
      <c r="AJ52" s="73"/>
      <c r="AK52" s="22" t="str">
        <f>IF(OR($J52="",AJ52=""),"",SUM(Tipppunkte!AI52:AK52))</f>
        <v/>
      </c>
      <c r="AL52" s="72"/>
      <c r="AM52" s="73"/>
      <c r="AN52" s="22" t="str">
        <f>IF(OR($J52="",AM52=""),"",SUM(Tipppunkte!AL52:AN52))</f>
        <v/>
      </c>
      <c r="AO52" s="72"/>
      <c r="AP52" s="73"/>
      <c r="AQ52" s="22" t="str">
        <f>IF(OR($J52="",AP52=""),"",SUM(Tipppunkte!AO52:AQ52))</f>
        <v/>
      </c>
      <c r="AR52" s="72"/>
      <c r="AS52" s="73"/>
      <c r="AT52" s="22" t="str">
        <f>IF(OR($J52="",AS52=""),"",SUM(Tipppunkte!AR52:AT52))</f>
        <v/>
      </c>
      <c r="AU52" s="72"/>
      <c r="AV52" s="73"/>
      <c r="AW52" s="22" t="str">
        <f>IF(OR($J52="",AV52=""),"",SUM(Tipppunkte!AU52:AW52))</f>
        <v/>
      </c>
      <c r="AX52" s="72"/>
      <c r="AY52" s="73"/>
      <c r="AZ52" s="22" t="str">
        <f>IF(OR($J52="",AY52=""),"",SUM(Tipppunkte!AX52:AZ52))</f>
        <v/>
      </c>
      <c r="BA52" s="72"/>
      <c r="BB52" s="73"/>
      <c r="BC52" s="22" t="str">
        <f>IF(OR($J52="",BB52=""),"",SUM(Tipppunkte!BA52:BC52))</f>
        <v/>
      </c>
      <c r="BD52" s="72"/>
      <c r="BE52" s="73"/>
      <c r="BF52" s="22" t="str">
        <f>IF(OR($J52="",BE52=""),"",SUM(Tipppunkte!BD52:BF52))</f>
        <v/>
      </c>
      <c r="BG52" s="72"/>
      <c r="BH52" s="73"/>
      <c r="BI52" s="22" t="str">
        <f>IF(OR($J52="",BH52=""),"",SUM(Tipppunkte!BG52:BI52))</f>
        <v/>
      </c>
      <c r="BJ52" s="72"/>
      <c r="BK52" s="73"/>
      <c r="BL52" s="22" t="str">
        <f>IF(OR($J52="",BK52=""),"",SUM(Tipppunkte!BJ52:BL52))</f>
        <v/>
      </c>
      <c r="BM52" s="72"/>
      <c r="BN52" s="73"/>
      <c r="BO52" s="22" t="str">
        <f>IF(OR($J52="",BN52=""),"",SUM(Tipppunkte!BM52:BO52))</f>
        <v/>
      </c>
      <c r="BP52" s="72"/>
      <c r="BQ52" s="73"/>
      <c r="BR52" s="22" t="str">
        <f>IF(OR($J52="",BQ52=""),"",SUM(Tipppunkte!BP52:BR52))</f>
        <v/>
      </c>
      <c r="BS52" s="72"/>
      <c r="BT52" s="73"/>
      <c r="BU52" s="22" t="str">
        <f>IF(OR($J52="",BT52=""),"",SUM(Tipppunkte!BS52:BU52))</f>
        <v/>
      </c>
      <c r="BV52" s="72"/>
      <c r="BW52" s="73"/>
      <c r="BX52" s="22" t="str">
        <f>IF(OR($J52="",BW52=""),"",SUM(Tipppunkte!BV52:BX52))</f>
        <v/>
      </c>
      <c r="BY52" s="72"/>
      <c r="BZ52" s="73"/>
      <c r="CA52" s="22" t="str">
        <f>IF(OR($J52="",BZ52=""),"",SUM(Tipppunkte!BY52:CA52))</f>
        <v/>
      </c>
      <c r="CB52" s="72"/>
      <c r="CC52" s="73"/>
      <c r="CD52" s="22" t="str">
        <f>IF(OR($J52="",CC52=""),"",SUM(Tipppunkte!CB52:CD52))</f>
        <v/>
      </c>
      <c r="CE52" s="72"/>
      <c r="CF52" s="73"/>
      <c r="CG52" s="22" t="str">
        <f>IF(OR($J52="",CF52=""),"",SUM(Tipppunkte!CE52:CG52))</f>
        <v/>
      </c>
      <c r="CH52" s="72"/>
      <c r="CI52" s="73"/>
      <c r="CJ52" s="22" t="str">
        <f>IF(OR($J52="",CI52=""),"",SUM(Tipppunkte!CH52:CJ52))</f>
        <v/>
      </c>
      <c r="CK52" s="72"/>
      <c r="CL52" s="73"/>
      <c r="CM52" s="22" t="str">
        <f>IF(OR($J52="",CL52=""),"",SUM(Tipppunkte!CK52:CM52))</f>
        <v/>
      </c>
      <c r="CN52" s="72"/>
      <c r="CO52" s="73"/>
      <c r="CP52" s="22" t="str">
        <f>IF(OR($J52="",CO52=""),"",SUM(Tipppunkte!CN52:CP52))</f>
        <v/>
      </c>
      <c r="CQ52" s="72"/>
      <c r="CR52" s="73"/>
      <c r="CS52" s="22" t="str">
        <f>IF(OR($J52="",CR52=""),"",SUM(Tipppunkte!CQ52:CS52))</f>
        <v/>
      </c>
      <c r="CT52" s="72"/>
      <c r="CU52" s="73"/>
      <c r="CV52" s="22" t="str">
        <f>IF(OR($J52="",CU52=""),"",SUM(Tipppunkte!CT52:CV52))</f>
        <v/>
      </c>
      <c r="CW52" s="72"/>
      <c r="CX52" s="73"/>
      <c r="CY52" s="22" t="str">
        <f>IF(OR($J52="",CX52=""),"",SUM(Tipppunkte!CW52:CY52))</f>
        <v/>
      </c>
      <c r="CZ52" s="72"/>
      <c r="DA52" s="73"/>
      <c r="DB52" s="22" t="str">
        <f>IF(OR($J52="",DA52=""),"",SUM(Tipppunkte!CZ52:DB52))</f>
        <v/>
      </c>
      <c r="DC52" s="72"/>
      <c r="DD52" s="73"/>
      <c r="DE52" s="22" t="str">
        <f>IF(OR($J52="",DD52=""),"",SUM(Tipppunkte!DC52:DE52))</f>
        <v/>
      </c>
      <c r="DF52" s="72"/>
      <c r="DG52" s="73"/>
      <c r="DH52" s="22" t="str">
        <f>IF(OR($J52="",DG52=""),"",SUM(Tipppunkte!DF52:DH52))</f>
        <v/>
      </c>
      <c r="DI52" s="72"/>
      <c r="DJ52" s="73"/>
      <c r="DK52" s="22" t="str">
        <f>IF(OR($J52="",DJ52=""),"",SUM(Tipppunkte!DI52:DK52))</f>
        <v/>
      </c>
      <c r="DL52" s="72"/>
      <c r="DM52" s="73"/>
      <c r="DN52" s="22" t="str">
        <f>IF(OR($J52="",DM52=""),"",SUM(Tipppunkte!DL52:DN52))</f>
        <v/>
      </c>
      <c r="DO52" s="72"/>
      <c r="DP52" s="73"/>
      <c r="DQ52" s="22" t="str">
        <f>IF(OR($J52="",DP52=""),"",SUM(Tipppunkte!DO52:DQ52))</f>
        <v/>
      </c>
      <c r="DR52" s="72"/>
      <c r="DS52" s="73"/>
      <c r="DT52" s="22" t="str">
        <f>IF(OR($J52="",DS52=""),"",SUM(Tipppunkte!DR52:DT52))</f>
        <v/>
      </c>
      <c r="DU52" s="72"/>
      <c r="DV52" s="73"/>
      <c r="DW52" s="22" t="str">
        <f>IF(OR($J52="",DV52=""),"",SUM(Tipppunkte!DU52:DW52))</f>
        <v/>
      </c>
      <c r="DX52" s="72"/>
      <c r="DY52" s="73"/>
      <c r="DZ52" s="22" t="str">
        <f>IF(OR($J52="",DY52=""),"",SUM(Tipppunkte!DX52:DZ52))</f>
        <v/>
      </c>
      <c r="EA52" s="72"/>
      <c r="EB52" s="73"/>
      <c r="EC52" s="22" t="str">
        <f>IF(OR($J52="",EB52=""),"",SUM(Tipppunkte!EA52:EC52))</f>
        <v/>
      </c>
      <c r="ED52" s="72"/>
      <c r="EE52" s="73"/>
      <c r="EF52" s="22" t="str">
        <f>IF(OR($J52="",EE52=""),"",SUM(Tipppunkte!ED52:EF52))</f>
        <v/>
      </c>
      <c r="EG52" s="72"/>
      <c r="EH52" s="73"/>
      <c r="EI52" s="22" t="str">
        <f>IF(OR($J52="",EH52=""),"",SUM(Tipppunkte!EG52:EI52))</f>
        <v/>
      </c>
    </row>
    <row r="53" spans="1:139" x14ac:dyDescent="0.2">
      <c r="A53" s="268"/>
      <c r="B53" s="138">
        <v>50</v>
      </c>
      <c r="C53" s="149">
        <f>Stammdaten!H90</f>
        <v>43281.833333333336</v>
      </c>
      <c r="D53" s="163"/>
      <c r="E53" s="153" t="str">
        <f>Stammdaten!F90</f>
        <v/>
      </c>
      <c r="F53" s="13" t="s">
        <v>4</v>
      </c>
      <c r="G53" s="155" t="str">
        <f>Stammdaten!G90</f>
        <v/>
      </c>
      <c r="H53" s="65"/>
      <c r="I53" s="13" t="s">
        <v>3</v>
      </c>
      <c r="J53" s="67"/>
      <c r="K53" s="3" t="str">
        <f t="shared" ref="K53:K67" si="7">IF(OR(H53="",J53=""),"x","")</f>
        <v>x</v>
      </c>
      <c r="P53" s="37" t="str">
        <f>Stammdaten!D90&amp;Stammdaten!E90</f>
        <v>1A2B</v>
      </c>
      <c r="Q53" s="37">
        <f t="shared" si="6"/>
        <v>0</v>
      </c>
      <c r="T53" s="72"/>
      <c r="U53" s="73"/>
      <c r="V53" s="22" t="str">
        <f>IF(OR($J53="",U53=""),"",SUM(Tipppunkte!T53:V53))</f>
        <v/>
      </c>
      <c r="W53" s="72"/>
      <c r="X53" s="73"/>
      <c r="Y53" s="22" t="str">
        <f>IF(OR($J53="",X53=""),"",SUM(Tipppunkte!W53:Y53))</f>
        <v/>
      </c>
      <c r="Z53" s="72"/>
      <c r="AA53" s="73"/>
      <c r="AB53" s="22" t="str">
        <f>IF(OR($J53="",AA53=""),"",SUM(Tipppunkte!Z53:AB53))</f>
        <v/>
      </c>
      <c r="AC53" s="72"/>
      <c r="AD53" s="73"/>
      <c r="AE53" s="22" t="str">
        <f>IF(OR($J53="",AD53=""),"",SUM(Tipppunkte!AC53:AE53))</f>
        <v/>
      </c>
      <c r="AF53" s="72"/>
      <c r="AG53" s="73"/>
      <c r="AH53" s="22" t="str">
        <f>IF(OR($J53="",AG53=""),"",SUM(Tipppunkte!AF53:AH53))</f>
        <v/>
      </c>
      <c r="AI53" s="72"/>
      <c r="AJ53" s="73"/>
      <c r="AK53" s="22" t="str">
        <f>IF(OR($J53="",AJ53=""),"",SUM(Tipppunkte!AI53:AK53))</f>
        <v/>
      </c>
      <c r="AL53" s="72"/>
      <c r="AM53" s="73"/>
      <c r="AN53" s="22" t="str">
        <f>IF(OR($J53="",AM53=""),"",SUM(Tipppunkte!AL53:AN53))</f>
        <v/>
      </c>
      <c r="AO53" s="72"/>
      <c r="AP53" s="73"/>
      <c r="AQ53" s="22" t="str">
        <f>IF(OR($J53="",AP53=""),"",SUM(Tipppunkte!AO53:AQ53))</f>
        <v/>
      </c>
      <c r="AR53" s="72"/>
      <c r="AS53" s="73"/>
      <c r="AT53" s="22" t="str">
        <f>IF(OR($J53="",AS53=""),"",SUM(Tipppunkte!AR53:AT53))</f>
        <v/>
      </c>
      <c r="AU53" s="72"/>
      <c r="AV53" s="73"/>
      <c r="AW53" s="22" t="str">
        <f>IF(OR($J53="",AV53=""),"",SUM(Tipppunkte!AU53:AW53))</f>
        <v/>
      </c>
      <c r="AX53" s="72"/>
      <c r="AY53" s="73"/>
      <c r="AZ53" s="22" t="str">
        <f>IF(OR($J53="",AY53=""),"",SUM(Tipppunkte!AX53:AZ53))</f>
        <v/>
      </c>
      <c r="BA53" s="72"/>
      <c r="BB53" s="73"/>
      <c r="BC53" s="22" t="str">
        <f>IF(OR($J53="",BB53=""),"",SUM(Tipppunkte!BA53:BC53))</f>
        <v/>
      </c>
      <c r="BD53" s="72"/>
      <c r="BE53" s="73"/>
      <c r="BF53" s="22" t="str">
        <f>IF(OR($J53="",BE53=""),"",SUM(Tipppunkte!BD53:BF53))</f>
        <v/>
      </c>
      <c r="BG53" s="72"/>
      <c r="BH53" s="73"/>
      <c r="BI53" s="22" t="str">
        <f>IF(OR($J53="",BH53=""),"",SUM(Tipppunkte!BG53:BI53))</f>
        <v/>
      </c>
      <c r="BJ53" s="72"/>
      <c r="BK53" s="73"/>
      <c r="BL53" s="22" t="str">
        <f>IF(OR($J53="",BK53=""),"",SUM(Tipppunkte!BJ53:BL53))</f>
        <v/>
      </c>
      <c r="BM53" s="72"/>
      <c r="BN53" s="73"/>
      <c r="BO53" s="22" t="str">
        <f>IF(OR($J53="",BN53=""),"",SUM(Tipppunkte!BM53:BO53))</f>
        <v/>
      </c>
      <c r="BP53" s="72"/>
      <c r="BQ53" s="73"/>
      <c r="BR53" s="22" t="str">
        <f>IF(OR($J53="",BQ53=""),"",SUM(Tipppunkte!BP53:BR53))</f>
        <v/>
      </c>
      <c r="BS53" s="72"/>
      <c r="BT53" s="73"/>
      <c r="BU53" s="22" t="str">
        <f>IF(OR($J53="",BT53=""),"",SUM(Tipppunkte!BS53:BU53))</f>
        <v/>
      </c>
      <c r="BV53" s="72"/>
      <c r="BW53" s="73"/>
      <c r="BX53" s="22" t="str">
        <f>IF(OR($J53="",BW53=""),"",SUM(Tipppunkte!BV53:BX53))</f>
        <v/>
      </c>
      <c r="BY53" s="72"/>
      <c r="BZ53" s="73"/>
      <c r="CA53" s="22" t="str">
        <f>IF(OR($J53="",BZ53=""),"",SUM(Tipppunkte!BY53:CA53))</f>
        <v/>
      </c>
      <c r="CB53" s="72"/>
      <c r="CC53" s="73"/>
      <c r="CD53" s="22" t="str">
        <f>IF(OR($J53="",CC53=""),"",SUM(Tipppunkte!CB53:CD53))</f>
        <v/>
      </c>
      <c r="CE53" s="72"/>
      <c r="CF53" s="73"/>
      <c r="CG53" s="22" t="str">
        <f>IF(OR($J53="",CF53=""),"",SUM(Tipppunkte!CE53:CG53))</f>
        <v/>
      </c>
      <c r="CH53" s="72"/>
      <c r="CI53" s="73"/>
      <c r="CJ53" s="22" t="str">
        <f>IF(OR($J53="",CI53=""),"",SUM(Tipppunkte!CH53:CJ53))</f>
        <v/>
      </c>
      <c r="CK53" s="72"/>
      <c r="CL53" s="73"/>
      <c r="CM53" s="22" t="str">
        <f>IF(OR($J53="",CL53=""),"",SUM(Tipppunkte!CK53:CM53))</f>
        <v/>
      </c>
      <c r="CN53" s="72"/>
      <c r="CO53" s="73"/>
      <c r="CP53" s="22" t="str">
        <f>IF(OR($J53="",CO53=""),"",SUM(Tipppunkte!CN53:CP53))</f>
        <v/>
      </c>
      <c r="CQ53" s="72"/>
      <c r="CR53" s="73"/>
      <c r="CS53" s="22" t="str">
        <f>IF(OR($J53="",CR53=""),"",SUM(Tipppunkte!CQ53:CS53))</f>
        <v/>
      </c>
      <c r="CT53" s="72"/>
      <c r="CU53" s="73"/>
      <c r="CV53" s="22" t="str">
        <f>IF(OR($J53="",CU53=""),"",SUM(Tipppunkte!CT53:CV53))</f>
        <v/>
      </c>
      <c r="CW53" s="72"/>
      <c r="CX53" s="73"/>
      <c r="CY53" s="22" t="str">
        <f>IF(OR($J53="",CX53=""),"",SUM(Tipppunkte!CW53:CY53))</f>
        <v/>
      </c>
      <c r="CZ53" s="72"/>
      <c r="DA53" s="73"/>
      <c r="DB53" s="22" t="str">
        <f>IF(OR($J53="",DA53=""),"",SUM(Tipppunkte!CZ53:DB53))</f>
        <v/>
      </c>
      <c r="DC53" s="72"/>
      <c r="DD53" s="73"/>
      <c r="DE53" s="22" t="str">
        <f>IF(OR($J53="",DD53=""),"",SUM(Tipppunkte!DC53:DE53))</f>
        <v/>
      </c>
      <c r="DF53" s="72"/>
      <c r="DG53" s="73"/>
      <c r="DH53" s="22" t="str">
        <f>IF(OR($J53="",DG53=""),"",SUM(Tipppunkte!DF53:DH53))</f>
        <v/>
      </c>
      <c r="DI53" s="72"/>
      <c r="DJ53" s="73"/>
      <c r="DK53" s="22" t="str">
        <f>IF(OR($J53="",DJ53=""),"",SUM(Tipppunkte!DI53:DK53))</f>
        <v/>
      </c>
      <c r="DL53" s="72"/>
      <c r="DM53" s="73"/>
      <c r="DN53" s="22" t="str">
        <f>IF(OR($J53="",DM53=""),"",SUM(Tipppunkte!DL53:DN53))</f>
        <v/>
      </c>
      <c r="DO53" s="72"/>
      <c r="DP53" s="73"/>
      <c r="DQ53" s="22" t="str">
        <f>IF(OR($J53="",DP53=""),"",SUM(Tipppunkte!DO53:DQ53))</f>
        <v/>
      </c>
      <c r="DR53" s="72"/>
      <c r="DS53" s="73"/>
      <c r="DT53" s="22" t="str">
        <f>IF(OR($J53="",DS53=""),"",SUM(Tipppunkte!DR53:DT53))</f>
        <v/>
      </c>
      <c r="DU53" s="72"/>
      <c r="DV53" s="73"/>
      <c r="DW53" s="22" t="str">
        <f>IF(OR($J53="",DV53=""),"",SUM(Tipppunkte!DU53:DW53))</f>
        <v/>
      </c>
      <c r="DX53" s="72"/>
      <c r="DY53" s="73"/>
      <c r="DZ53" s="22" t="str">
        <f>IF(OR($J53="",DY53=""),"",SUM(Tipppunkte!DX53:DZ53))</f>
        <v/>
      </c>
      <c r="EA53" s="72"/>
      <c r="EB53" s="73"/>
      <c r="EC53" s="22" t="str">
        <f>IF(OR($J53="",EB53=""),"",SUM(Tipppunkte!EA53:EC53))</f>
        <v/>
      </c>
      <c r="ED53" s="72"/>
      <c r="EE53" s="73"/>
      <c r="EF53" s="22" t="str">
        <f>IF(OR($J53="",EE53=""),"",SUM(Tipppunkte!ED53:EF53))</f>
        <v/>
      </c>
      <c r="EG53" s="72"/>
      <c r="EH53" s="73"/>
      <c r="EI53" s="22" t="str">
        <f>IF(OR($J53="",EH53=""),"",SUM(Tipppunkte!EG53:EI53))</f>
        <v/>
      </c>
    </row>
    <row r="54" spans="1:139" x14ac:dyDescent="0.2">
      <c r="A54" s="268"/>
      <c r="B54" s="138">
        <v>51</v>
      </c>
      <c r="C54" s="149">
        <f>Stammdaten!H91</f>
        <v>43282.666666666664</v>
      </c>
      <c r="D54" s="163"/>
      <c r="E54" s="153" t="str">
        <f>Stammdaten!F91</f>
        <v/>
      </c>
      <c r="F54" s="13" t="s">
        <v>4</v>
      </c>
      <c r="G54" s="155" t="str">
        <f>Stammdaten!G91</f>
        <v/>
      </c>
      <c r="H54" s="65"/>
      <c r="I54" s="13" t="s">
        <v>3</v>
      </c>
      <c r="J54" s="67"/>
      <c r="K54" s="3" t="str">
        <f t="shared" si="7"/>
        <v>x</v>
      </c>
      <c r="P54" s="37" t="str">
        <f>Stammdaten!D91&amp;Stammdaten!E91</f>
        <v>1B2A</v>
      </c>
      <c r="Q54" s="37">
        <f t="shared" si="6"/>
        <v>0</v>
      </c>
      <c r="T54" s="72"/>
      <c r="U54" s="73"/>
      <c r="V54" s="22" t="str">
        <f>IF(OR($J54="",U54=""),"",SUM(Tipppunkte!T54:V54))</f>
        <v/>
      </c>
      <c r="W54" s="72"/>
      <c r="X54" s="73"/>
      <c r="Y54" s="22" t="str">
        <f>IF(OR($J54="",X54=""),"",SUM(Tipppunkte!W54:Y54))</f>
        <v/>
      </c>
      <c r="Z54" s="72"/>
      <c r="AA54" s="73"/>
      <c r="AB54" s="22" t="str">
        <f>IF(OR($J54="",AA54=""),"",SUM(Tipppunkte!Z54:AB54))</f>
        <v/>
      </c>
      <c r="AC54" s="72"/>
      <c r="AD54" s="73"/>
      <c r="AE54" s="22" t="str">
        <f>IF(OR($J54="",AD54=""),"",SUM(Tipppunkte!AC54:AE54))</f>
        <v/>
      </c>
      <c r="AF54" s="72"/>
      <c r="AG54" s="73"/>
      <c r="AH54" s="22" t="str">
        <f>IF(OR($J54="",AG54=""),"",SUM(Tipppunkte!AF54:AH54))</f>
        <v/>
      </c>
      <c r="AI54" s="72"/>
      <c r="AJ54" s="73"/>
      <c r="AK54" s="22" t="str">
        <f>IF(OR($J54="",AJ54=""),"",SUM(Tipppunkte!AI54:AK54))</f>
        <v/>
      </c>
      <c r="AL54" s="72"/>
      <c r="AM54" s="73"/>
      <c r="AN54" s="22" t="str">
        <f>IF(OR($J54="",AM54=""),"",SUM(Tipppunkte!AL54:AN54))</f>
        <v/>
      </c>
      <c r="AO54" s="72"/>
      <c r="AP54" s="73"/>
      <c r="AQ54" s="22" t="str">
        <f>IF(OR($J54="",AP54=""),"",SUM(Tipppunkte!AO54:AQ54))</f>
        <v/>
      </c>
      <c r="AR54" s="72"/>
      <c r="AS54" s="73"/>
      <c r="AT54" s="22" t="str">
        <f>IF(OR($J54="",AS54=""),"",SUM(Tipppunkte!AR54:AT54))</f>
        <v/>
      </c>
      <c r="AU54" s="72"/>
      <c r="AV54" s="73"/>
      <c r="AW54" s="22" t="str">
        <f>IF(OR($J54="",AV54=""),"",SUM(Tipppunkte!AU54:AW54))</f>
        <v/>
      </c>
      <c r="AX54" s="72"/>
      <c r="AY54" s="73"/>
      <c r="AZ54" s="22" t="str">
        <f>IF(OR($J54="",AY54=""),"",SUM(Tipppunkte!AX54:AZ54))</f>
        <v/>
      </c>
      <c r="BA54" s="72"/>
      <c r="BB54" s="73"/>
      <c r="BC54" s="22" t="str">
        <f>IF(OR($J54="",BB54=""),"",SUM(Tipppunkte!BA54:BC54))</f>
        <v/>
      </c>
      <c r="BD54" s="72"/>
      <c r="BE54" s="73"/>
      <c r="BF54" s="22" t="str">
        <f>IF(OR($J54="",BE54=""),"",SUM(Tipppunkte!BD54:BF54))</f>
        <v/>
      </c>
      <c r="BG54" s="72"/>
      <c r="BH54" s="73"/>
      <c r="BI54" s="22" t="str">
        <f>IF(OR($J54="",BH54=""),"",SUM(Tipppunkte!BG54:BI54))</f>
        <v/>
      </c>
      <c r="BJ54" s="72"/>
      <c r="BK54" s="73"/>
      <c r="BL54" s="22" t="str">
        <f>IF(OR($J54="",BK54=""),"",SUM(Tipppunkte!BJ54:BL54))</f>
        <v/>
      </c>
      <c r="BM54" s="72"/>
      <c r="BN54" s="73"/>
      <c r="BO54" s="22" t="str">
        <f>IF(OR($J54="",BN54=""),"",SUM(Tipppunkte!BM54:BO54))</f>
        <v/>
      </c>
      <c r="BP54" s="72"/>
      <c r="BQ54" s="73"/>
      <c r="BR54" s="22" t="str">
        <f>IF(OR($J54="",BQ54=""),"",SUM(Tipppunkte!BP54:BR54))</f>
        <v/>
      </c>
      <c r="BS54" s="72"/>
      <c r="BT54" s="73"/>
      <c r="BU54" s="22" t="str">
        <f>IF(OR($J54="",BT54=""),"",SUM(Tipppunkte!BS54:BU54))</f>
        <v/>
      </c>
      <c r="BV54" s="72"/>
      <c r="BW54" s="73"/>
      <c r="BX54" s="22" t="str">
        <f>IF(OR($J54="",BW54=""),"",SUM(Tipppunkte!BV54:BX54))</f>
        <v/>
      </c>
      <c r="BY54" s="72"/>
      <c r="BZ54" s="73"/>
      <c r="CA54" s="22" t="str">
        <f>IF(OR($J54="",BZ54=""),"",SUM(Tipppunkte!BY54:CA54))</f>
        <v/>
      </c>
      <c r="CB54" s="72"/>
      <c r="CC54" s="73"/>
      <c r="CD54" s="22" t="str">
        <f>IF(OR($J54="",CC54=""),"",SUM(Tipppunkte!CB54:CD54))</f>
        <v/>
      </c>
      <c r="CE54" s="72"/>
      <c r="CF54" s="73"/>
      <c r="CG54" s="22" t="str">
        <f>IF(OR($J54="",CF54=""),"",SUM(Tipppunkte!CE54:CG54))</f>
        <v/>
      </c>
      <c r="CH54" s="72"/>
      <c r="CI54" s="73"/>
      <c r="CJ54" s="22" t="str">
        <f>IF(OR($J54="",CI54=""),"",SUM(Tipppunkte!CH54:CJ54))</f>
        <v/>
      </c>
      <c r="CK54" s="72"/>
      <c r="CL54" s="73"/>
      <c r="CM54" s="22" t="str">
        <f>IF(OR($J54="",CL54=""),"",SUM(Tipppunkte!CK54:CM54))</f>
        <v/>
      </c>
      <c r="CN54" s="72"/>
      <c r="CO54" s="73"/>
      <c r="CP54" s="22" t="str">
        <f>IF(OR($J54="",CO54=""),"",SUM(Tipppunkte!CN54:CP54))</f>
        <v/>
      </c>
      <c r="CQ54" s="72"/>
      <c r="CR54" s="73"/>
      <c r="CS54" s="22" t="str">
        <f>IF(OR($J54="",CR54=""),"",SUM(Tipppunkte!CQ54:CS54))</f>
        <v/>
      </c>
      <c r="CT54" s="72"/>
      <c r="CU54" s="73"/>
      <c r="CV54" s="22" t="str">
        <f>IF(OR($J54="",CU54=""),"",SUM(Tipppunkte!CT54:CV54))</f>
        <v/>
      </c>
      <c r="CW54" s="72"/>
      <c r="CX54" s="73"/>
      <c r="CY54" s="22" t="str">
        <f>IF(OR($J54="",CX54=""),"",SUM(Tipppunkte!CW54:CY54))</f>
        <v/>
      </c>
      <c r="CZ54" s="72"/>
      <c r="DA54" s="73"/>
      <c r="DB54" s="22" t="str">
        <f>IF(OR($J54="",DA54=""),"",SUM(Tipppunkte!CZ54:DB54))</f>
        <v/>
      </c>
      <c r="DC54" s="72"/>
      <c r="DD54" s="73"/>
      <c r="DE54" s="22" t="str">
        <f>IF(OR($J54="",DD54=""),"",SUM(Tipppunkte!DC54:DE54))</f>
        <v/>
      </c>
      <c r="DF54" s="72"/>
      <c r="DG54" s="73"/>
      <c r="DH54" s="22" t="str">
        <f>IF(OR($J54="",DG54=""),"",SUM(Tipppunkte!DF54:DH54))</f>
        <v/>
      </c>
      <c r="DI54" s="72"/>
      <c r="DJ54" s="73"/>
      <c r="DK54" s="22" t="str">
        <f>IF(OR($J54="",DJ54=""),"",SUM(Tipppunkte!DI54:DK54))</f>
        <v/>
      </c>
      <c r="DL54" s="72"/>
      <c r="DM54" s="73"/>
      <c r="DN54" s="22" t="str">
        <f>IF(OR($J54="",DM54=""),"",SUM(Tipppunkte!DL54:DN54))</f>
        <v/>
      </c>
      <c r="DO54" s="72"/>
      <c r="DP54" s="73"/>
      <c r="DQ54" s="22" t="str">
        <f>IF(OR($J54="",DP54=""),"",SUM(Tipppunkte!DO54:DQ54))</f>
        <v/>
      </c>
      <c r="DR54" s="72"/>
      <c r="DS54" s="73"/>
      <c r="DT54" s="22" t="str">
        <f>IF(OR($J54="",DS54=""),"",SUM(Tipppunkte!DR54:DT54))</f>
        <v/>
      </c>
      <c r="DU54" s="72"/>
      <c r="DV54" s="73"/>
      <c r="DW54" s="22" t="str">
        <f>IF(OR($J54="",DV54=""),"",SUM(Tipppunkte!DU54:DW54))</f>
        <v/>
      </c>
      <c r="DX54" s="72"/>
      <c r="DY54" s="73"/>
      <c r="DZ54" s="22" t="str">
        <f>IF(OR($J54="",DY54=""),"",SUM(Tipppunkte!DX54:DZ54))</f>
        <v/>
      </c>
      <c r="EA54" s="72"/>
      <c r="EB54" s="73"/>
      <c r="EC54" s="22" t="str">
        <f>IF(OR($J54="",EB54=""),"",SUM(Tipppunkte!EA54:EC54))</f>
        <v/>
      </c>
      <c r="ED54" s="72"/>
      <c r="EE54" s="73"/>
      <c r="EF54" s="22" t="str">
        <f>IF(OR($J54="",EE54=""),"",SUM(Tipppunkte!ED54:EF54))</f>
        <v/>
      </c>
      <c r="EG54" s="72"/>
      <c r="EH54" s="73"/>
      <c r="EI54" s="22" t="str">
        <f>IF(OR($J54="",EH54=""),"",SUM(Tipppunkte!EG54:EI54))</f>
        <v/>
      </c>
    </row>
    <row r="55" spans="1:139" x14ac:dyDescent="0.2">
      <c r="A55" s="268"/>
      <c r="B55" s="138">
        <v>52</v>
      </c>
      <c r="C55" s="149">
        <f>Stammdaten!H92</f>
        <v>43282.833333333336</v>
      </c>
      <c r="D55" s="163"/>
      <c r="E55" s="153" t="str">
        <f>Stammdaten!F92</f>
        <v/>
      </c>
      <c r="F55" s="13" t="s">
        <v>4</v>
      </c>
      <c r="G55" s="155" t="str">
        <f>Stammdaten!G92</f>
        <v/>
      </c>
      <c r="H55" s="65"/>
      <c r="I55" s="13" t="s">
        <v>3</v>
      </c>
      <c r="J55" s="67"/>
      <c r="K55" s="3" t="str">
        <f t="shared" si="7"/>
        <v>x</v>
      </c>
      <c r="P55" s="37" t="str">
        <f>Stammdaten!D92&amp;Stammdaten!E92</f>
        <v>1D2C</v>
      </c>
      <c r="Q55" s="37">
        <f t="shared" si="6"/>
        <v>0</v>
      </c>
      <c r="T55" s="72"/>
      <c r="U55" s="73"/>
      <c r="V55" s="22" t="str">
        <f>IF(OR($J55="",U55=""),"",SUM(Tipppunkte!T55:V55))</f>
        <v/>
      </c>
      <c r="W55" s="72"/>
      <c r="X55" s="73"/>
      <c r="Y55" s="22" t="str">
        <f>IF(OR($J55="",X55=""),"",SUM(Tipppunkte!W55:Y55))</f>
        <v/>
      </c>
      <c r="Z55" s="72"/>
      <c r="AA55" s="73"/>
      <c r="AB55" s="22" t="str">
        <f>IF(OR($J55="",AA55=""),"",SUM(Tipppunkte!Z55:AB55))</f>
        <v/>
      </c>
      <c r="AC55" s="72"/>
      <c r="AD55" s="73"/>
      <c r="AE55" s="22" t="str">
        <f>IF(OR($J55="",AD55=""),"",SUM(Tipppunkte!AC55:AE55))</f>
        <v/>
      </c>
      <c r="AF55" s="72"/>
      <c r="AG55" s="73"/>
      <c r="AH55" s="22" t="str">
        <f>IF(OR($J55="",AG55=""),"",SUM(Tipppunkte!AF55:AH55))</f>
        <v/>
      </c>
      <c r="AI55" s="72"/>
      <c r="AJ55" s="73"/>
      <c r="AK55" s="22" t="str">
        <f>IF(OR($J55="",AJ55=""),"",SUM(Tipppunkte!AI55:AK55))</f>
        <v/>
      </c>
      <c r="AL55" s="72"/>
      <c r="AM55" s="73"/>
      <c r="AN55" s="22" t="str">
        <f>IF(OR($J55="",AM55=""),"",SUM(Tipppunkte!AL55:AN55))</f>
        <v/>
      </c>
      <c r="AO55" s="72"/>
      <c r="AP55" s="73"/>
      <c r="AQ55" s="22" t="str">
        <f>IF(OR($J55="",AP55=""),"",SUM(Tipppunkte!AO55:AQ55))</f>
        <v/>
      </c>
      <c r="AR55" s="72"/>
      <c r="AS55" s="73"/>
      <c r="AT55" s="22" t="str">
        <f>IF(OR($J55="",AS55=""),"",SUM(Tipppunkte!AR55:AT55))</f>
        <v/>
      </c>
      <c r="AU55" s="72"/>
      <c r="AV55" s="73"/>
      <c r="AW55" s="22" t="str">
        <f>IF(OR($J55="",AV55=""),"",SUM(Tipppunkte!AU55:AW55))</f>
        <v/>
      </c>
      <c r="AX55" s="72"/>
      <c r="AY55" s="73"/>
      <c r="AZ55" s="22" t="str">
        <f>IF(OR($J55="",AY55=""),"",SUM(Tipppunkte!AX55:AZ55))</f>
        <v/>
      </c>
      <c r="BA55" s="72"/>
      <c r="BB55" s="73"/>
      <c r="BC55" s="22" t="str">
        <f>IF(OR($J55="",BB55=""),"",SUM(Tipppunkte!BA55:BC55))</f>
        <v/>
      </c>
      <c r="BD55" s="72"/>
      <c r="BE55" s="73"/>
      <c r="BF55" s="22" t="str">
        <f>IF(OR($J55="",BE55=""),"",SUM(Tipppunkte!BD55:BF55))</f>
        <v/>
      </c>
      <c r="BG55" s="72"/>
      <c r="BH55" s="73"/>
      <c r="BI55" s="22" t="str">
        <f>IF(OR($J55="",BH55=""),"",SUM(Tipppunkte!BG55:BI55))</f>
        <v/>
      </c>
      <c r="BJ55" s="72"/>
      <c r="BK55" s="73"/>
      <c r="BL55" s="22" t="str">
        <f>IF(OR($J55="",BK55=""),"",SUM(Tipppunkte!BJ55:BL55))</f>
        <v/>
      </c>
      <c r="BM55" s="72"/>
      <c r="BN55" s="73"/>
      <c r="BO55" s="22" t="str">
        <f>IF(OR($J55="",BN55=""),"",SUM(Tipppunkte!BM55:BO55))</f>
        <v/>
      </c>
      <c r="BP55" s="72"/>
      <c r="BQ55" s="73"/>
      <c r="BR55" s="22" t="str">
        <f>IF(OR($J55="",BQ55=""),"",SUM(Tipppunkte!BP55:BR55))</f>
        <v/>
      </c>
      <c r="BS55" s="72"/>
      <c r="BT55" s="73"/>
      <c r="BU55" s="22" t="str">
        <f>IF(OR($J55="",BT55=""),"",SUM(Tipppunkte!BS55:BU55))</f>
        <v/>
      </c>
      <c r="BV55" s="72"/>
      <c r="BW55" s="73"/>
      <c r="BX55" s="22" t="str">
        <f>IF(OR($J55="",BW55=""),"",SUM(Tipppunkte!BV55:BX55))</f>
        <v/>
      </c>
      <c r="BY55" s="72"/>
      <c r="BZ55" s="73"/>
      <c r="CA55" s="22" t="str">
        <f>IF(OR($J55="",BZ55=""),"",SUM(Tipppunkte!BY55:CA55))</f>
        <v/>
      </c>
      <c r="CB55" s="72"/>
      <c r="CC55" s="73"/>
      <c r="CD55" s="22" t="str">
        <f>IF(OR($J55="",CC55=""),"",SUM(Tipppunkte!CB55:CD55))</f>
        <v/>
      </c>
      <c r="CE55" s="72"/>
      <c r="CF55" s="73"/>
      <c r="CG55" s="22" t="str">
        <f>IF(OR($J55="",CF55=""),"",SUM(Tipppunkte!CE55:CG55))</f>
        <v/>
      </c>
      <c r="CH55" s="72"/>
      <c r="CI55" s="73"/>
      <c r="CJ55" s="22" t="str">
        <f>IF(OR($J55="",CI55=""),"",SUM(Tipppunkte!CH55:CJ55))</f>
        <v/>
      </c>
      <c r="CK55" s="72"/>
      <c r="CL55" s="73"/>
      <c r="CM55" s="22" t="str">
        <f>IF(OR($J55="",CL55=""),"",SUM(Tipppunkte!CK55:CM55))</f>
        <v/>
      </c>
      <c r="CN55" s="72"/>
      <c r="CO55" s="73"/>
      <c r="CP55" s="22" t="str">
        <f>IF(OR($J55="",CO55=""),"",SUM(Tipppunkte!CN55:CP55))</f>
        <v/>
      </c>
      <c r="CQ55" s="72"/>
      <c r="CR55" s="73"/>
      <c r="CS55" s="22" t="str">
        <f>IF(OR($J55="",CR55=""),"",SUM(Tipppunkte!CQ55:CS55))</f>
        <v/>
      </c>
      <c r="CT55" s="72"/>
      <c r="CU55" s="73"/>
      <c r="CV55" s="22" t="str">
        <f>IF(OR($J55="",CU55=""),"",SUM(Tipppunkte!CT55:CV55))</f>
        <v/>
      </c>
      <c r="CW55" s="72"/>
      <c r="CX55" s="73"/>
      <c r="CY55" s="22" t="str">
        <f>IF(OR($J55="",CX55=""),"",SUM(Tipppunkte!CW55:CY55))</f>
        <v/>
      </c>
      <c r="CZ55" s="72"/>
      <c r="DA55" s="73"/>
      <c r="DB55" s="22" t="str">
        <f>IF(OR($J55="",DA55=""),"",SUM(Tipppunkte!CZ55:DB55))</f>
        <v/>
      </c>
      <c r="DC55" s="72"/>
      <c r="DD55" s="73"/>
      <c r="DE55" s="22" t="str">
        <f>IF(OR($J55="",DD55=""),"",SUM(Tipppunkte!DC55:DE55))</f>
        <v/>
      </c>
      <c r="DF55" s="72"/>
      <c r="DG55" s="73"/>
      <c r="DH55" s="22" t="str">
        <f>IF(OR($J55="",DG55=""),"",SUM(Tipppunkte!DF55:DH55))</f>
        <v/>
      </c>
      <c r="DI55" s="72"/>
      <c r="DJ55" s="73"/>
      <c r="DK55" s="22" t="str">
        <f>IF(OR($J55="",DJ55=""),"",SUM(Tipppunkte!DI55:DK55))</f>
        <v/>
      </c>
      <c r="DL55" s="72"/>
      <c r="DM55" s="73"/>
      <c r="DN55" s="22" t="str">
        <f>IF(OR($J55="",DM55=""),"",SUM(Tipppunkte!DL55:DN55))</f>
        <v/>
      </c>
      <c r="DO55" s="72"/>
      <c r="DP55" s="73"/>
      <c r="DQ55" s="22" t="str">
        <f>IF(OR($J55="",DP55=""),"",SUM(Tipppunkte!DO55:DQ55))</f>
        <v/>
      </c>
      <c r="DR55" s="72"/>
      <c r="DS55" s="73"/>
      <c r="DT55" s="22" t="str">
        <f>IF(OR($J55="",DS55=""),"",SUM(Tipppunkte!DR55:DT55))</f>
        <v/>
      </c>
      <c r="DU55" s="72"/>
      <c r="DV55" s="73"/>
      <c r="DW55" s="22" t="str">
        <f>IF(OR($J55="",DV55=""),"",SUM(Tipppunkte!DU55:DW55))</f>
        <v/>
      </c>
      <c r="DX55" s="72"/>
      <c r="DY55" s="73"/>
      <c r="DZ55" s="22" t="str">
        <f>IF(OR($J55="",DY55=""),"",SUM(Tipppunkte!DX55:DZ55))</f>
        <v/>
      </c>
      <c r="EA55" s="72"/>
      <c r="EB55" s="73"/>
      <c r="EC55" s="22" t="str">
        <f>IF(OR($J55="",EB55=""),"",SUM(Tipppunkte!EA55:EC55))</f>
        <v/>
      </c>
      <c r="ED55" s="72"/>
      <c r="EE55" s="73"/>
      <c r="EF55" s="22" t="str">
        <f>IF(OR($J55="",EE55=""),"",SUM(Tipppunkte!ED55:EF55))</f>
        <v/>
      </c>
      <c r="EG55" s="72"/>
      <c r="EH55" s="73"/>
      <c r="EI55" s="22" t="str">
        <f>IF(OR($J55="",EH55=""),"",SUM(Tipppunkte!EG55:EI55))</f>
        <v/>
      </c>
    </row>
    <row r="56" spans="1:139" x14ac:dyDescent="0.2">
      <c r="A56" s="268"/>
      <c r="B56" s="138">
        <v>53</v>
      </c>
      <c r="C56" s="149">
        <f>Stammdaten!H93</f>
        <v>43283.666666666664</v>
      </c>
      <c r="D56" s="163"/>
      <c r="E56" s="153" t="str">
        <f>Stammdaten!F93</f>
        <v/>
      </c>
      <c r="F56" s="13" t="s">
        <v>4</v>
      </c>
      <c r="G56" s="155" t="str">
        <f>Stammdaten!G93</f>
        <v/>
      </c>
      <c r="H56" s="65"/>
      <c r="I56" s="13" t="s">
        <v>3</v>
      </c>
      <c r="J56" s="67"/>
      <c r="K56" s="3" t="str">
        <f t="shared" si="7"/>
        <v>x</v>
      </c>
      <c r="P56" s="37" t="str">
        <f>Stammdaten!D93&amp;Stammdaten!E93</f>
        <v>1E2F</v>
      </c>
      <c r="Q56" s="37">
        <f t="shared" si="6"/>
        <v>0</v>
      </c>
      <c r="T56" s="72"/>
      <c r="U56" s="73"/>
      <c r="V56" s="22" t="str">
        <f>IF(OR($J56="",U56=""),"",SUM(Tipppunkte!T56:V56))</f>
        <v/>
      </c>
      <c r="W56" s="72"/>
      <c r="X56" s="73"/>
      <c r="Y56" s="22" t="str">
        <f>IF(OR($J56="",X56=""),"",SUM(Tipppunkte!W56:Y56))</f>
        <v/>
      </c>
      <c r="Z56" s="72"/>
      <c r="AA56" s="73"/>
      <c r="AB56" s="22" t="str">
        <f>IF(OR($J56="",AA56=""),"",SUM(Tipppunkte!Z56:AB56))</f>
        <v/>
      </c>
      <c r="AC56" s="72"/>
      <c r="AD56" s="73"/>
      <c r="AE56" s="22" t="str">
        <f>IF(OR($J56="",AD56=""),"",SUM(Tipppunkte!AC56:AE56))</f>
        <v/>
      </c>
      <c r="AF56" s="72"/>
      <c r="AG56" s="73"/>
      <c r="AH56" s="22" t="str">
        <f>IF(OR($J56="",AG56=""),"",SUM(Tipppunkte!AF56:AH56))</f>
        <v/>
      </c>
      <c r="AI56" s="72"/>
      <c r="AJ56" s="73"/>
      <c r="AK56" s="22" t="str">
        <f>IF(OR($J56="",AJ56=""),"",SUM(Tipppunkte!AI56:AK56))</f>
        <v/>
      </c>
      <c r="AL56" s="72"/>
      <c r="AM56" s="73"/>
      <c r="AN56" s="22" t="str">
        <f>IF(OR($J56="",AM56=""),"",SUM(Tipppunkte!AL56:AN56))</f>
        <v/>
      </c>
      <c r="AO56" s="72"/>
      <c r="AP56" s="73"/>
      <c r="AQ56" s="22" t="str">
        <f>IF(OR($J56="",AP56=""),"",SUM(Tipppunkte!AO56:AQ56))</f>
        <v/>
      </c>
      <c r="AR56" s="72"/>
      <c r="AS56" s="73"/>
      <c r="AT56" s="22" t="str">
        <f>IF(OR($J56="",AS56=""),"",SUM(Tipppunkte!AR56:AT56))</f>
        <v/>
      </c>
      <c r="AU56" s="72"/>
      <c r="AV56" s="73"/>
      <c r="AW56" s="22" t="str">
        <f>IF(OR($J56="",AV56=""),"",SUM(Tipppunkte!AU56:AW56))</f>
        <v/>
      </c>
      <c r="AX56" s="72"/>
      <c r="AY56" s="73"/>
      <c r="AZ56" s="22" t="str">
        <f>IF(OR($J56="",AY56=""),"",SUM(Tipppunkte!AX56:AZ56))</f>
        <v/>
      </c>
      <c r="BA56" s="72"/>
      <c r="BB56" s="73"/>
      <c r="BC56" s="22" t="str">
        <f>IF(OR($J56="",BB56=""),"",SUM(Tipppunkte!BA56:BC56))</f>
        <v/>
      </c>
      <c r="BD56" s="72"/>
      <c r="BE56" s="73"/>
      <c r="BF56" s="22" t="str">
        <f>IF(OR($J56="",BE56=""),"",SUM(Tipppunkte!BD56:BF56))</f>
        <v/>
      </c>
      <c r="BG56" s="72"/>
      <c r="BH56" s="73"/>
      <c r="BI56" s="22" t="str">
        <f>IF(OR($J56="",BH56=""),"",SUM(Tipppunkte!BG56:BI56))</f>
        <v/>
      </c>
      <c r="BJ56" s="72"/>
      <c r="BK56" s="73"/>
      <c r="BL56" s="22" t="str">
        <f>IF(OR($J56="",BK56=""),"",SUM(Tipppunkte!BJ56:BL56))</f>
        <v/>
      </c>
      <c r="BM56" s="72"/>
      <c r="BN56" s="73"/>
      <c r="BO56" s="22" t="str">
        <f>IF(OR($J56="",BN56=""),"",SUM(Tipppunkte!BM56:BO56))</f>
        <v/>
      </c>
      <c r="BP56" s="72"/>
      <c r="BQ56" s="73"/>
      <c r="BR56" s="22" t="str">
        <f>IF(OR($J56="",BQ56=""),"",SUM(Tipppunkte!BP56:BR56))</f>
        <v/>
      </c>
      <c r="BS56" s="72"/>
      <c r="BT56" s="73"/>
      <c r="BU56" s="22" t="str">
        <f>IF(OR($J56="",BT56=""),"",SUM(Tipppunkte!BS56:BU56))</f>
        <v/>
      </c>
      <c r="BV56" s="72"/>
      <c r="BW56" s="73"/>
      <c r="BX56" s="22" t="str">
        <f>IF(OR($J56="",BW56=""),"",SUM(Tipppunkte!BV56:BX56))</f>
        <v/>
      </c>
      <c r="BY56" s="72"/>
      <c r="BZ56" s="73"/>
      <c r="CA56" s="22" t="str">
        <f>IF(OR($J56="",BZ56=""),"",SUM(Tipppunkte!BY56:CA56))</f>
        <v/>
      </c>
      <c r="CB56" s="72"/>
      <c r="CC56" s="73"/>
      <c r="CD56" s="22" t="str">
        <f>IF(OR($J56="",CC56=""),"",SUM(Tipppunkte!CB56:CD56))</f>
        <v/>
      </c>
      <c r="CE56" s="72"/>
      <c r="CF56" s="73"/>
      <c r="CG56" s="22" t="str">
        <f>IF(OR($J56="",CF56=""),"",SUM(Tipppunkte!CE56:CG56))</f>
        <v/>
      </c>
      <c r="CH56" s="72"/>
      <c r="CI56" s="73"/>
      <c r="CJ56" s="22" t="str">
        <f>IF(OR($J56="",CI56=""),"",SUM(Tipppunkte!CH56:CJ56))</f>
        <v/>
      </c>
      <c r="CK56" s="72"/>
      <c r="CL56" s="73"/>
      <c r="CM56" s="22" t="str">
        <f>IF(OR($J56="",CL56=""),"",SUM(Tipppunkte!CK56:CM56))</f>
        <v/>
      </c>
      <c r="CN56" s="72"/>
      <c r="CO56" s="73"/>
      <c r="CP56" s="22" t="str">
        <f>IF(OR($J56="",CO56=""),"",SUM(Tipppunkte!CN56:CP56))</f>
        <v/>
      </c>
      <c r="CQ56" s="72"/>
      <c r="CR56" s="73"/>
      <c r="CS56" s="22" t="str">
        <f>IF(OR($J56="",CR56=""),"",SUM(Tipppunkte!CQ56:CS56))</f>
        <v/>
      </c>
      <c r="CT56" s="72"/>
      <c r="CU56" s="73"/>
      <c r="CV56" s="22" t="str">
        <f>IF(OR($J56="",CU56=""),"",SUM(Tipppunkte!CT56:CV56))</f>
        <v/>
      </c>
      <c r="CW56" s="72"/>
      <c r="CX56" s="73"/>
      <c r="CY56" s="22" t="str">
        <f>IF(OR($J56="",CX56=""),"",SUM(Tipppunkte!CW56:CY56))</f>
        <v/>
      </c>
      <c r="CZ56" s="72"/>
      <c r="DA56" s="73"/>
      <c r="DB56" s="22" t="str">
        <f>IF(OR($J56="",DA56=""),"",SUM(Tipppunkte!CZ56:DB56))</f>
        <v/>
      </c>
      <c r="DC56" s="72"/>
      <c r="DD56" s="73"/>
      <c r="DE56" s="22" t="str">
        <f>IF(OR($J56="",DD56=""),"",SUM(Tipppunkte!DC56:DE56))</f>
        <v/>
      </c>
      <c r="DF56" s="72"/>
      <c r="DG56" s="73"/>
      <c r="DH56" s="22" t="str">
        <f>IF(OR($J56="",DG56=""),"",SUM(Tipppunkte!DF56:DH56))</f>
        <v/>
      </c>
      <c r="DI56" s="72"/>
      <c r="DJ56" s="73"/>
      <c r="DK56" s="22" t="str">
        <f>IF(OR($J56="",DJ56=""),"",SUM(Tipppunkte!DI56:DK56))</f>
        <v/>
      </c>
      <c r="DL56" s="72"/>
      <c r="DM56" s="73"/>
      <c r="DN56" s="22" t="str">
        <f>IF(OR($J56="",DM56=""),"",SUM(Tipppunkte!DL56:DN56))</f>
        <v/>
      </c>
      <c r="DO56" s="72"/>
      <c r="DP56" s="73"/>
      <c r="DQ56" s="22" t="str">
        <f>IF(OR($J56="",DP56=""),"",SUM(Tipppunkte!DO56:DQ56))</f>
        <v/>
      </c>
      <c r="DR56" s="72"/>
      <c r="DS56" s="73"/>
      <c r="DT56" s="22" t="str">
        <f>IF(OR($J56="",DS56=""),"",SUM(Tipppunkte!DR56:DT56))</f>
        <v/>
      </c>
      <c r="DU56" s="72"/>
      <c r="DV56" s="73"/>
      <c r="DW56" s="22" t="str">
        <f>IF(OR($J56="",DV56=""),"",SUM(Tipppunkte!DU56:DW56))</f>
        <v/>
      </c>
      <c r="DX56" s="72"/>
      <c r="DY56" s="73"/>
      <c r="DZ56" s="22" t="str">
        <f>IF(OR($J56="",DY56=""),"",SUM(Tipppunkte!DX56:DZ56))</f>
        <v/>
      </c>
      <c r="EA56" s="72"/>
      <c r="EB56" s="73"/>
      <c r="EC56" s="22" t="str">
        <f>IF(OR($J56="",EB56=""),"",SUM(Tipppunkte!EA56:EC56))</f>
        <v/>
      </c>
      <c r="ED56" s="72"/>
      <c r="EE56" s="73"/>
      <c r="EF56" s="22" t="str">
        <f>IF(OR($J56="",EE56=""),"",SUM(Tipppunkte!ED56:EF56))</f>
        <v/>
      </c>
      <c r="EG56" s="72"/>
      <c r="EH56" s="73"/>
      <c r="EI56" s="22" t="str">
        <f>IF(OR($J56="",EH56=""),"",SUM(Tipppunkte!EG56:EI56))</f>
        <v/>
      </c>
    </row>
    <row r="57" spans="1:139" x14ac:dyDescent="0.2">
      <c r="A57" s="268"/>
      <c r="B57" s="138">
        <v>54</v>
      </c>
      <c r="C57" s="149">
        <f>Stammdaten!H94</f>
        <v>43283.833333333336</v>
      </c>
      <c r="D57" s="163"/>
      <c r="E57" s="153" t="str">
        <f>Stammdaten!F94</f>
        <v/>
      </c>
      <c r="F57" s="13" t="s">
        <v>4</v>
      </c>
      <c r="G57" s="155" t="str">
        <f>Stammdaten!G94</f>
        <v/>
      </c>
      <c r="H57" s="65"/>
      <c r="I57" s="13" t="s">
        <v>3</v>
      </c>
      <c r="J57" s="67"/>
      <c r="K57" s="3" t="str">
        <f t="shared" si="7"/>
        <v>x</v>
      </c>
      <c r="P57" s="37" t="str">
        <f>Stammdaten!D94&amp;Stammdaten!E94</f>
        <v>1G2H</v>
      </c>
      <c r="Q57" s="37">
        <f t="shared" si="6"/>
        <v>0</v>
      </c>
      <c r="T57" s="72"/>
      <c r="U57" s="73"/>
      <c r="V57" s="22" t="str">
        <f>IF(OR($J57="",U57=""),"",SUM(Tipppunkte!T57:V57))</f>
        <v/>
      </c>
      <c r="W57" s="72"/>
      <c r="X57" s="73"/>
      <c r="Y57" s="22" t="str">
        <f>IF(OR($J57="",X57=""),"",SUM(Tipppunkte!W57:Y57))</f>
        <v/>
      </c>
      <c r="Z57" s="72"/>
      <c r="AA57" s="73"/>
      <c r="AB57" s="22" t="str">
        <f>IF(OR($J57="",AA57=""),"",SUM(Tipppunkte!Z57:AB57))</f>
        <v/>
      </c>
      <c r="AC57" s="72"/>
      <c r="AD57" s="73"/>
      <c r="AE57" s="22" t="str">
        <f>IF(OR($J57="",AD57=""),"",SUM(Tipppunkte!AC57:AE57))</f>
        <v/>
      </c>
      <c r="AF57" s="72"/>
      <c r="AG57" s="73"/>
      <c r="AH57" s="22" t="str">
        <f>IF(OR($J57="",AG57=""),"",SUM(Tipppunkte!AF57:AH57))</f>
        <v/>
      </c>
      <c r="AI57" s="72"/>
      <c r="AJ57" s="73"/>
      <c r="AK57" s="22" t="str">
        <f>IF(OR($J57="",AJ57=""),"",SUM(Tipppunkte!AI57:AK57))</f>
        <v/>
      </c>
      <c r="AL57" s="72"/>
      <c r="AM57" s="73"/>
      <c r="AN57" s="22" t="str">
        <f>IF(OR($J57="",AM57=""),"",SUM(Tipppunkte!AL57:AN57))</f>
        <v/>
      </c>
      <c r="AO57" s="72"/>
      <c r="AP57" s="73"/>
      <c r="AQ57" s="22" t="str">
        <f>IF(OR($J57="",AP57=""),"",SUM(Tipppunkte!AO57:AQ57))</f>
        <v/>
      </c>
      <c r="AR57" s="72"/>
      <c r="AS57" s="73"/>
      <c r="AT57" s="22" t="str">
        <f>IF(OR($J57="",AS57=""),"",SUM(Tipppunkte!AR57:AT57))</f>
        <v/>
      </c>
      <c r="AU57" s="72"/>
      <c r="AV57" s="73"/>
      <c r="AW57" s="22" t="str">
        <f>IF(OR($J57="",AV57=""),"",SUM(Tipppunkte!AU57:AW57))</f>
        <v/>
      </c>
      <c r="AX57" s="72"/>
      <c r="AY57" s="73"/>
      <c r="AZ57" s="22" t="str">
        <f>IF(OR($J57="",AY57=""),"",SUM(Tipppunkte!AX57:AZ57))</f>
        <v/>
      </c>
      <c r="BA57" s="72"/>
      <c r="BB57" s="73"/>
      <c r="BC57" s="22" t="str">
        <f>IF(OR($J57="",BB57=""),"",SUM(Tipppunkte!BA57:BC57))</f>
        <v/>
      </c>
      <c r="BD57" s="72"/>
      <c r="BE57" s="73"/>
      <c r="BF57" s="22" t="str">
        <f>IF(OR($J57="",BE57=""),"",SUM(Tipppunkte!BD57:BF57))</f>
        <v/>
      </c>
      <c r="BG57" s="72"/>
      <c r="BH57" s="73"/>
      <c r="BI57" s="22" t="str">
        <f>IF(OR($J57="",BH57=""),"",SUM(Tipppunkte!BG57:BI57))</f>
        <v/>
      </c>
      <c r="BJ57" s="72"/>
      <c r="BK57" s="73"/>
      <c r="BL57" s="22" t="str">
        <f>IF(OR($J57="",BK57=""),"",SUM(Tipppunkte!BJ57:BL57))</f>
        <v/>
      </c>
      <c r="BM57" s="72"/>
      <c r="BN57" s="73"/>
      <c r="BO57" s="22" t="str">
        <f>IF(OR($J57="",BN57=""),"",SUM(Tipppunkte!BM57:BO57))</f>
        <v/>
      </c>
      <c r="BP57" s="72"/>
      <c r="BQ57" s="73"/>
      <c r="BR57" s="22" t="str">
        <f>IF(OR($J57="",BQ57=""),"",SUM(Tipppunkte!BP57:BR57))</f>
        <v/>
      </c>
      <c r="BS57" s="72"/>
      <c r="BT57" s="73"/>
      <c r="BU57" s="22" t="str">
        <f>IF(OR($J57="",BT57=""),"",SUM(Tipppunkte!BS57:BU57))</f>
        <v/>
      </c>
      <c r="BV57" s="72"/>
      <c r="BW57" s="73"/>
      <c r="BX57" s="22" t="str">
        <f>IF(OR($J57="",BW57=""),"",SUM(Tipppunkte!BV57:BX57))</f>
        <v/>
      </c>
      <c r="BY57" s="72"/>
      <c r="BZ57" s="73"/>
      <c r="CA57" s="22" t="str">
        <f>IF(OR($J57="",BZ57=""),"",SUM(Tipppunkte!BY57:CA57))</f>
        <v/>
      </c>
      <c r="CB57" s="72"/>
      <c r="CC57" s="73"/>
      <c r="CD57" s="22" t="str">
        <f>IF(OR($J57="",CC57=""),"",SUM(Tipppunkte!CB57:CD57))</f>
        <v/>
      </c>
      <c r="CE57" s="72"/>
      <c r="CF57" s="73"/>
      <c r="CG57" s="22" t="str">
        <f>IF(OR($J57="",CF57=""),"",SUM(Tipppunkte!CE57:CG57))</f>
        <v/>
      </c>
      <c r="CH57" s="72"/>
      <c r="CI57" s="73"/>
      <c r="CJ57" s="22" t="str">
        <f>IF(OR($J57="",CI57=""),"",SUM(Tipppunkte!CH57:CJ57))</f>
        <v/>
      </c>
      <c r="CK57" s="72"/>
      <c r="CL57" s="73"/>
      <c r="CM57" s="22" t="str">
        <f>IF(OR($J57="",CL57=""),"",SUM(Tipppunkte!CK57:CM57))</f>
        <v/>
      </c>
      <c r="CN57" s="72"/>
      <c r="CO57" s="73"/>
      <c r="CP57" s="22" t="str">
        <f>IF(OR($J57="",CO57=""),"",SUM(Tipppunkte!CN57:CP57))</f>
        <v/>
      </c>
      <c r="CQ57" s="72"/>
      <c r="CR57" s="73"/>
      <c r="CS57" s="22" t="str">
        <f>IF(OR($J57="",CR57=""),"",SUM(Tipppunkte!CQ57:CS57))</f>
        <v/>
      </c>
      <c r="CT57" s="72"/>
      <c r="CU57" s="73"/>
      <c r="CV57" s="22" t="str">
        <f>IF(OR($J57="",CU57=""),"",SUM(Tipppunkte!CT57:CV57))</f>
        <v/>
      </c>
      <c r="CW57" s="72"/>
      <c r="CX57" s="73"/>
      <c r="CY57" s="22" t="str">
        <f>IF(OR($J57="",CX57=""),"",SUM(Tipppunkte!CW57:CY57))</f>
        <v/>
      </c>
      <c r="CZ57" s="72"/>
      <c r="DA57" s="73"/>
      <c r="DB57" s="22" t="str">
        <f>IF(OR($J57="",DA57=""),"",SUM(Tipppunkte!CZ57:DB57))</f>
        <v/>
      </c>
      <c r="DC57" s="72"/>
      <c r="DD57" s="73"/>
      <c r="DE57" s="22" t="str">
        <f>IF(OR($J57="",DD57=""),"",SUM(Tipppunkte!DC57:DE57))</f>
        <v/>
      </c>
      <c r="DF57" s="72"/>
      <c r="DG57" s="73"/>
      <c r="DH57" s="22" t="str">
        <f>IF(OR($J57="",DG57=""),"",SUM(Tipppunkte!DF57:DH57))</f>
        <v/>
      </c>
      <c r="DI57" s="72"/>
      <c r="DJ57" s="73"/>
      <c r="DK57" s="22" t="str">
        <f>IF(OR($J57="",DJ57=""),"",SUM(Tipppunkte!DI57:DK57))</f>
        <v/>
      </c>
      <c r="DL57" s="72"/>
      <c r="DM57" s="73"/>
      <c r="DN57" s="22" t="str">
        <f>IF(OR($J57="",DM57=""),"",SUM(Tipppunkte!DL57:DN57))</f>
        <v/>
      </c>
      <c r="DO57" s="72"/>
      <c r="DP57" s="73"/>
      <c r="DQ57" s="22" t="str">
        <f>IF(OR($J57="",DP57=""),"",SUM(Tipppunkte!DO57:DQ57))</f>
        <v/>
      </c>
      <c r="DR57" s="72"/>
      <c r="DS57" s="73"/>
      <c r="DT57" s="22" t="str">
        <f>IF(OR($J57="",DS57=""),"",SUM(Tipppunkte!DR57:DT57))</f>
        <v/>
      </c>
      <c r="DU57" s="72"/>
      <c r="DV57" s="73"/>
      <c r="DW57" s="22" t="str">
        <f>IF(OR($J57="",DV57=""),"",SUM(Tipppunkte!DU57:DW57))</f>
        <v/>
      </c>
      <c r="DX57" s="72"/>
      <c r="DY57" s="73"/>
      <c r="DZ57" s="22" t="str">
        <f>IF(OR($J57="",DY57=""),"",SUM(Tipppunkte!DX57:DZ57))</f>
        <v/>
      </c>
      <c r="EA57" s="72"/>
      <c r="EB57" s="73"/>
      <c r="EC57" s="22" t="str">
        <f>IF(OR($J57="",EB57=""),"",SUM(Tipppunkte!EA57:EC57))</f>
        <v/>
      </c>
      <c r="ED57" s="72"/>
      <c r="EE57" s="73"/>
      <c r="EF57" s="22" t="str">
        <f>IF(OR($J57="",EE57=""),"",SUM(Tipppunkte!ED57:EF57))</f>
        <v/>
      </c>
      <c r="EG57" s="72"/>
      <c r="EH57" s="73"/>
      <c r="EI57" s="22" t="str">
        <f>IF(OR($J57="",EH57=""),"",SUM(Tipppunkte!EG57:EI57))</f>
        <v/>
      </c>
    </row>
    <row r="58" spans="1:139" x14ac:dyDescent="0.2">
      <c r="A58" s="268"/>
      <c r="B58" s="138">
        <v>55</v>
      </c>
      <c r="C58" s="149">
        <f>Stammdaten!H95</f>
        <v>43284.666666666664</v>
      </c>
      <c r="D58" s="163"/>
      <c r="E58" s="153" t="str">
        <f>Stammdaten!F95</f>
        <v/>
      </c>
      <c r="F58" s="13" t="s">
        <v>4</v>
      </c>
      <c r="G58" s="155" t="str">
        <f>Stammdaten!G95</f>
        <v/>
      </c>
      <c r="H58" s="65"/>
      <c r="I58" s="13" t="s">
        <v>3</v>
      </c>
      <c r="J58" s="67"/>
      <c r="K58" s="3" t="str">
        <f t="shared" si="7"/>
        <v>x</v>
      </c>
      <c r="P58" s="37" t="str">
        <f>Stammdaten!D95&amp;Stammdaten!E95</f>
        <v>1F2E</v>
      </c>
      <c r="Q58" s="37">
        <f t="shared" si="6"/>
        <v>0</v>
      </c>
      <c r="T58" s="72"/>
      <c r="U58" s="73"/>
      <c r="V58" s="22" t="str">
        <f>IF(OR($J58="",U58=""),"",SUM(Tipppunkte!T58:V58))</f>
        <v/>
      </c>
      <c r="W58" s="72"/>
      <c r="X58" s="73"/>
      <c r="Y58" s="22" t="str">
        <f>IF(OR($J58="",X58=""),"",SUM(Tipppunkte!W58:Y58))</f>
        <v/>
      </c>
      <c r="Z58" s="72"/>
      <c r="AA58" s="73"/>
      <c r="AB58" s="22" t="str">
        <f>IF(OR($J58="",AA58=""),"",SUM(Tipppunkte!Z58:AB58))</f>
        <v/>
      </c>
      <c r="AC58" s="72"/>
      <c r="AD58" s="73"/>
      <c r="AE58" s="22" t="str">
        <f>IF(OR($J58="",AD58=""),"",SUM(Tipppunkte!AC58:AE58))</f>
        <v/>
      </c>
      <c r="AF58" s="72"/>
      <c r="AG58" s="73"/>
      <c r="AH58" s="22" t="str">
        <f>IF(OR($J58="",AG58=""),"",SUM(Tipppunkte!AF58:AH58))</f>
        <v/>
      </c>
      <c r="AI58" s="72"/>
      <c r="AJ58" s="73"/>
      <c r="AK58" s="22" t="str">
        <f>IF(OR($J58="",AJ58=""),"",SUM(Tipppunkte!AI58:AK58))</f>
        <v/>
      </c>
      <c r="AL58" s="72"/>
      <c r="AM58" s="73"/>
      <c r="AN58" s="22" t="str">
        <f>IF(OR($J58="",AM58=""),"",SUM(Tipppunkte!AL58:AN58))</f>
        <v/>
      </c>
      <c r="AO58" s="72"/>
      <c r="AP58" s="73"/>
      <c r="AQ58" s="22" t="str">
        <f>IF(OR($J58="",AP58=""),"",SUM(Tipppunkte!AO58:AQ58))</f>
        <v/>
      </c>
      <c r="AR58" s="72"/>
      <c r="AS58" s="73"/>
      <c r="AT58" s="22" t="str">
        <f>IF(OR($J58="",AS58=""),"",SUM(Tipppunkte!AR58:AT58))</f>
        <v/>
      </c>
      <c r="AU58" s="72"/>
      <c r="AV58" s="73"/>
      <c r="AW58" s="22" t="str">
        <f>IF(OR($J58="",AV58=""),"",SUM(Tipppunkte!AU58:AW58))</f>
        <v/>
      </c>
      <c r="AX58" s="72"/>
      <c r="AY58" s="73"/>
      <c r="AZ58" s="22" t="str">
        <f>IF(OR($J58="",AY58=""),"",SUM(Tipppunkte!AX58:AZ58))</f>
        <v/>
      </c>
      <c r="BA58" s="72"/>
      <c r="BB58" s="73"/>
      <c r="BC58" s="22" t="str">
        <f>IF(OR($J58="",BB58=""),"",SUM(Tipppunkte!BA58:BC58))</f>
        <v/>
      </c>
      <c r="BD58" s="72"/>
      <c r="BE58" s="73"/>
      <c r="BF58" s="22" t="str">
        <f>IF(OR($J58="",BE58=""),"",SUM(Tipppunkte!BD58:BF58))</f>
        <v/>
      </c>
      <c r="BG58" s="72"/>
      <c r="BH58" s="73"/>
      <c r="BI58" s="22" t="str">
        <f>IF(OR($J58="",BH58=""),"",SUM(Tipppunkte!BG58:BI58))</f>
        <v/>
      </c>
      <c r="BJ58" s="72"/>
      <c r="BK58" s="73"/>
      <c r="BL58" s="22" t="str">
        <f>IF(OR($J58="",BK58=""),"",SUM(Tipppunkte!BJ58:BL58))</f>
        <v/>
      </c>
      <c r="BM58" s="72"/>
      <c r="BN58" s="73"/>
      <c r="BO58" s="22" t="str">
        <f>IF(OR($J58="",BN58=""),"",SUM(Tipppunkte!BM58:BO58))</f>
        <v/>
      </c>
      <c r="BP58" s="72"/>
      <c r="BQ58" s="73"/>
      <c r="BR58" s="22" t="str">
        <f>IF(OR($J58="",BQ58=""),"",SUM(Tipppunkte!BP58:BR58))</f>
        <v/>
      </c>
      <c r="BS58" s="72"/>
      <c r="BT58" s="73"/>
      <c r="BU58" s="22" t="str">
        <f>IF(OR($J58="",BT58=""),"",SUM(Tipppunkte!BS58:BU58))</f>
        <v/>
      </c>
      <c r="BV58" s="72"/>
      <c r="BW58" s="73"/>
      <c r="BX58" s="22" t="str">
        <f>IF(OR($J58="",BW58=""),"",SUM(Tipppunkte!BV58:BX58))</f>
        <v/>
      </c>
      <c r="BY58" s="72"/>
      <c r="BZ58" s="73"/>
      <c r="CA58" s="22" t="str">
        <f>IF(OR($J58="",BZ58=""),"",SUM(Tipppunkte!BY58:CA58))</f>
        <v/>
      </c>
      <c r="CB58" s="72"/>
      <c r="CC58" s="73"/>
      <c r="CD58" s="22" t="str">
        <f>IF(OR($J58="",CC58=""),"",SUM(Tipppunkte!CB58:CD58))</f>
        <v/>
      </c>
      <c r="CE58" s="72"/>
      <c r="CF58" s="73"/>
      <c r="CG58" s="22" t="str">
        <f>IF(OR($J58="",CF58=""),"",SUM(Tipppunkte!CE58:CG58))</f>
        <v/>
      </c>
      <c r="CH58" s="72"/>
      <c r="CI58" s="73"/>
      <c r="CJ58" s="22" t="str">
        <f>IF(OR($J58="",CI58=""),"",SUM(Tipppunkte!CH58:CJ58))</f>
        <v/>
      </c>
      <c r="CK58" s="72"/>
      <c r="CL58" s="73"/>
      <c r="CM58" s="22" t="str">
        <f>IF(OR($J58="",CL58=""),"",SUM(Tipppunkte!CK58:CM58))</f>
        <v/>
      </c>
      <c r="CN58" s="72"/>
      <c r="CO58" s="73"/>
      <c r="CP58" s="22" t="str">
        <f>IF(OR($J58="",CO58=""),"",SUM(Tipppunkte!CN58:CP58))</f>
        <v/>
      </c>
      <c r="CQ58" s="72"/>
      <c r="CR58" s="73"/>
      <c r="CS58" s="22" t="str">
        <f>IF(OR($J58="",CR58=""),"",SUM(Tipppunkte!CQ58:CS58))</f>
        <v/>
      </c>
      <c r="CT58" s="72"/>
      <c r="CU58" s="73"/>
      <c r="CV58" s="22" t="str">
        <f>IF(OR($J58="",CU58=""),"",SUM(Tipppunkte!CT58:CV58))</f>
        <v/>
      </c>
      <c r="CW58" s="72"/>
      <c r="CX58" s="73"/>
      <c r="CY58" s="22" t="str">
        <f>IF(OR($J58="",CX58=""),"",SUM(Tipppunkte!CW58:CY58))</f>
        <v/>
      </c>
      <c r="CZ58" s="72"/>
      <c r="DA58" s="73"/>
      <c r="DB58" s="22" t="str">
        <f>IF(OR($J58="",DA58=""),"",SUM(Tipppunkte!CZ58:DB58))</f>
        <v/>
      </c>
      <c r="DC58" s="72"/>
      <c r="DD58" s="73"/>
      <c r="DE58" s="22" t="str">
        <f>IF(OR($J58="",DD58=""),"",SUM(Tipppunkte!DC58:DE58))</f>
        <v/>
      </c>
      <c r="DF58" s="72"/>
      <c r="DG58" s="73"/>
      <c r="DH58" s="22" t="str">
        <f>IF(OR($J58="",DG58=""),"",SUM(Tipppunkte!DF58:DH58))</f>
        <v/>
      </c>
      <c r="DI58" s="72"/>
      <c r="DJ58" s="73"/>
      <c r="DK58" s="22" t="str">
        <f>IF(OR($J58="",DJ58=""),"",SUM(Tipppunkte!DI58:DK58))</f>
        <v/>
      </c>
      <c r="DL58" s="72"/>
      <c r="DM58" s="73"/>
      <c r="DN58" s="22" t="str">
        <f>IF(OR($J58="",DM58=""),"",SUM(Tipppunkte!DL58:DN58))</f>
        <v/>
      </c>
      <c r="DO58" s="72"/>
      <c r="DP58" s="73"/>
      <c r="DQ58" s="22" t="str">
        <f>IF(OR($J58="",DP58=""),"",SUM(Tipppunkte!DO58:DQ58))</f>
        <v/>
      </c>
      <c r="DR58" s="72"/>
      <c r="DS58" s="73"/>
      <c r="DT58" s="22" t="str">
        <f>IF(OR($J58="",DS58=""),"",SUM(Tipppunkte!DR58:DT58))</f>
        <v/>
      </c>
      <c r="DU58" s="72"/>
      <c r="DV58" s="73"/>
      <c r="DW58" s="22" t="str">
        <f>IF(OR($J58="",DV58=""),"",SUM(Tipppunkte!DU58:DW58))</f>
        <v/>
      </c>
      <c r="DX58" s="72"/>
      <c r="DY58" s="73"/>
      <c r="DZ58" s="22" t="str">
        <f>IF(OR($J58="",DY58=""),"",SUM(Tipppunkte!DX58:DZ58))</f>
        <v/>
      </c>
      <c r="EA58" s="72"/>
      <c r="EB58" s="73"/>
      <c r="EC58" s="22" t="str">
        <f>IF(OR($J58="",EB58=""),"",SUM(Tipppunkte!EA58:EC58))</f>
        <v/>
      </c>
      <c r="ED58" s="72"/>
      <c r="EE58" s="73"/>
      <c r="EF58" s="22" t="str">
        <f>IF(OR($J58="",EE58=""),"",SUM(Tipppunkte!ED58:EF58))</f>
        <v/>
      </c>
      <c r="EG58" s="72"/>
      <c r="EH58" s="73"/>
      <c r="EI58" s="22" t="str">
        <f>IF(OR($J58="",EH58=""),"",SUM(Tipppunkte!EG58:EI58))</f>
        <v/>
      </c>
    </row>
    <row r="59" spans="1:139" ht="13.5" thickBot="1" x14ac:dyDescent="0.25">
      <c r="A59" s="268"/>
      <c r="B59" s="135">
        <v>56</v>
      </c>
      <c r="C59" s="150">
        <f>Stammdaten!H96</f>
        <v>43284.833333333336</v>
      </c>
      <c r="D59" s="164"/>
      <c r="E59" s="154" t="str">
        <f>Stammdaten!F96</f>
        <v/>
      </c>
      <c r="F59" s="15" t="s">
        <v>4</v>
      </c>
      <c r="G59" s="156" t="str">
        <f>Stammdaten!G96</f>
        <v/>
      </c>
      <c r="H59" s="66"/>
      <c r="I59" s="15" t="s">
        <v>3</v>
      </c>
      <c r="J59" s="68"/>
      <c r="K59" s="3" t="str">
        <f t="shared" si="7"/>
        <v>x</v>
      </c>
      <c r="P59" s="37" t="str">
        <f>Stammdaten!D96&amp;Stammdaten!E96</f>
        <v>1H2G</v>
      </c>
      <c r="Q59" s="37">
        <f t="shared" si="6"/>
        <v>0</v>
      </c>
      <c r="T59" s="74"/>
      <c r="U59" s="75"/>
      <c r="V59" s="24" t="str">
        <f>IF(OR($J59="",U59=""),"",SUM(Tipppunkte!T59:V59))</f>
        <v/>
      </c>
      <c r="W59" s="74"/>
      <c r="X59" s="75"/>
      <c r="Y59" s="24" t="str">
        <f>IF(OR($J59="",X59=""),"",SUM(Tipppunkte!W59:Y59))</f>
        <v/>
      </c>
      <c r="Z59" s="74"/>
      <c r="AA59" s="75"/>
      <c r="AB59" s="24" t="str">
        <f>IF(OR($J59="",AA59=""),"",SUM(Tipppunkte!Z59:AB59))</f>
        <v/>
      </c>
      <c r="AC59" s="74"/>
      <c r="AD59" s="75"/>
      <c r="AE59" s="24" t="str">
        <f>IF(OR($J59="",AD59=""),"",SUM(Tipppunkte!AC59:AE59))</f>
        <v/>
      </c>
      <c r="AF59" s="74"/>
      <c r="AG59" s="75"/>
      <c r="AH59" s="24" t="str">
        <f>IF(OR($J59="",AG59=""),"",SUM(Tipppunkte!AF59:AH59))</f>
        <v/>
      </c>
      <c r="AI59" s="74"/>
      <c r="AJ59" s="75"/>
      <c r="AK59" s="24" t="str">
        <f>IF(OR($J59="",AJ59=""),"",SUM(Tipppunkte!AI59:AK59))</f>
        <v/>
      </c>
      <c r="AL59" s="74"/>
      <c r="AM59" s="75"/>
      <c r="AN59" s="24" t="str">
        <f>IF(OR($J59="",AM59=""),"",SUM(Tipppunkte!AL59:AN59))</f>
        <v/>
      </c>
      <c r="AO59" s="74"/>
      <c r="AP59" s="75"/>
      <c r="AQ59" s="24" t="str">
        <f>IF(OR($J59="",AP59=""),"",SUM(Tipppunkte!AO59:AQ59))</f>
        <v/>
      </c>
      <c r="AR59" s="74"/>
      <c r="AS59" s="75"/>
      <c r="AT59" s="24" t="str">
        <f>IF(OR($J59="",AS59=""),"",SUM(Tipppunkte!AR59:AT59))</f>
        <v/>
      </c>
      <c r="AU59" s="74"/>
      <c r="AV59" s="75"/>
      <c r="AW59" s="24" t="str">
        <f>IF(OR($J59="",AV59=""),"",SUM(Tipppunkte!AU59:AW59))</f>
        <v/>
      </c>
      <c r="AX59" s="74"/>
      <c r="AY59" s="75"/>
      <c r="AZ59" s="24" t="str">
        <f>IF(OR($J59="",AY59=""),"",SUM(Tipppunkte!AX59:AZ59))</f>
        <v/>
      </c>
      <c r="BA59" s="74"/>
      <c r="BB59" s="75"/>
      <c r="BC59" s="24" t="str">
        <f>IF(OR($J59="",BB59=""),"",SUM(Tipppunkte!BA59:BC59))</f>
        <v/>
      </c>
      <c r="BD59" s="74"/>
      <c r="BE59" s="75"/>
      <c r="BF59" s="24" t="str">
        <f>IF(OR($J59="",BE59=""),"",SUM(Tipppunkte!BD59:BF59))</f>
        <v/>
      </c>
      <c r="BG59" s="74"/>
      <c r="BH59" s="75"/>
      <c r="BI59" s="24" t="str">
        <f>IF(OR($J59="",BH59=""),"",SUM(Tipppunkte!BG59:BI59))</f>
        <v/>
      </c>
      <c r="BJ59" s="74"/>
      <c r="BK59" s="75"/>
      <c r="BL59" s="24" t="str">
        <f>IF(OR($J59="",BK59=""),"",SUM(Tipppunkte!BJ59:BL59))</f>
        <v/>
      </c>
      <c r="BM59" s="74"/>
      <c r="BN59" s="75"/>
      <c r="BO59" s="24" t="str">
        <f>IF(OR($J59="",BN59=""),"",SUM(Tipppunkte!BM59:BO59))</f>
        <v/>
      </c>
      <c r="BP59" s="74"/>
      <c r="BQ59" s="75"/>
      <c r="BR59" s="24" t="str">
        <f>IF(OR($J59="",BQ59=""),"",SUM(Tipppunkte!BP59:BR59))</f>
        <v/>
      </c>
      <c r="BS59" s="74"/>
      <c r="BT59" s="75"/>
      <c r="BU59" s="24" t="str">
        <f>IF(OR($J59="",BT59=""),"",SUM(Tipppunkte!BS59:BU59))</f>
        <v/>
      </c>
      <c r="BV59" s="74"/>
      <c r="BW59" s="75"/>
      <c r="BX59" s="24" t="str">
        <f>IF(OR($J59="",BW59=""),"",SUM(Tipppunkte!BV59:BX59))</f>
        <v/>
      </c>
      <c r="BY59" s="74"/>
      <c r="BZ59" s="75"/>
      <c r="CA59" s="24" t="str">
        <f>IF(OR($J59="",BZ59=""),"",SUM(Tipppunkte!BY59:CA59))</f>
        <v/>
      </c>
      <c r="CB59" s="74"/>
      <c r="CC59" s="75"/>
      <c r="CD59" s="24" t="str">
        <f>IF(OR($J59="",CC59=""),"",SUM(Tipppunkte!CB59:CD59))</f>
        <v/>
      </c>
      <c r="CE59" s="74"/>
      <c r="CF59" s="75"/>
      <c r="CG59" s="24" t="str">
        <f>IF(OR($J59="",CF59=""),"",SUM(Tipppunkte!CE59:CG59))</f>
        <v/>
      </c>
      <c r="CH59" s="74"/>
      <c r="CI59" s="75"/>
      <c r="CJ59" s="24" t="str">
        <f>IF(OR($J59="",CI59=""),"",SUM(Tipppunkte!CH59:CJ59))</f>
        <v/>
      </c>
      <c r="CK59" s="74"/>
      <c r="CL59" s="75"/>
      <c r="CM59" s="24" t="str">
        <f>IF(OR($J59="",CL59=""),"",SUM(Tipppunkte!CK59:CM59))</f>
        <v/>
      </c>
      <c r="CN59" s="74"/>
      <c r="CO59" s="75"/>
      <c r="CP59" s="24" t="str">
        <f>IF(OR($J59="",CO59=""),"",SUM(Tipppunkte!CN59:CP59))</f>
        <v/>
      </c>
      <c r="CQ59" s="74"/>
      <c r="CR59" s="75"/>
      <c r="CS59" s="24" t="str">
        <f>IF(OR($J59="",CR59=""),"",SUM(Tipppunkte!CQ59:CS59))</f>
        <v/>
      </c>
      <c r="CT59" s="74"/>
      <c r="CU59" s="75"/>
      <c r="CV59" s="24" t="str">
        <f>IF(OR($J59="",CU59=""),"",SUM(Tipppunkte!CT59:CV59))</f>
        <v/>
      </c>
      <c r="CW59" s="74"/>
      <c r="CX59" s="75"/>
      <c r="CY59" s="24" t="str">
        <f>IF(OR($J59="",CX59=""),"",SUM(Tipppunkte!CW59:CY59))</f>
        <v/>
      </c>
      <c r="CZ59" s="74"/>
      <c r="DA59" s="75"/>
      <c r="DB59" s="24" t="str">
        <f>IF(OR($J59="",DA59=""),"",SUM(Tipppunkte!CZ59:DB59))</f>
        <v/>
      </c>
      <c r="DC59" s="74"/>
      <c r="DD59" s="75"/>
      <c r="DE59" s="24" t="str">
        <f>IF(OR($J59="",DD59=""),"",SUM(Tipppunkte!DC59:DE59))</f>
        <v/>
      </c>
      <c r="DF59" s="74"/>
      <c r="DG59" s="75"/>
      <c r="DH59" s="24" t="str">
        <f>IF(OR($J59="",DG59=""),"",SUM(Tipppunkte!DF59:DH59))</f>
        <v/>
      </c>
      <c r="DI59" s="74"/>
      <c r="DJ59" s="75"/>
      <c r="DK59" s="24" t="str">
        <f>IF(OR($J59="",DJ59=""),"",SUM(Tipppunkte!DI59:DK59))</f>
        <v/>
      </c>
      <c r="DL59" s="74"/>
      <c r="DM59" s="75"/>
      <c r="DN59" s="24" t="str">
        <f>IF(OR($J59="",DM59=""),"",SUM(Tipppunkte!DL59:DN59))</f>
        <v/>
      </c>
      <c r="DO59" s="74"/>
      <c r="DP59" s="75"/>
      <c r="DQ59" s="24" t="str">
        <f>IF(OR($J59="",DP59=""),"",SUM(Tipppunkte!DO59:DQ59))</f>
        <v/>
      </c>
      <c r="DR59" s="74"/>
      <c r="DS59" s="75"/>
      <c r="DT59" s="24" t="str">
        <f>IF(OR($J59="",DS59=""),"",SUM(Tipppunkte!DR59:DT59))</f>
        <v/>
      </c>
      <c r="DU59" s="74"/>
      <c r="DV59" s="75"/>
      <c r="DW59" s="24" t="str">
        <f>IF(OR($J59="",DV59=""),"",SUM(Tipppunkte!DU59:DW59))</f>
        <v/>
      </c>
      <c r="DX59" s="74"/>
      <c r="DY59" s="75"/>
      <c r="DZ59" s="24" t="str">
        <f>IF(OR($J59="",DY59=""),"",SUM(Tipppunkte!DX59:DZ59))</f>
        <v/>
      </c>
      <c r="EA59" s="74"/>
      <c r="EB59" s="75"/>
      <c r="EC59" s="24" t="str">
        <f>IF(OR($J59="",EB59=""),"",SUM(Tipppunkte!EA59:EC59))</f>
        <v/>
      </c>
      <c r="ED59" s="74"/>
      <c r="EE59" s="75"/>
      <c r="EF59" s="24" t="str">
        <f>IF(OR($J59="",EE59=""),"",SUM(Tipppunkte!ED59:EF59))</f>
        <v/>
      </c>
      <c r="EG59" s="74"/>
      <c r="EH59" s="75"/>
      <c r="EI59" s="24" t="str">
        <f>IF(OR($J59="",EH59=""),"",SUM(Tipppunkte!EG59:EI59))</f>
        <v/>
      </c>
    </row>
    <row r="60" spans="1:139" x14ac:dyDescent="0.2">
      <c r="A60" s="268" t="s">
        <v>42</v>
      </c>
      <c r="B60" s="138">
        <v>57</v>
      </c>
      <c r="C60" s="149">
        <f>Stammdaten!H97</f>
        <v>43287.666666666664</v>
      </c>
      <c r="D60" s="163"/>
      <c r="E60" s="153" t="str">
        <f>Stammdaten!F97</f>
        <v/>
      </c>
      <c r="F60" s="13" t="s">
        <v>4</v>
      </c>
      <c r="G60" s="155" t="str">
        <f>Stammdaten!G97</f>
        <v/>
      </c>
      <c r="H60" s="65"/>
      <c r="I60" s="13" t="s">
        <v>3</v>
      </c>
      <c r="J60" s="67"/>
      <c r="K60" s="3" t="str">
        <f t="shared" si="7"/>
        <v>x</v>
      </c>
      <c r="P60" s="37" t="str">
        <f>Stammdaten!D97&amp;Stammdaten!E97</f>
        <v>4950</v>
      </c>
      <c r="Q60" s="37">
        <f t="shared" si="6"/>
        <v>0</v>
      </c>
      <c r="T60" s="72"/>
      <c r="U60" s="73"/>
      <c r="V60" s="22" t="str">
        <f>IF(OR($J60="",U60=""),"",SUM(Tipppunkte!T60:V60))</f>
        <v/>
      </c>
      <c r="W60" s="72"/>
      <c r="X60" s="73"/>
      <c r="Y60" s="22" t="str">
        <f>IF(OR($J60="",X60=""),"",SUM(Tipppunkte!W60:Y60))</f>
        <v/>
      </c>
      <c r="Z60" s="72"/>
      <c r="AA60" s="73"/>
      <c r="AB60" s="22" t="str">
        <f>IF(OR($J60="",AA60=""),"",SUM(Tipppunkte!Z60:AB60))</f>
        <v/>
      </c>
      <c r="AC60" s="72"/>
      <c r="AD60" s="73"/>
      <c r="AE60" s="22" t="str">
        <f>IF(OR($J60="",AD60=""),"",SUM(Tipppunkte!AC60:AE60))</f>
        <v/>
      </c>
      <c r="AF60" s="72"/>
      <c r="AG60" s="73"/>
      <c r="AH60" s="22" t="str">
        <f>IF(OR($J60="",AG60=""),"",SUM(Tipppunkte!AF60:AH60))</f>
        <v/>
      </c>
      <c r="AI60" s="72"/>
      <c r="AJ60" s="73"/>
      <c r="AK60" s="22" t="str">
        <f>IF(OR($J60="",AJ60=""),"",SUM(Tipppunkte!AI60:AK60))</f>
        <v/>
      </c>
      <c r="AL60" s="72"/>
      <c r="AM60" s="73"/>
      <c r="AN60" s="22" t="str">
        <f>IF(OR($J60="",AM60=""),"",SUM(Tipppunkte!AL60:AN60))</f>
        <v/>
      </c>
      <c r="AO60" s="72"/>
      <c r="AP60" s="73"/>
      <c r="AQ60" s="22" t="str">
        <f>IF(OR($J60="",AP60=""),"",SUM(Tipppunkte!AO60:AQ60))</f>
        <v/>
      </c>
      <c r="AR60" s="72"/>
      <c r="AS60" s="73"/>
      <c r="AT60" s="22" t="str">
        <f>IF(OR($J60="",AS60=""),"",SUM(Tipppunkte!AR60:AT60))</f>
        <v/>
      </c>
      <c r="AU60" s="72"/>
      <c r="AV60" s="73"/>
      <c r="AW60" s="22" t="str">
        <f>IF(OR($J60="",AV60=""),"",SUM(Tipppunkte!AU60:AW60))</f>
        <v/>
      </c>
      <c r="AX60" s="72"/>
      <c r="AY60" s="73"/>
      <c r="AZ60" s="22" t="str">
        <f>IF(OR($J60="",AY60=""),"",SUM(Tipppunkte!AX60:AZ60))</f>
        <v/>
      </c>
      <c r="BA60" s="72"/>
      <c r="BB60" s="73"/>
      <c r="BC60" s="22" t="str">
        <f>IF(OR($J60="",BB60=""),"",SUM(Tipppunkte!BA60:BC60))</f>
        <v/>
      </c>
      <c r="BD60" s="72"/>
      <c r="BE60" s="73"/>
      <c r="BF60" s="22" t="str">
        <f>IF(OR($J60="",BE60=""),"",SUM(Tipppunkte!BD60:BF60))</f>
        <v/>
      </c>
      <c r="BG60" s="72"/>
      <c r="BH60" s="73"/>
      <c r="BI60" s="22" t="str">
        <f>IF(OR($J60="",BH60=""),"",SUM(Tipppunkte!BG60:BI60))</f>
        <v/>
      </c>
      <c r="BJ60" s="72"/>
      <c r="BK60" s="73"/>
      <c r="BL60" s="22" t="str">
        <f>IF(OR($J60="",BK60=""),"",SUM(Tipppunkte!BJ60:BL60))</f>
        <v/>
      </c>
      <c r="BM60" s="72"/>
      <c r="BN60" s="73"/>
      <c r="BO60" s="22" t="str">
        <f>IF(OR($J60="",BN60=""),"",SUM(Tipppunkte!BM60:BO60))</f>
        <v/>
      </c>
      <c r="BP60" s="72"/>
      <c r="BQ60" s="73"/>
      <c r="BR60" s="22" t="str">
        <f>IF(OR($J60="",BQ60=""),"",SUM(Tipppunkte!BP60:BR60))</f>
        <v/>
      </c>
      <c r="BS60" s="72"/>
      <c r="BT60" s="73"/>
      <c r="BU60" s="22" t="str">
        <f>IF(OR($J60="",BT60=""),"",SUM(Tipppunkte!BS60:BU60))</f>
        <v/>
      </c>
      <c r="BV60" s="72"/>
      <c r="BW60" s="73"/>
      <c r="BX60" s="22" t="str">
        <f>IF(OR($J60="",BW60=""),"",SUM(Tipppunkte!BV60:BX60))</f>
        <v/>
      </c>
      <c r="BY60" s="72"/>
      <c r="BZ60" s="73"/>
      <c r="CA60" s="22" t="str">
        <f>IF(OR($J60="",BZ60=""),"",SUM(Tipppunkte!BY60:CA60))</f>
        <v/>
      </c>
      <c r="CB60" s="72"/>
      <c r="CC60" s="73"/>
      <c r="CD60" s="22" t="str">
        <f>IF(OR($J60="",CC60=""),"",SUM(Tipppunkte!CB60:CD60))</f>
        <v/>
      </c>
      <c r="CE60" s="72"/>
      <c r="CF60" s="73"/>
      <c r="CG60" s="22" t="str">
        <f>IF(OR($J60="",CF60=""),"",SUM(Tipppunkte!CE60:CG60))</f>
        <v/>
      </c>
      <c r="CH60" s="72"/>
      <c r="CI60" s="73"/>
      <c r="CJ60" s="22" t="str">
        <f>IF(OR($J60="",CI60=""),"",SUM(Tipppunkte!CH60:CJ60))</f>
        <v/>
      </c>
      <c r="CK60" s="72"/>
      <c r="CL60" s="73"/>
      <c r="CM60" s="22" t="str">
        <f>IF(OR($J60="",CL60=""),"",SUM(Tipppunkte!CK60:CM60))</f>
        <v/>
      </c>
      <c r="CN60" s="72"/>
      <c r="CO60" s="73"/>
      <c r="CP60" s="22" t="str">
        <f>IF(OR($J60="",CO60=""),"",SUM(Tipppunkte!CN60:CP60))</f>
        <v/>
      </c>
      <c r="CQ60" s="72"/>
      <c r="CR60" s="73"/>
      <c r="CS60" s="22" t="str">
        <f>IF(OR($J60="",CR60=""),"",SUM(Tipppunkte!CQ60:CS60))</f>
        <v/>
      </c>
      <c r="CT60" s="72"/>
      <c r="CU60" s="73"/>
      <c r="CV60" s="22" t="str">
        <f>IF(OR($J60="",CU60=""),"",SUM(Tipppunkte!CT60:CV60))</f>
        <v/>
      </c>
      <c r="CW60" s="72"/>
      <c r="CX60" s="73"/>
      <c r="CY60" s="22" t="str">
        <f>IF(OR($J60="",CX60=""),"",SUM(Tipppunkte!CW60:CY60))</f>
        <v/>
      </c>
      <c r="CZ60" s="72"/>
      <c r="DA60" s="73"/>
      <c r="DB60" s="22" t="str">
        <f>IF(OR($J60="",DA60=""),"",SUM(Tipppunkte!CZ60:DB60))</f>
        <v/>
      </c>
      <c r="DC60" s="72"/>
      <c r="DD60" s="73"/>
      <c r="DE60" s="22" t="str">
        <f>IF(OR($J60="",DD60=""),"",SUM(Tipppunkte!DC60:DE60))</f>
        <v/>
      </c>
      <c r="DF60" s="72"/>
      <c r="DG60" s="73"/>
      <c r="DH60" s="22" t="str">
        <f>IF(OR($J60="",DG60=""),"",SUM(Tipppunkte!DF60:DH60))</f>
        <v/>
      </c>
      <c r="DI60" s="72"/>
      <c r="DJ60" s="73"/>
      <c r="DK60" s="22" t="str">
        <f>IF(OR($J60="",DJ60=""),"",SUM(Tipppunkte!DI60:DK60))</f>
        <v/>
      </c>
      <c r="DL60" s="72"/>
      <c r="DM60" s="73"/>
      <c r="DN60" s="22" t="str">
        <f>IF(OR($J60="",DM60=""),"",SUM(Tipppunkte!DL60:DN60))</f>
        <v/>
      </c>
      <c r="DO60" s="72"/>
      <c r="DP60" s="73"/>
      <c r="DQ60" s="22" t="str">
        <f>IF(OR($J60="",DP60=""),"",SUM(Tipppunkte!DO60:DQ60))</f>
        <v/>
      </c>
      <c r="DR60" s="72"/>
      <c r="DS60" s="73"/>
      <c r="DT60" s="22" t="str">
        <f>IF(OR($J60="",DS60=""),"",SUM(Tipppunkte!DR60:DT60))</f>
        <v/>
      </c>
      <c r="DU60" s="72"/>
      <c r="DV60" s="73"/>
      <c r="DW60" s="22" t="str">
        <f>IF(OR($J60="",DV60=""),"",SUM(Tipppunkte!DU60:DW60))</f>
        <v/>
      </c>
      <c r="DX60" s="72"/>
      <c r="DY60" s="73"/>
      <c r="DZ60" s="22" t="str">
        <f>IF(OR($J60="",DY60=""),"",SUM(Tipppunkte!DX60:DZ60))</f>
        <v/>
      </c>
      <c r="EA60" s="72"/>
      <c r="EB60" s="73"/>
      <c r="EC60" s="22" t="str">
        <f>IF(OR($J60="",EB60=""),"",SUM(Tipppunkte!EA60:EC60))</f>
        <v/>
      </c>
      <c r="ED60" s="72"/>
      <c r="EE60" s="73"/>
      <c r="EF60" s="22" t="str">
        <f>IF(OR($J60="",EE60=""),"",SUM(Tipppunkte!ED60:EF60))</f>
        <v/>
      </c>
      <c r="EG60" s="72"/>
      <c r="EH60" s="73"/>
      <c r="EI60" s="22" t="str">
        <f>IF(OR($J60="",EH60=""),"",SUM(Tipppunkte!EG60:EI60))</f>
        <v/>
      </c>
    </row>
    <row r="61" spans="1:139" x14ac:dyDescent="0.2">
      <c r="A61" s="268"/>
      <c r="B61" s="138">
        <v>58</v>
      </c>
      <c r="C61" s="149">
        <f>Stammdaten!H98</f>
        <v>43287.833333333336</v>
      </c>
      <c r="D61" s="163"/>
      <c r="E61" s="153" t="str">
        <f>Stammdaten!F98</f>
        <v/>
      </c>
      <c r="F61" s="13" t="s">
        <v>4</v>
      </c>
      <c r="G61" s="155" t="str">
        <f>Stammdaten!G98</f>
        <v/>
      </c>
      <c r="H61" s="65"/>
      <c r="I61" s="13" t="s">
        <v>3</v>
      </c>
      <c r="J61" s="67"/>
      <c r="K61" s="3" t="str">
        <f t="shared" si="7"/>
        <v>x</v>
      </c>
      <c r="P61" s="37" t="str">
        <f>Stammdaten!D98&amp;Stammdaten!E98</f>
        <v>5354</v>
      </c>
      <c r="Q61" s="37">
        <f t="shared" si="6"/>
        <v>0</v>
      </c>
      <c r="T61" s="72"/>
      <c r="U61" s="73"/>
      <c r="V61" s="22" t="str">
        <f>IF(OR($J61="",U61=""),"",SUM(Tipppunkte!T61:V61))</f>
        <v/>
      </c>
      <c r="W61" s="72"/>
      <c r="X61" s="73"/>
      <c r="Y61" s="22" t="str">
        <f>IF(OR($J61="",X61=""),"",SUM(Tipppunkte!W61:Y61))</f>
        <v/>
      </c>
      <c r="Z61" s="72"/>
      <c r="AA61" s="73"/>
      <c r="AB61" s="22" t="str">
        <f>IF(OR($J61="",AA61=""),"",SUM(Tipppunkte!Z61:AB61))</f>
        <v/>
      </c>
      <c r="AC61" s="72"/>
      <c r="AD61" s="73"/>
      <c r="AE61" s="22" t="str">
        <f>IF(OR($J61="",AD61=""),"",SUM(Tipppunkte!AC61:AE61))</f>
        <v/>
      </c>
      <c r="AF61" s="72"/>
      <c r="AG61" s="73"/>
      <c r="AH61" s="22" t="str">
        <f>IF(OR($J61="",AG61=""),"",SUM(Tipppunkte!AF61:AH61))</f>
        <v/>
      </c>
      <c r="AI61" s="72"/>
      <c r="AJ61" s="73"/>
      <c r="AK61" s="22" t="str">
        <f>IF(OR($J61="",AJ61=""),"",SUM(Tipppunkte!AI61:AK61))</f>
        <v/>
      </c>
      <c r="AL61" s="72"/>
      <c r="AM61" s="73"/>
      <c r="AN61" s="22" t="str">
        <f>IF(OR($J61="",AM61=""),"",SUM(Tipppunkte!AL61:AN61))</f>
        <v/>
      </c>
      <c r="AO61" s="72"/>
      <c r="AP61" s="73"/>
      <c r="AQ61" s="22" t="str">
        <f>IF(OR($J61="",AP61=""),"",SUM(Tipppunkte!AO61:AQ61))</f>
        <v/>
      </c>
      <c r="AR61" s="72"/>
      <c r="AS61" s="73"/>
      <c r="AT61" s="22" t="str">
        <f>IF(OR($J61="",AS61=""),"",SUM(Tipppunkte!AR61:AT61))</f>
        <v/>
      </c>
      <c r="AU61" s="72"/>
      <c r="AV61" s="73"/>
      <c r="AW61" s="22" t="str">
        <f>IF(OR($J61="",AV61=""),"",SUM(Tipppunkte!AU61:AW61))</f>
        <v/>
      </c>
      <c r="AX61" s="72"/>
      <c r="AY61" s="73"/>
      <c r="AZ61" s="22" t="str">
        <f>IF(OR($J61="",AY61=""),"",SUM(Tipppunkte!AX61:AZ61))</f>
        <v/>
      </c>
      <c r="BA61" s="72"/>
      <c r="BB61" s="73"/>
      <c r="BC61" s="22" t="str">
        <f>IF(OR($J61="",BB61=""),"",SUM(Tipppunkte!BA61:BC61))</f>
        <v/>
      </c>
      <c r="BD61" s="72"/>
      <c r="BE61" s="73"/>
      <c r="BF61" s="22" t="str">
        <f>IF(OR($J61="",BE61=""),"",SUM(Tipppunkte!BD61:BF61))</f>
        <v/>
      </c>
      <c r="BG61" s="72"/>
      <c r="BH61" s="73"/>
      <c r="BI61" s="22" t="str">
        <f>IF(OR($J61="",BH61=""),"",SUM(Tipppunkte!BG61:BI61))</f>
        <v/>
      </c>
      <c r="BJ61" s="72"/>
      <c r="BK61" s="73"/>
      <c r="BL61" s="22" t="str">
        <f>IF(OR($J61="",BK61=""),"",SUM(Tipppunkte!BJ61:BL61))</f>
        <v/>
      </c>
      <c r="BM61" s="72"/>
      <c r="BN61" s="73"/>
      <c r="BO61" s="22" t="str">
        <f>IF(OR($J61="",BN61=""),"",SUM(Tipppunkte!BM61:BO61))</f>
        <v/>
      </c>
      <c r="BP61" s="72"/>
      <c r="BQ61" s="73"/>
      <c r="BR61" s="22" t="str">
        <f>IF(OR($J61="",BQ61=""),"",SUM(Tipppunkte!BP61:BR61))</f>
        <v/>
      </c>
      <c r="BS61" s="72"/>
      <c r="BT61" s="73"/>
      <c r="BU61" s="22" t="str">
        <f>IF(OR($J61="",BT61=""),"",SUM(Tipppunkte!BS61:BU61))</f>
        <v/>
      </c>
      <c r="BV61" s="72"/>
      <c r="BW61" s="73"/>
      <c r="BX61" s="22" t="str">
        <f>IF(OR($J61="",BW61=""),"",SUM(Tipppunkte!BV61:BX61))</f>
        <v/>
      </c>
      <c r="BY61" s="72"/>
      <c r="BZ61" s="73"/>
      <c r="CA61" s="22" t="str">
        <f>IF(OR($J61="",BZ61=""),"",SUM(Tipppunkte!BY61:CA61))</f>
        <v/>
      </c>
      <c r="CB61" s="72"/>
      <c r="CC61" s="73"/>
      <c r="CD61" s="22" t="str">
        <f>IF(OR($J61="",CC61=""),"",SUM(Tipppunkte!CB61:CD61))</f>
        <v/>
      </c>
      <c r="CE61" s="72"/>
      <c r="CF61" s="73"/>
      <c r="CG61" s="22" t="str">
        <f>IF(OR($J61="",CF61=""),"",SUM(Tipppunkte!CE61:CG61))</f>
        <v/>
      </c>
      <c r="CH61" s="72"/>
      <c r="CI61" s="73"/>
      <c r="CJ61" s="22" t="str">
        <f>IF(OR($J61="",CI61=""),"",SUM(Tipppunkte!CH61:CJ61))</f>
        <v/>
      </c>
      <c r="CK61" s="72"/>
      <c r="CL61" s="73"/>
      <c r="CM61" s="22" t="str">
        <f>IF(OR($J61="",CL61=""),"",SUM(Tipppunkte!CK61:CM61))</f>
        <v/>
      </c>
      <c r="CN61" s="72"/>
      <c r="CO61" s="73"/>
      <c r="CP61" s="22" t="str">
        <f>IF(OR($J61="",CO61=""),"",SUM(Tipppunkte!CN61:CP61))</f>
        <v/>
      </c>
      <c r="CQ61" s="72"/>
      <c r="CR61" s="73"/>
      <c r="CS61" s="22" t="str">
        <f>IF(OR($J61="",CR61=""),"",SUM(Tipppunkte!CQ61:CS61))</f>
        <v/>
      </c>
      <c r="CT61" s="72"/>
      <c r="CU61" s="73"/>
      <c r="CV61" s="22" t="str">
        <f>IF(OR($J61="",CU61=""),"",SUM(Tipppunkte!CT61:CV61))</f>
        <v/>
      </c>
      <c r="CW61" s="72"/>
      <c r="CX61" s="73"/>
      <c r="CY61" s="22" t="str">
        <f>IF(OR($J61="",CX61=""),"",SUM(Tipppunkte!CW61:CY61))</f>
        <v/>
      </c>
      <c r="CZ61" s="72"/>
      <c r="DA61" s="73"/>
      <c r="DB61" s="22" t="str">
        <f>IF(OR($J61="",DA61=""),"",SUM(Tipppunkte!CZ61:DB61))</f>
        <v/>
      </c>
      <c r="DC61" s="72"/>
      <c r="DD61" s="73"/>
      <c r="DE61" s="22" t="str">
        <f>IF(OR($J61="",DD61=""),"",SUM(Tipppunkte!DC61:DE61))</f>
        <v/>
      </c>
      <c r="DF61" s="72"/>
      <c r="DG61" s="73"/>
      <c r="DH61" s="22" t="str">
        <f>IF(OR($J61="",DG61=""),"",SUM(Tipppunkte!DF61:DH61))</f>
        <v/>
      </c>
      <c r="DI61" s="72"/>
      <c r="DJ61" s="73"/>
      <c r="DK61" s="22" t="str">
        <f>IF(OR($J61="",DJ61=""),"",SUM(Tipppunkte!DI61:DK61))</f>
        <v/>
      </c>
      <c r="DL61" s="72"/>
      <c r="DM61" s="73"/>
      <c r="DN61" s="22" t="str">
        <f>IF(OR($J61="",DM61=""),"",SUM(Tipppunkte!DL61:DN61))</f>
        <v/>
      </c>
      <c r="DO61" s="72"/>
      <c r="DP61" s="73"/>
      <c r="DQ61" s="22" t="str">
        <f>IF(OR($J61="",DP61=""),"",SUM(Tipppunkte!DO61:DQ61))</f>
        <v/>
      </c>
      <c r="DR61" s="72"/>
      <c r="DS61" s="73"/>
      <c r="DT61" s="22" t="str">
        <f>IF(OR($J61="",DS61=""),"",SUM(Tipppunkte!DR61:DT61))</f>
        <v/>
      </c>
      <c r="DU61" s="72"/>
      <c r="DV61" s="73"/>
      <c r="DW61" s="22" t="str">
        <f>IF(OR($J61="",DV61=""),"",SUM(Tipppunkte!DU61:DW61))</f>
        <v/>
      </c>
      <c r="DX61" s="72"/>
      <c r="DY61" s="73"/>
      <c r="DZ61" s="22" t="str">
        <f>IF(OR($J61="",DY61=""),"",SUM(Tipppunkte!DX61:DZ61))</f>
        <v/>
      </c>
      <c r="EA61" s="72"/>
      <c r="EB61" s="73"/>
      <c r="EC61" s="22" t="str">
        <f>IF(OR($J61="",EB61=""),"",SUM(Tipppunkte!EA61:EC61))</f>
        <v/>
      </c>
      <c r="ED61" s="72"/>
      <c r="EE61" s="73"/>
      <c r="EF61" s="22" t="str">
        <f>IF(OR($J61="",EE61=""),"",SUM(Tipppunkte!ED61:EF61))</f>
        <v/>
      </c>
      <c r="EG61" s="72"/>
      <c r="EH61" s="73"/>
      <c r="EI61" s="22" t="str">
        <f>IF(OR($J61="",EH61=""),"",SUM(Tipppunkte!EG61:EI61))</f>
        <v/>
      </c>
    </row>
    <row r="62" spans="1:139" x14ac:dyDescent="0.2">
      <c r="A62" s="268"/>
      <c r="B62" s="138">
        <v>59</v>
      </c>
      <c r="C62" s="149">
        <f>Stammdaten!H99</f>
        <v>43288.666666666664</v>
      </c>
      <c r="D62" s="163"/>
      <c r="E62" s="153" t="str">
        <f>Stammdaten!F99</f>
        <v/>
      </c>
      <c r="F62" s="13" t="s">
        <v>4</v>
      </c>
      <c r="G62" s="155" t="str">
        <f>Stammdaten!G99</f>
        <v/>
      </c>
      <c r="H62" s="65"/>
      <c r="I62" s="13" t="s">
        <v>3</v>
      </c>
      <c r="J62" s="67"/>
      <c r="K62" s="3" t="str">
        <f t="shared" si="7"/>
        <v>x</v>
      </c>
      <c r="P62" s="37" t="str">
        <f>Stammdaten!D99&amp;Stammdaten!E99</f>
        <v>5556</v>
      </c>
      <c r="Q62" s="37">
        <f t="shared" si="6"/>
        <v>0</v>
      </c>
      <c r="T62" s="72"/>
      <c r="U62" s="73"/>
      <c r="V62" s="22" t="str">
        <f>IF(OR($J62="",U62=""),"",SUM(Tipppunkte!T62:V62))</f>
        <v/>
      </c>
      <c r="W62" s="72"/>
      <c r="X62" s="73"/>
      <c r="Y62" s="22" t="str">
        <f>IF(OR($J62="",X62=""),"",SUM(Tipppunkte!W62:Y62))</f>
        <v/>
      </c>
      <c r="Z62" s="72"/>
      <c r="AA62" s="73"/>
      <c r="AB62" s="22" t="str">
        <f>IF(OR($J62="",AA62=""),"",SUM(Tipppunkte!Z62:AB62))</f>
        <v/>
      </c>
      <c r="AC62" s="72"/>
      <c r="AD62" s="73"/>
      <c r="AE62" s="22" t="str">
        <f>IF(OR($J62="",AD62=""),"",SUM(Tipppunkte!AC62:AE62))</f>
        <v/>
      </c>
      <c r="AF62" s="72"/>
      <c r="AG62" s="73"/>
      <c r="AH62" s="22" t="str">
        <f>IF(OR($J62="",AG62=""),"",SUM(Tipppunkte!AF62:AH62))</f>
        <v/>
      </c>
      <c r="AI62" s="72"/>
      <c r="AJ62" s="73"/>
      <c r="AK62" s="22" t="str">
        <f>IF(OR($J62="",AJ62=""),"",SUM(Tipppunkte!AI62:AK62))</f>
        <v/>
      </c>
      <c r="AL62" s="72"/>
      <c r="AM62" s="73"/>
      <c r="AN62" s="22" t="str">
        <f>IF(OR($J62="",AM62=""),"",SUM(Tipppunkte!AL62:AN62))</f>
        <v/>
      </c>
      <c r="AO62" s="72"/>
      <c r="AP62" s="73"/>
      <c r="AQ62" s="22" t="str">
        <f>IF(OR($J62="",AP62=""),"",SUM(Tipppunkte!AO62:AQ62))</f>
        <v/>
      </c>
      <c r="AR62" s="72"/>
      <c r="AS62" s="73"/>
      <c r="AT62" s="22" t="str">
        <f>IF(OR($J62="",AS62=""),"",SUM(Tipppunkte!AR62:AT62))</f>
        <v/>
      </c>
      <c r="AU62" s="72"/>
      <c r="AV62" s="73"/>
      <c r="AW62" s="22" t="str">
        <f>IF(OR($J62="",AV62=""),"",SUM(Tipppunkte!AU62:AW62))</f>
        <v/>
      </c>
      <c r="AX62" s="72"/>
      <c r="AY62" s="73"/>
      <c r="AZ62" s="22" t="str">
        <f>IF(OR($J62="",AY62=""),"",SUM(Tipppunkte!AX62:AZ62))</f>
        <v/>
      </c>
      <c r="BA62" s="72"/>
      <c r="BB62" s="73"/>
      <c r="BC62" s="22" t="str">
        <f>IF(OR($J62="",BB62=""),"",SUM(Tipppunkte!BA62:BC62))</f>
        <v/>
      </c>
      <c r="BD62" s="72"/>
      <c r="BE62" s="73"/>
      <c r="BF62" s="22" t="str">
        <f>IF(OR($J62="",BE62=""),"",SUM(Tipppunkte!BD62:BF62))</f>
        <v/>
      </c>
      <c r="BG62" s="72"/>
      <c r="BH62" s="73"/>
      <c r="BI62" s="22" t="str">
        <f>IF(OR($J62="",BH62=""),"",SUM(Tipppunkte!BG62:BI62))</f>
        <v/>
      </c>
      <c r="BJ62" s="72"/>
      <c r="BK62" s="73"/>
      <c r="BL62" s="22" t="str">
        <f>IF(OR($J62="",BK62=""),"",SUM(Tipppunkte!BJ62:BL62))</f>
        <v/>
      </c>
      <c r="BM62" s="72"/>
      <c r="BN62" s="73"/>
      <c r="BO62" s="22" t="str">
        <f>IF(OR($J62="",BN62=""),"",SUM(Tipppunkte!BM62:BO62))</f>
        <v/>
      </c>
      <c r="BP62" s="72"/>
      <c r="BQ62" s="73"/>
      <c r="BR62" s="22" t="str">
        <f>IF(OR($J62="",BQ62=""),"",SUM(Tipppunkte!BP62:BR62))</f>
        <v/>
      </c>
      <c r="BS62" s="72"/>
      <c r="BT62" s="73"/>
      <c r="BU62" s="22" t="str">
        <f>IF(OR($J62="",BT62=""),"",SUM(Tipppunkte!BS62:BU62))</f>
        <v/>
      </c>
      <c r="BV62" s="72"/>
      <c r="BW62" s="73"/>
      <c r="BX62" s="22" t="str">
        <f>IF(OR($J62="",BW62=""),"",SUM(Tipppunkte!BV62:BX62))</f>
        <v/>
      </c>
      <c r="BY62" s="72"/>
      <c r="BZ62" s="73"/>
      <c r="CA62" s="22" t="str">
        <f>IF(OR($J62="",BZ62=""),"",SUM(Tipppunkte!BY62:CA62))</f>
        <v/>
      </c>
      <c r="CB62" s="72"/>
      <c r="CC62" s="73"/>
      <c r="CD62" s="22" t="str">
        <f>IF(OR($J62="",CC62=""),"",SUM(Tipppunkte!CB62:CD62))</f>
        <v/>
      </c>
      <c r="CE62" s="72"/>
      <c r="CF62" s="73"/>
      <c r="CG62" s="22" t="str">
        <f>IF(OR($J62="",CF62=""),"",SUM(Tipppunkte!CE62:CG62))</f>
        <v/>
      </c>
      <c r="CH62" s="72"/>
      <c r="CI62" s="73"/>
      <c r="CJ62" s="22" t="str">
        <f>IF(OR($J62="",CI62=""),"",SUM(Tipppunkte!CH62:CJ62))</f>
        <v/>
      </c>
      <c r="CK62" s="72"/>
      <c r="CL62" s="73"/>
      <c r="CM62" s="22" t="str">
        <f>IF(OR($J62="",CL62=""),"",SUM(Tipppunkte!CK62:CM62))</f>
        <v/>
      </c>
      <c r="CN62" s="72"/>
      <c r="CO62" s="73"/>
      <c r="CP62" s="22" t="str">
        <f>IF(OR($J62="",CO62=""),"",SUM(Tipppunkte!CN62:CP62))</f>
        <v/>
      </c>
      <c r="CQ62" s="72"/>
      <c r="CR62" s="73"/>
      <c r="CS62" s="22" t="str">
        <f>IF(OR($J62="",CR62=""),"",SUM(Tipppunkte!CQ62:CS62))</f>
        <v/>
      </c>
      <c r="CT62" s="72"/>
      <c r="CU62" s="73"/>
      <c r="CV62" s="22" t="str">
        <f>IF(OR($J62="",CU62=""),"",SUM(Tipppunkte!CT62:CV62))</f>
        <v/>
      </c>
      <c r="CW62" s="72"/>
      <c r="CX62" s="73"/>
      <c r="CY62" s="22" t="str">
        <f>IF(OR($J62="",CX62=""),"",SUM(Tipppunkte!CW62:CY62))</f>
        <v/>
      </c>
      <c r="CZ62" s="72"/>
      <c r="DA62" s="73"/>
      <c r="DB62" s="22" t="str">
        <f>IF(OR($J62="",DA62=""),"",SUM(Tipppunkte!CZ62:DB62))</f>
        <v/>
      </c>
      <c r="DC62" s="72"/>
      <c r="DD62" s="73"/>
      <c r="DE62" s="22" t="str">
        <f>IF(OR($J62="",DD62=""),"",SUM(Tipppunkte!DC62:DE62))</f>
        <v/>
      </c>
      <c r="DF62" s="72"/>
      <c r="DG62" s="73"/>
      <c r="DH62" s="22" t="str">
        <f>IF(OR($J62="",DG62=""),"",SUM(Tipppunkte!DF62:DH62))</f>
        <v/>
      </c>
      <c r="DI62" s="72"/>
      <c r="DJ62" s="73"/>
      <c r="DK62" s="22" t="str">
        <f>IF(OR($J62="",DJ62=""),"",SUM(Tipppunkte!DI62:DK62))</f>
        <v/>
      </c>
      <c r="DL62" s="72"/>
      <c r="DM62" s="73"/>
      <c r="DN62" s="22" t="str">
        <f>IF(OR($J62="",DM62=""),"",SUM(Tipppunkte!DL62:DN62))</f>
        <v/>
      </c>
      <c r="DO62" s="72"/>
      <c r="DP62" s="73"/>
      <c r="DQ62" s="22" t="str">
        <f>IF(OR($J62="",DP62=""),"",SUM(Tipppunkte!DO62:DQ62))</f>
        <v/>
      </c>
      <c r="DR62" s="72"/>
      <c r="DS62" s="73"/>
      <c r="DT62" s="22" t="str">
        <f>IF(OR($J62="",DS62=""),"",SUM(Tipppunkte!DR62:DT62))</f>
        <v/>
      </c>
      <c r="DU62" s="72"/>
      <c r="DV62" s="73"/>
      <c r="DW62" s="22" t="str">
        <f>IF(OR($J62="",DV62=""),"",SUM(Tipppunkte!DU62:DW62))</f>
        <v/>
      </c>
      <c r="DX62" s="72"/>
      <c r="DY62" s="73"/>
      <c r="DZ62" s="22" t="str">
        <f>IF(OR($J62="",DY62=""),"",SUM(Tipppunkte!DX62:DZ62))</f>
        <v/>
      </c>
      <c r="EA62" s="72"/>
      <c r="EB62" s="73"/>
      <c r="EC62" s="22" t="str">
        <f>IF(OR($J62="",EB62=""),"",SUM(Tipppunkte!EA62:EC62))</f>
        <v/>
      </c>
      <c r="ED62" s="72"/>
      <c r="EE62" s="73"/>
      <c r="EF62" s="22" t="str">
        <f>IF(OR($J62="",EE62=""),"",SUM(Tipppunkte!ED62:EF62))</f>
        <v/>
      </c>
      <c r="EG62" s="72"/>
      <c r="EH62" s="73"/>
      <c r="EI62" s="22" t="str">
        <f>IF(OR($J62="",EH62=""),"",SUM(Tipppunkte!EG62:EI62))</f>
        <v/>
      </c>
    </row>
    <row r="63" spans="1:139" ht="13.5" thickBot="1" x14ac:dyDescent="0.25">
      <c r="A63" s="268"/>
      <c r="B63" s="135">
        <v>60</v>
      </c>
      <c r="C63" s="150">
        <f>Stammdaten!H100</f>
        <v>43288.833333333336</v>
      </c>
      <c r="D63" s="164"/>
      <c r="E63" s="154" t="str">
        <f>Stammdaten!F100</f>
        <v/>
      </c>
      <c r="F63" s="15" t="s">
        <v>4</v>
      </c>
      <c r="G63" s="156" t="str">
        <f>Stammdaten!G100</f>
        <v/>
      </c>
      <c r="H63" s="66"/>
      <c r="I63" s="15" t="s">
        <v>3</v>
      </c>
      <c r="J63" s="68"/>
      <c r="K63" s="3" t="str">
        <f t="shared" si="7"/>
        <v>x</v>
      </c>
      <c r="P63" s="37" t="str">
        <f>Stammdaten!D100&amp;Stammdaten!E100</f>
        <v>5152</v>
      </c>
      <c r="Q63" s="37">
        <f t="shared" si="6"/>
        <v>0</v>
      </c>
      <c r="T63" s="74"/>
      <c r="U63" s="75"/>
      <c r="V63" s="24" t="str">
        <f>IF(OR($J63="",U63=""),"",SUM(Tipppunkte!T63:V63))</f>
        <v/>
      </c>
      <c r="W63" s="74"/>
      <c r="X63" s="75"/>
      <c r="Y63" s="24" t="str">
        <f>IF(OR($J63="",X63=""),"",SUM(Tipppunkte!W63:Y63))</f>
        <v/>
      </c>
      <c r="Z63" s="74"/>
      <c r="AA63" s="75"/>
      <c r="AB63" s="24" t="str">
        <f>IF(OR($J63="",AA63=""),"",SUM(Tipppunkte!Z63:AB63))</f>
        <v/>
      </c>
      <c r="AC63" s="74"/>
      <c r="AD63" s="75"/>
      <c r="AE63" s="24" t="str">
        <f>IF(OR($J63="",AD63=""),"",SUM(Tipppunkte!AC63:AE63))</f>
        <v/>
      </c>
      <c r="AF63" s="74"/>
      <c r="AG63" s="75"/>
      <c r="AH63" s="24" t="str">
        <f>IF(OR($J63="",AG63=""),"",SUM(Tipppunkte!AF63:AH63))</f>
        <v/>
      </c>
      <c r="AI63" s="74"/>
      <c r="AJ63" s="75"/>
      <c r="AK63" s="24" t="str">
        <f>IF(OR($J63="",AJ63=""),"",SUM(Tipppunkte!AI63:AK63))</f>
        <v/>
      </c>
      <c r="AL63" s="74"/>
      <c r="AM63" s="75"/>
      <c r="AN63" s="24" t="str">
        <f>IF(OR($J63="",AM63=""),"",SUM(Tipppunkte!AL63:AN63))</f>
        <v/>
      </c>
      <c r="AO63" s="74"/>
      <c r="AP63" s="75"/>
      <c r="AQ63" s="24" t="str">
        <f>IF(OR($J63="",AP63=""),"",SUM(Tipppunkte!AO63:AQ63))</f>
        <v/>
      </c>
      <c r="AR63" s="74"/>
      <c r="AS63" s="75"/>
      <c r="AT63" s="24" t="str">
        <f>IF(OR($J63="",AS63=""),"",SUM(Tipppunkte!AR63:AT63))</f>
        <v/>
      </c>
      <c r="AU63" s="74"/>
      <c r="AV63" s="75"/>
      <c r="AW63" s="24" t="str">
        <f>IF(OR($J63="",AV63=""),"",SUM(Tipppunkte!AU63:AW63))</f>
        <v/>
      </c>
      <c r="AX63" s="74"/>
      <c r="AY63" s="75"/>
      <c r="AZ63" s="24" t="str">
        <f>IF(OR($J63="",AY63=""),"",SUM(Tipppunkte!AX63:AZ63))</f>
        <v/>
      </c>
      <c r="BA63" s="74"/>
      <c r="BB63" s="75"/>
      <c r="BC63" s="24" t="str">
        <f>IF(OR($J63="",BB63=""),"",SUM(Tipppunkte!BA63:BC63))</f>
        <v/>
      </c>
      <c r="BD63" s="74"/>
      <c r="BE63" s="75"/>
      <c r="BF63" s="24" t="str">
        <f>IF(OR($J63="",BE63=""),"",SUM(Tipppunkte!BD63:BF63))</f>
        <v/>
      </c>
      <c r="BG63" s="74"/>
      <c r="BH63" s="75"/>
      <c r="BI63" s="24" t="str">
        <f>IF(OR($J63="",BH63=""),"",SUM(Tipppunkte!BG63:BI63))</f>
        <v/>
      </c>
      <c r="BJ63" s="74"/>
      <c r="BK63" s="75"/>
      <c r="BL63" s="24" t="str">
        <f>IF(OR($J63="",BK63=""),"",SUM(Tipppunkte!BJ63:BL63))</f>
        <v/>
      </c>
      <c r="BM63" s="74"/>
      <c r="BN63" s="75"/>
      <c r="BO63" s="24" t="str">
        <f>IF(OR($J63="",BN63=""),"",SUM(Tipppunkte!BM63:BO63))</f>
        <v/>
      </c>
      <c r="BP63" s="74"/>
      <c r="BQ63" s="75"/>
      <c r="BR63" s="24" t="str">
        <f>IF(OR($J63="",BQ63=""),"",SUM(Tipppunkte!BP63:BR63))</f>
        <v/>
      </c>
      <c r="BS63" s="74"/>
      <c r="BT63" s="75"/>
      <c r="BU63" s="24" t="str">
        <f>IF(OR($J63="",BT63=""),"",SUM(Tipppunkte!BS63:BU63))</f>
        <v/>
      </c>
      <c r="BV63" s="74"/>
      <c r="BW63" s="75"/>
      <c r="BX63" s="24" t="str">
        <f>IF(OR($J63="",BW63=""),"",SUM(Tipppunkte!BV63:BX63))</f>
        <v/>
      </c>
      <c r="BY63" s="74"/>
      <c r="BZ63" s="75"/>
      <c r="CA63" s="24" t="str">
        <f>IF(OR($J63="",BZ63=""),"",SUM(Tipppunkte!BY63:CA63))</f>
        <v/>
      </c>
      <c r="CB63" s="74"/>
      <c r="CC63" s="75"/>
      <c r="CD63" s="24" t="str">
        <f>IF(OR($J63="",CC63=""),"",SUM(Tipppunkte!CB63:CD63))</f>
        <v/>
      </c>
      <c r="CE63" s="74"/>
      <c r="CF63" s="75"/>
      <c r="CG63" s="24" t="str">
        <f>IF(OR($J63="",CF63=""),"",SUM(Tipppunkte!CE63:CG63))</f>
        <v/>
      </c>
      <c r="CH63" s="74"/>
      <c r="CI63" s="75"/>
      <c r="CJ63" s="24" t="str">
        <f>IF(OR($J63="",CI63=""),"",SUM(Tipppunkte!CH63:CJ63))</f>
        <v/>
      </c>
      <c r="CK63" s="74"/>
      <c r="CL63" s="75"/>
      <c r="CM63" s="24" t="str">
        <f>IF(OR($J63="",CL63=""),"",SUM(Tipppunkte!CK63:CM63))</f>
        <v/>
      </c>
      <c r="CN63" s="74"/>
      <c r="CO63" s="75"/>
      <c r="CP63" s="24" t="str">
        <f>IF(OR($J63="",CO63=""),"",SUM(Tipppunkte!CN63:CP63))</f>
        <v/>
      </c>
      <c r="CQ63" s="74"/>
      <c r="CR63" s="75"/>
      <c r="CS63" s="24" t="str">
        <f>IF(OR($J63="",CR63=""),"",SUM(Tipppunkte!CQ63:CS63))</f>
        <v/>
      </c>
      <c r="CT63" s="74"/>
      <c r="CU63" s="75"/>
      <c r="CV63" s="24" t="str">
        <f>IF(OR($J63="",CU63=""),"",SUM(Tipppunkte!CT63:CV63))</f>
        <v/>
      </c>
      <c r="CW63" s="74"/>
      <c r="CX63" s="75"/>
      <c r="CY63" s="24" t="str">
        <f>IF(OR($J63="",CX63=""),"",SUM(Tipppunkte!CW63:CY63))</f>
        <v/>
      </c>
      <c r="CZ63" s="74"/>
      <c r="DA63" s="75"/>
      <c r="DB63" s="24" t="str">
        <f>IF(OR($J63="",DA63=""),"",SUM(Tipppunkte!CZ63:DB63))</f>
        <v/>
      </c>
      <c r="DC63" s="74"/>
      <c r="DD63" s="75"/>
      <c r="DE63" s="24" t="str">
        <f>IF(OR($J63="",DD63=""),"",SUM(Tipppunkte!DC63:DE63))</f>
        <v/>
      </c>
      <c r="DF63" s="74"/>
      <c r="DG63" s="75"/>
      <c r="DH63" s="24" t="str">
        <f>IF(OR($J63="",DG63=""),"",SUM(Tipppunkte!DF63:DH63))</f>
        <v/>
      </c>
      <c r="DI63" s="74"/>
      <c r="DJ63" s="75"/>
      <c r="DK63" s="24" t="str">
        <f>IF(OR($J63="",DJ63=""),"",SUM(Tipppunkte!DI63:DK63))</f>
        <v/>
      </c>
      <c r="DL63" s="74"/>
      <c r="DM63" s="75"/>
      <c r="DN63" s="24" t="str">
        <f>IF(OR($J63="",DM63=""),"",SUM(Tipppunkte!DL63:DN63))</f>
        <v/>
      </c>
      <c r="DO63" s="74"/>
      <c r="DP63" s="75"/>
      <c r="DQ63" s="24" t="str">
        <f>IF(OR($J63="",DP63=""),"",SUM(Tipppunkte!DO63:DQ63))</f>
        <v/>
      </c>
      <c r="DR63" s="74"/>
      <c r="DS63" s="75"/>
      <c r="DT63" s="24" t="str">
        <f>IF(OR($J63="",DS63=""),"",SUM(Tipppunkte!DR63:DT63))</f>
        <v/>
      </c>
      <c r="DU63" s="74"/>
      <c r="DV63" s="75"/>
      <c r="DW63" s="24" t="str">
        <f>IF(OR($J63="",DV63=""),"",SUM(Tipppunkte!DU63:DW63))</f>
        <v/>
      </c>
      <c r="DX63" s="74"/>
      <c r="DY63" s="75"/>
      <c r="DZ63" s="24" t="str">
        <f>IF(OR($J63="",DY63=""),"",SUM(Tipppunkte!DX63:DZ63))</f>
        <v/>
      </c>
      <c r="EA63" s="74"/>
      <c r="EB63" s="75"/>
      <c r="EC63" s="24" t="str">
        <f>IF(OR($J63="",EB63=""),"",SUM(Tipppunkte!EA63:EC63))</f>
        <v/>
      </c>
      <c r="ED63" s="74"/>
      <c r="EE63" s="75"/>
      <c r="EF63" s="24" t="str">
        <f>IF(OR($J63="",EE63=""),"",SUM(Tipppunkte!ED63:EF63))</f>
        <v/>
      </c>
      <c r="EG63" s="74"/>
      <c r="EH63" s="75"/>
      <c r="EI63" s="24" t="str">
        <f>IF(OR($J63="",EH63=""),"",SUM(Tipppunkte!EG63:EI63))</f>
        <v/>
      </c>
    </row>
    <row r="64" spans="1:139" x14ac:dyDescent="0.2">
      <c r="A64" s="268" t="s">
        <v>22</v>
      </c>
      <c r="B64" s="138">
        <v>61</v>
      </c>
      <c r="C64" s="149">
        <f>Stammdaten!H101</f>
        <v>43291.833333333336</v>
      </c>
      <c r="D64" s="163"/>
      <c r="E64" s="153" t="str">
        <f>Stammdaten!F101</f>
        <v/>
      </c>
      <c r="F64" s="13" t="s">
        <v>4</v>
      </c>
      <c r="G64" s="155" t="str">
        <f>Stammdaten!G101</f>
        <v/>
      </c>
      <c r="H64" s="65"/>
      <c r="I64" s="13" t="s">
        <v>3</v>
      </c>
      <c r="J64" s="67"/>
      <c r="K64" s="3" t="str">
        <f t="shared" si="7"/>
        <v>x</v>
      </c>
      <c r="P64" s="37" t="str">
        <f>Stammdaten!D101&amp;Stammdaten!E101</f>
        <v>5758</v>
      </c>
      <c r="Q64" s="37">
        <f t="shared" si="6"/>
        <v>0</v>
      </c>
      <c r="T64" s="72"/>
      <c r="U64" s="73"/>
      <c r="V64" s="22" t="str">
        <f>IF(OR($J64="",U64=""),"",SUM(Tipppunkte!T64:V64))</f>
        <v/>
      </c>
      <c r="W64" s="72"/>
      <c r="X64" s="73"/>
      <c r="Y64" s="22" t="str">
        <f>IF(OR($J64="",X64=""),"",SUM(Tipppunkte!W64:Y64))</f>
        <v/>
      </c>
      <c r="Z64" s="72"/>
      <c r="AA64" s="73"/>
      <c r="AB64" s="22" t="str">
        <f>IF(OR($J64="",AA64=""),"",SUM(Tipppunkte!Z64:AB64))</f>
        <v/>
      </c>
      <c r="AC64" s="72"/>
      <c r="AD64" s="73"/>
      <c r="AE64" s="22" t="str">
        <f>IF(OR($J64="",AD64=""),"",SUM(Tipppunkte!AC64:AE64))</f>
        <v/>
      </c>
      <c r="AF64" s="72"/>
      <c r="AG64" s="73"/>
      <c r="AH64" s="22" t="str">
        <f>IF(OR($J64="",AG64=""),"",SUM(Tipppunkte!AF64:AH64))</f>
        <v/>
      </c>
      <c r="AI64" s="72"/>
      <c r="AJ64" s="73"/>
      <c r="AK64" s="22" t="str">
        <f>IF(OR($J64="",AJ64=""),"",SUM(Tipppunkte!AI64:AK64))</f>
        <v/>
      </c>
      <c r="AL64" s="72"/>
      <c r="AM64" s="73"/>
      <c r="AN64" s="22" t="str">
        <f>IF(OR($J64="",AM64=""),"",SUM(Tipppunkte!AL64:AN64))</f>
        <v/>
      </c>
      <c r="AO64" s="72"/>
      <c r="AP64" s="73"/>
      <c r="AQ64" s="22" t="str">
        <f>IF(OR($J64="",AP64=""),"",SUM(Tipppunkte!AO64:AQ64))</f>
        <v/>
      </c>
      <c r="AR64" s="72"/>
      <c r="AS64" s="73"/>
      <c r="AT64" s="22" t="str">
        <f>IF(OR($J64="",AS64=""),"",SUM(Tipppunkte!AR64:AT64))</f>
        <v/>
      </c>
      <c r="AU64" s="72"/>
      <c r="AV64" s="73"/>
      <c r="AW64" s="22" t="str">
        <f>IF(OR($J64="",AV64=""),"",SUM(Tipppunkte!AU64:AW64))</f>
        <v/>
      </c>
      <c r="AX64" s="72"/>
      <c r="AY64" s="73"/>
      <c r="AZ64" s="22" t="str">
        <f>IF(OR($J64="",AY64=""),"",SUM(Tipppunkte!AX64:AZ64))</f>
        <v/>
      </c>
      <c r="BA64" s="72"/>
      <c r="BB64" s="73"/>
      <c r="BC64" s="22" t="str">
        <f>IF(OR($J64="",BB64=""),"",SUM(Tipppunkte!BA64:BC64))</f>
        <v/>
      </c>
      <c r="BD64" s="72"/>
      <c r="BE64" s="73"/>
      <c r="BF64" s="22" t="str">
        <f>IF(OR($J64="",BE64=""),"",SUM(Tipppunkte!BD64:BF64))</f>
        <v/>
      </c>
      <c r="BG64" s="72"/>
      <c r="BH64" s="73"/>
      <c r="BI64" s="22" t="str">
        <f>IF(OR($J64="",BH64=""),"",SUM(Tipppunkte!BG64:BI64))</f>
        <v/>
      </c>
      <c r="BJ64" s="72"/>
      <c r="BK64" s="73"/>
      <c r="BL64" s="22" t="str">
        <f>IF(OR($J64="",BK64=""),"",SUM(Tipppunkte!BJ64:BL64))</f>
        <v/>
      </c>
      <c r="BM64" s="72"/>
      <c r="BN64" s="73"/>
      <c r="BO64" s="22" t="str">
        <f>IF(OR($J64="",BN64=""),"",SUM(Tipppunkte!BM64:BO64))</f>
        <v/>
      </c>
      <c r="BP64" s="72"/>
      <c r="BQ64" s="73"/>
      <c r="BR64" s="22" t="str">
        <f>IF(OR($J64="",BQ64=""),"",SUM(Tipppunkte!BP64:BR64))</f>
        <v/>
      </c>
      <c r="BS64" s="72"/>
      <c r="BT64" s="73"/>
      <c r="BU64" s="22" t="str">
        <f>IF(OR($J64="",BT64=""),"",SUM(Tipppunkte!BS64:BU64))</f>
        <v/>
      </c>
      <c r="BV64" s="72"/>
      <c r="BW64" s="73"/>
      <c r="BX64" s="22" t="str">
        <f>IF(OR($J64="",BW64=""),"",SUM(Tipppunkte!BV64:BX64))</f>
        <v/>
      </c>
      <c r="BY64" s="72"/>
      <c r="BZ64" s="73"/>
      <c r="CA64" s="22" t="str">
        <f>IF(OR($J64="",BZ64=""),"",SUM(Tipppunkte!BY64:CA64))</f>
        <v/>
      </c>
      <c r="CB64" s="72"/>
      <c r="CC64" s="73"/>
      <c r="CD64" s="22" t="str">
        <f>IF(OR($J64="",CC64=""),"",SUM(Tipppunkte!CB64:CD64))</f>
        <v/>
      </c>
      <c r="CE64" s="72"/>
      <c r="CF64" s="73"/>
      <c r="CG64" s="22" t="str">
        <f>IF(OR($J64="",CF64=""),"",SUM(Tipppunkte!CE64:CG64))</f>
        <v/>
      </c>
      <c r="CH64" s="72"/>
      <c r="CI64" s="73"/>
      <c r="CJ64" s="22" t="str">
        <f>IF(OR($J64="",CI64=""),"",SUM(Tipppunkte!CH64:CJ64))</f>
        <v/>
      </c>
      <c r="CK64" s="72"/>
      <c r="CL64" s="73"/>
      <c r="CM64" s="22" t="str">
        <f>IF(OR($J64="",CL64=""),"",SUM(Tipppunkte!CK64:CM64))</f>
        <v/>
      </c>
      <c r="CN64" s="72"/>
      <c r="CO64" s="73"/>
      <c r="CP64" s="22" t="str">
        <f>IF(OR($J64="",CO64=""),"",SUM(Tipppunkte!CN64:CP64))</f>
        <v/>
      </c>
      <c r="CQ64" s="72"/>
      <c r="CR64" s="73"/>
      <c r="CS64" s="22" t="str">
        <f>IF(OR($J64="",CR64=""),"",SUM(Tipppunkte!CQ64:CS64))</f>
        <v/>
      </c>
      <c r="CT64" s="72"/>
      <c r="CU64" s="73"/>
      <c r="CV64" s="22" t="str">
        <f>IF(OR($J64="",CU64=""),"",SUM(Tipppunkte!CT64:CV64))</f>
        <v/>
      </c>
      <c r="CW64" s="72"/>
      <c r="CX64" s="73"/>
      <c r="CY64" s="22" t="str">
        <f>IF(OR($J64="",CX64=""),"",SUM(Tipppunkte!CW64:CY64))</f>
        <v/>
      </c>
      <c r="CZ64" s="72"/>
      <c r="DA64" s="73"/>
      <c r="DB64" s="22" t="str">
        <f>IF(OR($J64="",DA64=""),"",SUM(Tipppunkte!CZ64:DB64))</f>
        <v/>
      </c>
      <c r="DC64" s="72"/>
      <c r="DD64" s="73"/>
      <c r="DE64" s="22" t="str">
        <f>IF(OR($J64="",DD64=""),"",SUM(Tipppunkte!DC64:DE64))</f>
        <v/>
      </c>
      <c r="DF64" s="72"/>
      <c r="DG64" s="73"/>
      <c r="DH64" s="22" t="str">
        <f>IF(OR($J64="",DG64=""),"",SUM(Tipppunkte!DF64:DH64))</f>
        <v/>
      </c>
      <c r="DI64" s="72"/>
      <c r="DJ64" s="73"/>
      <c r="DK64" s="22" t="str">
        <f>IF(OR($J64="",DJ64=""),"",SUM(Tipppunkte!DI64:DK64))</f>
        <v/>
      </c>
      <c r="DL64" s="72"/>
      <c r="DM64" s="73"/>
      <c r="DN64" s="22" t="str">
        <f>IF(OR($J64="",DM64=""),"",SUM(Tipppunkte!DL64:DN64))</f>
        <v/>
      </c>
      <c r="DO64" s="72"/>
      <c r="DP64" s="73"/>
      <c r="DQ64" s="22" t="str">
        <f>IF(OR($J64="",DP64=""),"",SUM(Tipppunkte!DO64:DQ64))</f>
        <v/>
      </c>
      <c r="DR64" s="72"/>
      <c r="DS64" s="73"/>
      <c r="DT64" s="22" t="str">
        <f>IF(OR($J64="",DS64=""),"",SUM(Tipppunkte!DR64:DT64))</f>
        <v/>
      </c>
      <c r="DU64" s="72"/>
      <c r="DV64" s="73"/>
      <c r="DW64" s="22" t="str">
        <f>IF(OR($J64="",DV64=""),"",SUM(Tipppunkte!DU64:DW64))</f>
        <v/>
      </c>
      <c r="DX64" s="72"/>
      <c r="DY64" s="73"/>
      <c r="DZ64" s="22" t="str">
        <f>IF(OR($J64="",DY64=""),"",SUM(Tipppunkte!DX64:DZ64))</f>
        <v/>
      </c>
      <c r="EA64" s="72"/>
      <c r="EB64" s="73"/>
      <c r="EC64" s="22" t="str">
        <f>IF(OR($J64="",EB64=""),"",SUM(Tipppunkte!EA64:EC64))</f>
        <v/>
      </c>
      <c r="ED64" s="72"/>
      <c r="EE64" s="73"/>
      <c r="EF64" s="22" t="str">
        <f>IF(OR($J64="",EE64=""),"",SUM(Tipppunkte!ED64:EF64))</f>
        <v/>
      </c>
      <c r="EG64" s="72"/>
      <c r="EH64" s="73"/>
      <c r="EI64" s="22" t="str">
        <f>IF(OR($J64="",EH64=""),"",SUM(Tipppunkte!EG64:EI64))</f>
        <v/>
      </c>
    </row>
    <row r="65" spans="1:139" ht="13.5" thickBot="1" x14ac:dyDescent="0.25">
      <c r="A65" s="268"/>
      <c r="B65" s="135">
        <v>62</v>
      </c>
      <c r="C65" s="150">
        <f>Stammdaten!H102</f>
        <v>43292.833333333336</v>
      </c>
      <c r="D65" s="164"/>
      <c r="E65" s="154" t="str">
        <f>Stammdaten!F102</f>
        <v/>
      </c>
      <c r="F65" s="15" t="s">
        <v>4</v>
      </c>
      <c r="G65" s="156" t="str">
        <f>Stammdaten!G102</f>
        <v/>
      </c>
      <c r="H65" s="66"/>
      <c r="I65" s="15" t="s">
        <v>3</v>
      </c>
      <c r="J65" s="68"/>
      <c r="K65" s="3" t="str">
        <f t="shared" si="7"/>
        <v>x</v>
      </c>
      <c r="P65" s="37" t="str">
        <f>Stammdaten!D102&amp;Stammdaten!E102</f>
        <v>5960</v>
      </c>
      <c r="Q65" s="37">
        <f t="shared" si="6"/>
        <v>0</v>
      </c>
      <c r="T65" s="74"/>
      <c r="U65" s="75"/>
      <c r="V65" s="24" t="str">
        <f>IF(OR($J65="",U65=""),"",SUM(Tipppunkte!T65:V65))</f>
        <v/>
      </c>
      <c r="W65" s="74"/>
      <c r="X65" s="75"/>
      <c r="Y65" s="24" t="str">
        <f>IF(OR($J65="",X65=""),"",SUM(Tipppunkte!W65:Y65))</f>
        <v/>
      </c>
      <c r="Z65" s="74"/>
      <c r="AA65" s="75"/>
      <c r="AB65" s="24" t="str">
        <f>IF(OR($J65="",AA65=""),"",SUM(Tipppunkte!Z65:AB65))</f>
        <v/>
      </c>
      <c r="AC65" s="74"/>
      <c r="AD65" s="75"/>
      <c r="AE65" s="24" t="str">
        <f>IF(OR($J65="",AD65=""),"",SUM(Tipppunkte!AC65:AE65))</f>
        <v/>
      </c>
      <c r="AF65" s="74"/>
      <c r="AG65" s="75"/>
      <c r="AH65" s="24" t="str">
        <f>IF(OR($J65="",AG65=""),"",SUM(Tipppunkte!AF65:AH65))</f>
        <v/>
      </c>
      <c r="AI65" s="74"/>
      <c r="AJ65" s="75"/>
      <c r="AK65" s="24" t="str">
        <f>IF(OR($J65="",AJ65=""),"",SUM(Tipppunkte!AI65:AK65))</f>
        <v/>
      </c>
      <c r="AL65" s="74"/>
      <c r="AM65" s="75"/>
      <c r="AN65" s="24" t="str">
        <f>IF(OR($J65="",AM65=""),"",SUM(Tipppunkte!AL65:AN65))</f>
        <v/>
      </c>
      <c r="AO65" s="74"/>
      <c r="AP65" s="75"/>
      <c r="AQ65" s="24" t="str">
        <f>IF(OR($J65="",AP65=""),"",SUM(Tipppunkte!AO65:AQ65))</f>
        <v/>
      </c>
      <c r="AR65" s="74"/>
      <c r="AS65" s="75"/>
      <c r="AT65" s="24" t="str">
        <f>IF(OR($J65="",AS65=""),"",SUM(Tipppunkte!AR65:AT65))</f>
        <v/>
      </c>
      <c r="AU65" s="74"/>
      <c r="AV65" s="75"/>
      <c r="AW65" s="24" t="str">
        <f>IF(OR($J65="",AV65=""),"",SUM(Tipppunkte!AU65:AW65))</f>
        <v/>
      </c>
      <c r="AX65" s="74"/>
      <c r="AY65" s="75"/>
      <c r="AZ65" s="24" t="str">
        <f>IF(OR($J65="",AY65=""),"",SUM(Tipppunkte!AX65:AZ65))</f>
        <v/>
      </c>
      <c r="BA65" s="74"/>
      <c r="BB65" s="75"/>
      <c r="BC65" s="24" t="str">
        <f>IF(OR($J65="",BB65=""),"",SUM(Tipppunkte!BA65:BC65))</f>
        <v/>
      </c>
      <c r="BD65" s="74"/>
      <c r="BE65" s="75"/>
      <c r="BF65" s="24" t="str">
        <f>IF(OR($J65="",BE65=""),"",SUM(Tipppunkte!BD65:BF65))</f>
        <v/>
      </c>
      <c r="BG65" s="74"/>
      <c r="BH65" s="75"/>
      <c r="BI65" s="24" t="str">
        <f>IF(OR($J65="",BH65=""),"",SUM(Tipppunkte!BG65:BI65))</f>
        <v/>
      </c>
      <c r="BJ65" s="74"/>
      <c r="BK65" s="75"/>
      <c r="BL65" s="24" t="str">
        <f>IF(OR($J65="",BK65=""),"",SUM(Tipppunkte!BJ65:BL65))</f>
        <v/>
      </c>
      <c r="BM65" s="74"/>
      <c r="BN65" s="75"/>
      <c r="BO65" s="24" t="str">
        <f>IF(OR($J65="",BN65=""),"",SUM(Tipppunkte!BM65:BO65))</f>
        <v/>
      </c>
      <c r="BP65" s="74"/>
      <c r="BQ65" s="75"/>
      <c r="BR65" s="24" t="str">
        <f>IF(OR($J65="",BQ65=""),"",SUM(Tipppunkte!BP65:BR65))</f>
        <v/>
      </c>
      <c r="BS65" s="74"/>
      <c r="BT65" s="75"/>
      <c r="BU65" s="24" t="str">
        <f>IF(OR($J65="",BT65=""),"",SUM(Tipppunkte!BS65:BU65))</f>
        <v/>
      </c>
      <c r="BV65" s="74"/>
      <c r="BW65" s="75"/>
      <c r="BX65" s="24" t="str">
        <f>IF(OR($J65="",BW65=""),"",SUM(Tipppunkte!BV65:BX65))</f>
        <v/>
      </c>
      <c r="BY65" s="74"/>
      <c r="BZ65" s="75"/>
      <c r="CA65" s="24" t="str">
        <f>IF(OR($J65="",BZ65=""),"",SUM(Tipppunkte!BY65:CA65))</f>
        <v/>
      </c>
      <c r="CB65" s="74"/>
      <c r="CC65" s="75"/>
      <c r="CD65" s="24" t="str">
        <f>IF(OR($J65="",CC65=""),"",SUM(Tipppunkte!CB65:CD65))</f>
        <v/>
      </c>
      <c r="CE65" s="74"/>
      <c r="CF65" s="75"/>
      <c r="CG65" s="24" t="str">
        <f>IF(OR($J65="",CF65=""),"",SUM(Tipppunkte!CE65:CG65))</f>
        <v/>
      </c>
      <c r="CH65" s="74"/>
      <c r="CI65" s="75"/>
      <c r="CJ65" s="24" t="str">
        <f>IF(OR($J65="",CI65=""),"",SUM(Tipppunkte!CH65:CJ65))</f>
        <v/>
      </c>
      <c r="CK65" s="74"/>
      <c r="CL65" s="75"/>
      <c r="CM65" s="24" t="str">
        <f>IF(OR($J65="",CL65=""),"",SUM(Tipppunkte!CK65:CM65))</f>
        <v/>
      </c>
      <c r="CN65" s="74"/>
      <c r="CO65" s="75"/>
      <c r="CP65" s="24" t="str">
        <f>IF(OR($J65="",CO65=""),"",SUM(Tipppunkte!CN65:CP65))</f>
        <v/>
      </c>
      <c r="CQ65" s="74"/>
      <c r="CR65" s="75"/>
      <c r="CS65" s="24" t="str">
        <f>IF(OR($J65="",CR65=""),"",SUM(Tipppunkte!CQ65:CS65))</f>
        <v/>
      </c>
      <c r="CT65" s="74"/>
      <c r="CU65" s="75"/>
      <c r="CV65" s="24" t="str">
        <f>IF(OR($J65="",CU65=""),"",SUM(Tipppunkte!CT65:CV65))</f>
        <v/>
      </c>
      <c r="CW65" s="74"/>
      <c r="CX65" s="75"/>
      <c r="CY65" s="24" t="str">
        <f>IF(OR($J65="",CX65=""),"",SUM(Tipppunkte!CW65:CY65))</f>
        <v/>
      </c>
      <c r="CZ65" s="74"/>
      <c r="DA65" s="75"/>
      <c r="DB65" s="24" t="str">
        <f>IF(OR($J65="",DA65=""),"",SUM(Tipppunkte!CZ65:DB65))</f>
        <v/>
      </c>
      <c r="DC65" s="74"/>
      <c r="DD65" s="75"/>
      <c r="DE65" s="24" t="str">
        <f>IF(OR($J65="",DD65=""),"",SUM(Tipppunkte!DC65:DE65))</f>
        <v/>
      </c>
      <c r="DF65" s="74"/>
      <c r="DG65" s="75"/>
      <c r="DH65" s="24" t="str">
        <f>IF(OR($J65="",DG65=""),"",SUM(Tipppunkte!DF65:DH65))</f>
        <v/>
      </c>
      <c r="DI65" s="74"/>
      <c r="DJ65" s="75"/>
      <c r="DK65" s="24" t="str">
        <f>IF(OR($J65="",DJ65=""),"",SUM(Tipppunkte!DI65:DK65))</f>
        <v/>
      </c>
      <c r="DL65" s="74"/>
      <c r="DM65" s="75"/>
      <c r="DN65" s="24" t="str">
        <f>IF(OR($J65="",DM65=""),"",SUM(Tipppunkte!DL65:DN65))</f>
        <v/>
      </c>
      <c r="DO65" s="74"/>
      <c r="DP65" s="75"/>
      <c r="DQ65" s="24" t="str">
        <f>IF(OR($J65="",DP65=""),"",SUM(Tipppunkte!DO65:DQ65))</f>
        <v/>
      </c>
      <c r="DR65" s="74"/>
      <c r="DS65" s="75"/>
      <c r="DT65" s="24" t="str">
        <f>IF(OR($J65="",DS65=""),"",SUM(Tipppunkte!DR65:DT65))</f>
        <v/>
      </c>
      <c r="DU65" s="74"/>
      <c r="DV65" s="75"/>
      <c r="DW65" s="24" t="str">
        <f>IF(OR($J65="",DV65=""),"",SUM(Tipppunkte!DU65:DW65))</f>
        <v/>
      </c>
      <c r="DX65" s="74"/>
      <c r="DY65" s="75"/>
      <c r="DZ65" s="24" t="str">
        <f>IF(OR($J65="",DY65=""),"",SUM(Tipppunkte!DX65:DZ65))</f>
        <v/>
      </c>
      <c r="EA65" s="74"/>
      <c r="EB65" s="75"/>
      <c r="EC65" s="24" t="str">
        <f>IF(OR($J65="",EB65=""),"",SUM(Tipppunkte!EA65:EC65))</f>
        <v/>
      </c>
      <c r="ED65" s="74"/>
      <c r="EE65" s="75"/>
      <c r="EF65" s="24" t="str">
        <f>IF(OR($J65="",EE65=""),"",SUM(Tipppunkte!ED65:EF65))</f>
        <v/>
      </c>
      <c r="EG65" s="74"/>
      <c r="EH65" s="75"/>
      <c r="EI65" s="24" t="str">
        <f>IF(OR($J65="",EH65=""),"",SUM(Tipppunkte!EG65:EI65))</f>
        <v/>
      </c>
    </row>
    <row r="66" spans="1:139" ht="13.5" thickBot="1" x14ac:dyDescent="0.25">
      <c r="A66" s="128" t="s">
        <v>43</v>
      </c>
      <c r="B66" s="139">
        <v>63</v>
      </c>
      <c r="C66" s="150">
        <f>Stammdaten!H103</f>
        <v>43295.666666666664</v>
      </c>
      <c r="D66" s="164"/>
      <c r="E66" s="154" t="str">
        <f>Stammdaten!F103</f>
        <v/>
      </c>
      <c r="F66" s="15" t="s">
        <v>4</v>
      </c>
      <c r="G66" s="156" t="str">
        <f>Stammdaten!G103</f>
        <v/>
      </c>
      <c r="H66" s="66"/>
      <c r="I66" s="15" t="s">
        <v>3</v>
      </c>
      <c r="J66" s="68"/>
      <c r="K66" s="3" t="str">
        <f t="shared" si="7"/>
        <v>x</v>
      </c>
      <c r="P66" s="37" t="str">
        <f>Stammdaten!D103&amp;Stammdaten!E103</f>
        <v>6162</v>
      </c>
      <c r="Q66" s="37">
        <f t="shared" si="6"/>
        <v>0</v>
      </c>
      <c r="R66" s="1"/>
      <c r="T66" s="88"/>
      <c r="U66" s="89"/>
      <c r="V66" s="106" t="str">
        <f>IF(OR($J66="",U66=""),"",SUM(Tipppunkte!T66:V66))</f>
        <v/>
      </c>
      <c r="W66" s="88"/>
      <c r="X66" s="89"/>
      <c r="Y66" s="106" t="str">
        <f>IF(OR($J66="",X66=""),"",SUM(Tipppunkte!W66:Y66))</f>
        <v/>
      </c>
      <c r="Z66" s="88"/>
      <c r="AA66" s="89"/>
      <c r="AB66" s="106" t="str">
        <f>IF(OR($J66="",AA66=""),"",SUM(Tipppunkte!Z66:AB66))</f>
        <v/>
      </c>
      <c r="AC66" s="88"/>
      <c r="AD66" s="89"/>
      <c r="AE66" s="106" t="str">
        <f>IF(OR($J66="",AD66=""),"",SUM(Tipppunkte!AC66:AE66))</f>
        <v/>
      </c>
      <c r="AF66" s="88"/>
      <c r="AG66" s="89"/>
      <c r="AH66" s="106" t="str">
        <f>IF(OR($J66="",AG66=""),"",SUM(Tipppunkte!AF66:AH66))</f>
        <v/>
      </c>
      <c r="AI66" s="88"/>
      <c r="AJ66" s="89"/>
      <c r="AK66" s="106" t="str">
        <f>IF(OR($J66="",AJ66=""),"",SUM(Tipppunkte!AI66:AK66))</f>
        <v/>
      </c>
      <c r="AL66" s="88"/>
      <c r="AM66" s="89"/>
      <c r="AN66" s="106" t="str">
        <f>IF(OR($J66="",AM66=""),"",SUM(Tipppunkte!AL66:AN66))</f>
        <v/>
      </c>
      <c r="AO66" s="88"/>
      <c r="AP66" s="89"/>
      <c r="AQ66" s="106" t="str">
        <f>IF(OR($J66="",AP66=""),"",SUM(Tipppunkte!AO66:AQ66))</f>
        <v/>
      </c>
      <c r="AR66" s="88"/>
      <c r="AS66" s="89"/>
      <c r="AT66" s="106" t="str">
        <f>IF(OR($J66="",AS66=""),"",SUM(Tipppunkte!AR66:AT66))</f>
        <v/>
      </c>
      <c r="AU66" s="88"/>
      <c r="AV66" s="89"/>
      <c r="AW66" s="106" t="str">
        <f>IF(OR($J66="",AV66=""),"",SUM(Tipppunkte!AU66:AW66))</f>
        <v/>
      </c>
      <c r="AX66" s="88"/>
      <c r="AY66" s="89"/>
      <c r="AZ66" s="106" t="str">
        <f>IF(OR($J66="",AY66=""),"",SUM(Tipppunkte!AX66:AZ66))</f>
        <v/>
      </c>
      <c r="BA66" s="88"/>
      <c r="BB66" s="89"/>
      <c r="BC66" s="106" t="str">
        <f>IF(OR($J66="",BB66=""),"",SUM(Tipppunkte!BA66:BC66))</f>
        <v/>
      </c>
      <c r="BD66" s="88"/>
      <c r="BE66" s="89"/>
      <c r="BF66" s="106" t="str">
        <f>IF(OR($J66="",BE66=""),"",SUM(Tipppunkte!BD66:BF66))</f>
        <v/>
      </c>
      <c r="BG66" s="88"/>
      <c r="BH66" s="89"/>
      <c r="BI66" s="106" t="str">
        <f>IF(OR($J66="",BH66=""),"",SUM(Tipppunkte!BG66:BI66))</f>
        <v/>
      </c>
      <c r="BJ66" s="88"/>
      <c r="BK66" s="89"/>
      <c r="BL66" s="106" t="str">
        <f>IF(OR($J66="",BK66=""),"",SUM(Tipppunkte!BJ66:BL66))</f>
        <v/>
      </c>
      <c r="BM66" s="88"/>
      <c r="BN66" s="89"/>
      <c r="BO66" s="106" t="str">
        <f>IF(OR($J66="",BN66=""),"",SUM(Tipppunkte!BM66:BO66))</f>
        <v/>
      </c>
      <c r="BP66" s="88"/>
      <c r="BQ66" s="89"/>
      <c r="BR66" s="106" t="str">
        <f>IF(OR($J66="",BQ66=""),"",SUM(Tipppunkte!BP66:BR66))</f>
        <v/>
      </c>
      <c r="BS66" s="88"/>
      <c r="BT66" s="89"/>
      <c r="BU66" s="106" t="str">
        <f>IF(OR($J66="",BT66=""),"",SUM(Tipppunkte!BS66:BU66))</f>
        <v/>
      </c>
      <c r="BV66" s="88"/>
      <c r="BW66" s="89"/>
      <c r="BX66" s="106" t="str">
        <f>IF(OR($J66="",BW66=""),"",SUM(Tipppunkte!BV66:BX66))</f>
        <v/>
      </c>
      <c r="BY66" s="88"/>
      <c r="BZ66" s="89"/>
      <c r="CA66" s="106" t="str">
        <f>IF(OR($J66="",BZ66=""),"",SUM(Tipppunkte!BY66:CA66))</f>
        <v/>
      </c>
      <c r="CB66" s="88"/>
      <c r="CC66" s="89"/>
      <c r="CD66" s="106" t="str">
        <f>IF(OR($J66="",CC66=""),"",SUM(Tipppunkte!CB66:CD66))</f>
        <v/>
      </c>
      <c r="CE66" s="88"/>
      <c r="CF66" s="89"/>
      <c r="CG66" s="106" t="str">
        <f>IF(OR($J66="",CF66=""),"",SUM(Tipppunkte!CE66:CG66))</f>
        <v/>
      </c>
      <c r="CH66" s="88"/>
      <c r="CI66" s="89"/>
      <c r="CJ66" s="106" t="str">
        <f>IF(OR($J66="",CI66=""),"",SUM(Tipppunkte!CH66:CJ66))</f>
        <v/>
      </c>
      <c r="CK66" s="88"/>
      <c r="CL66" s="89"/>
      <c r="CM66" s="106" t="str">
        <f>IF(OR($J66="",CL66=""),"",SUM(Tipppunkte!CK66:CM66))</f>
        <v/>
      </c>
      <c r="CN66" s="88"/>
      <c r="CO66" s="89"/>
      <c r="CP66" s="106" t="str">
        <f>IF(OR($J66="",CO66=""),"",SUM(Tipppunkte!CN66:CP66))</f>
        <v/>
      </c>
      <c r="CQ66" s="88"/>
      <c r="CR66" s="89"/>
      <c r="CS66" s="106" t="str">
        <f>IF(OR($J66="",CR66=""),"",SUM(Tipppunkte!CQ66:CS66))</f>
        <v/>
      </c>
      <c r="CT66" s="88"/>
      <c r="CU66" s="89"/>
      <c r="CV66" s="106" t="str">
        <f>IF(OR($J66="",CU66=""),"",SUM(Tipppunkte!CT66:CV66))</f>
        <v/>
      </c>
      <c r="CW66" s="88"/>
      <c r="CX66" s="89"/>
      <c r="CY66" s="106" t="str">
        <f>IF(OR($J66="",CX66=""),"",SUM(Tipppunkte!CW66:CY66))</f>
        <v/>
      </c>
      <c r="CZ66" s="88"/>
      <c r="DA66" s="89"/>
      <c r="DB66" s="106" t="str">
        <f>IF(OR($J66="",DA66=""),"",SUM(Tipppunkte!CZ66:DB66))</f>
        <v/>
      </c>
      <c r="DC66" s="88"/>
      <c r="DD66" s="89"/>
      <c r="DE66" s="106" t="str">
        <f>IF(OR($J66="",DD66=""),"",SUM(Tipppunkte!DC66:DE66))</f>
        <v/>
      </c>
      <c r="DF66" s="88"/>
      <c r="DG66" s="89"/>
      <c r="DH66" s="106" t="str">
        <f>IF(OR($J66="",DG66=""),"",SUM(Tipppunkte!DF66:DH66))</f>
        <v/>
      </c>
      <c r="DI66" s="88"/>
      <c r="DJ66" s="89"/>
      <c r="DK66" s="106" t="str">
        <f>IF(OR($J66="",DJ66=""),"",SUM(Tipppunkte!DI66:DK66))</f>
        <v/>
      </c>
      <c r="DL66" s="88"/>
      <c r="DM66" s="89"/>
      <c r="DN66" s="106" t="str">
        <f>IF(OR($J66="",DM66=""),"",SUM(Tipppunkte!DL66:DN66))</f>
        <v/>
      </c>
      <c r="DO66" s="88"/>
      <c r="DP66" s="89"/>
      <c r="DQ66" s="106" t="str">
        <f>IF(OR($J66="",DP66=""),"",SUM(Tipppunkte!DO66:DQ66))</f>
        <v/>
      </c>
      <c r="DR66" s="88"/>
      <c r="DS66" s="89"/>
      <c r="DT66" s="106" t="str">
        <f>IF(OR($J66="",DS66=""),"",SUM(Tipppunkte!DR66:DT66))</f>
        <v/>
      </c>
      <c r="DU66" s="88"/>
      <c r="DV66" s="89"/>
      <c r="DW66" s="106" t="str">
        <f>IF(OR($J66="",DV66=""),"",SUM(Tipppunkte!DU66:DW66))</f>
        <v/>
      </c>
      <c r="DX66" s="88"/>
      <c r="DY66" s="89"/>
      <c r="DZ66" s="106" t="str">
        <f>IF(OR($J66="",DY66=""),"",SUM(Tipppunkte!DX66:DZ66))</f>
        <v/>
      </c>
      <c r="EA66" s="88"/>
      <c r="EB66" s="89"/>
      <c r="EC66" s="106" t="str">
        <f>IF(OR($J66="",EB66=""),"",SUM(Tipppunkte!EA66:EC66))</f>
        <v/>
      </c>
      <c r="ED66" s="88"/>
      <c r="EE66" s="89"/>
      <c r="EF66" s="106" t="str">
        <f>IF(OR($J66="",EE66=""),"",SUM(Tipppunkte!ED66:EF66))</f>
        <v/>
      </c>
      <c r="EG66" s="88"/>
      <c r="EH66" s="89"/>
      <c r="EI66" s="106" t="str">
        <f>IF(OR($J66="",EH66=""),"",SUM(Tipppunkte!EG66:EI66))</f>
        <v/>
      </c>
    </row>
    <row r="67" spans="1:139" ht="13.5" thickBot="1" x14ac:dyDescent="0.25">
      <c r="A67" s="128" t="s">
        <v>23</v>
      </c>
      <c r="B67" s="139">
        <v>64</v>
      </c>
      <c r="C67" s="150">
        <f>Stammdaten!H104</f>
        <v>43296.708333333336</v>
      </c>
      <c r="D67" s="164"/>
      <c r="E67" s="154" t="str">
        <f>Stammdaten!F104</f>
        <v/>
      </c>
      <c r="F67" s="15" t="s">
        <v>4</v>
      </c>
      <c r="G67" s="156" t="str">
        <f>Stammdaten!G104</f>
        <v/>
      </c>
      <c r="H67" s="66"/>
      <c r="I67" s="15" t="s">
        <v>3</v>
      </c>
      <c r="J67" s="68"/>
      <c r="K67" s="3" t="str">
        <f t="shared" si="7"/>
        <v>x</v>
      </c>
      <c r="P67" s="37" t="str">
        <f>Stammdaten!D104&amp;Stammdaten!E104</f>
        <v>6162</v>
      </c>
      <c r="Q67" s="37">
        <f t="shared" si="6"/>
        <v>0</v>
      </c>
      <c r="R67" s="15"/>
      <c r="S67" s="43"/>
      <c r="T67" s="74"/>
      <c r="U67" s="75"/>
      <c r="V67" s="24" t="str">
        <f>IF(OR($J67="",U67=""),"",SUM(Tipppunkte!T67:V67))</f>
        <v/>
      </c>
      <c r="W67" s="74"/>
      <c r="X67" s="75"/>
      <c r="Y67" s="24" t="str">
        <f>IF(OR($J67="",X67=""),"",SUM(Tipppunkte!W67:Y67))</f>
        <v/>
      </c>
      <c r="Z67" s="74"/>
      <c r="AA67" s="75"/>
      <c r="AB67" s="24" t="str">
        <f>IF(OR($J67="",AA67=""),"",SUM(Tipppunkte!Z67:AB67))</f>
        <v/>
      </c>
      <c r="AC67" s="74"/>
      <c r="AD67" s="75"/>
      <c r="AE67" s="24" t="str">
        <f>IF(OR($J67="",AD67=""),"",SUM(Tipppunkte!AC67:AE67))</f>
        <v/>
      </c>
      <c r="AF67" s="74"/>
      <c r="AG67" s="75"/>
      <c r="AH67" s="24" t="str">
        <f>IF(OR($J67="",AG67=""),"",SUM(Tipppunkte!AF67:AH67))</f>
        <v/>
      </c>
      <c r="AI67" s="74"/>
      <c r="AJ67" s="75"/>
      <c r="AK67" s="24" t="str">
        <f>IF(OR($J67="",AJ67=""),"",SUM(Tipppunkte!AI67:AK67))</f>
        <v/>
      </c>
      <c r="AL67" s="74"/>
      <c r="AM67" s="75"/>
      <c r="AN67" s="24" t="str">
        <f>IF(OR($J67="",AM67=""),"",SUM(Tipppunkte!AL67:AN67))</f>
        <v/>
      </c>
      <c r="AO67" s="74"/>
      <c r="AP67" s="75"/>
      <c r="AQ67" s="24" t="str">
        <f>IF(OR($J67="",AP67=""),"",SUM(Tipppunkte!AO67:AQ67))</f>
        <v/>
      </c>
      <c r="AR67" s="74"/>
      <c r="AS67" s="75"/>
      <c r="AT67" s="24" t="str">
        <f>IF(OR($J67="",AS67=""),"",SUM(Tipppunkte!AR67:AT67))</f>
        <v/>
      </c>
      <c r="AU67" s="74"/>
      <c r="AV67" s="75"/>
      <c r="AW67" s="24" t="str">
        <f>IF(OR($J67="",AV67=""),"",SUM(Tipppunkte!AU67:AW67))</f>
        <v/>
      </c>
      <c r="AX67" s="74"/>
      <c r="AY67" s="75"/>
      <c r="AZ67" s="24" t="str">
        <f>IF(OR($J67="",AY67=""),"",SUM(Tipppunkte!AX67:AZ67))</f>
        <v/>
      </c>
      <c r="BA67" s="74"/>
      <c r="BB67" s="75"/>
      <c r="BC67" s="24" t="str">
        <f>IF(OR($J67="",BB67=""),"",SUM(Tipppunkte!BA67:BC67))</f>
        <v/>
      </c>
      <c r="BD67" s="74"/>
      <c r="BE67" s="75"/>
      <c r="BF67" s="24" t="str">
        <f>IF(OR($J67="",BE67=""),"",SUM(Tipppunkte!BD67:BF67))</f>
        <v/>
      </c>
      <c r="BG67" s="74"/>
      <c r="BH67" s="75"/>
      <c r="BI67" s="24" t="str">
        <f>IF(OR($J67="",BH67=""),"",SUM(Tipppunkte!BG67:BI67))</f>
        <v/>
      </c>
      <c r="BJ67" s="74"/>
      <c r="BK67" s="75"/>
      <c r="BL67" s="24" t="str">
        <f>IF(OR($J67="",BK67=""),"",SUM(Tipppunkte!BJ67:BL67))</f>
        <v/>
      </c>
      <c r="BM67" s="74"/>
      <c r="BN67" s="75"/>
      <c r="BO67" s="24" t="str">
        <f>IF(OR($J67="",BN67=""),"",SUM(Tipppunkte!BM67:BO67))</f>
        <v/>
      </c>
      <c r="BP67" s="74"/>
      <c r="BQ67" s="75"/>
      <c r="BR67" s="24" t="str">
        <f>IF(OR($J67="",BQ67=""),"",SUM(Tipppunkte!BP67:BR67))</f>
        <v/>
      </c>
      <c r="BS67" s="74"/>
      <c r="BT67" s="75"/>
      <c r="BU67" s="24" t="str">
        <f>IF(OR($J67="",BT67=""),"",SUM(Tipppunkte!BS67:BU67))</f>
        <v/>
      </c>
      <c r="BV67" s="74"/>
      <c r="BW67" s="75"/>
      <c r="BX67" s="24" t="str">
        <f>IF(OR($J67="",BW67=""),"",SUM(Tipppunkte!BV67:BX67))</f>
        <v/>
      </c>
      <c r="BY67" s="74"/>
      <c r="BZ67" s="75"/>
      <c r="CA67" s="24" t="str">
        <f>IF(OR($J67="",BZ67=""),"",SUM(Tipppunkte!BY67:CA67))</f>
        <v/>
      </c>
      <c r="CB67" s="74"/>
      <c r="CC67" s="75"/>
      <c r="CD67" s="24" t="str">
        <f>IF(OR($J67="",CC67=""),"",SUM(Tipppunkte!CB67:CD67))</f>
        <v/>
      </c>
      <c r="CE67" s="74"/>
      <c r="CF67" s="75"/>
      <c r="CG67" s="24" t="str">
        <f>IF(OR($J67="",CF67=""),"",SUM(Tipppunkte!CE67:CG67))</f>
        <v/>
      </c>
      <c r="CH67" s="74"/>
      <c r="CI67" s="75"/>
      <c r="CJ67" s="24" t="str">
        <f>IF(OR($J67="",CI67=""),"",SUM(Tipppunkte!CH67:CJ67))</f>
        <v/>
      </c>
      <c r="CK67" s="74"/>
      <c r="CL67" s="75"/>
      <c r="CM67" s="24" t="str">
        <f>IF(OR($J67="",CL67=""),"",SUM(Tipppunkte!CK67:CM67))</f>
        <v/>
      </c>
      <c r="CN67" s="74"/>
      <c r="CO67" s="75"/>
      <c r="CP67" s="24" t="str">
        <f>IF(OR($J67="",CO67=""),"",SUM(Tipppunkte!CN67:CP67))</f>
        <v/>
      </c>
      <c r="CQ67" s="74"/>
      <c r="CR67" s="75"/>
      <c r="CS67" s="24" t="str">
        <f>IF(OR($J67="",CR67=""),"",SUM(Tipppunkte!CQ67:CS67))</f>
        <v/>
      </c>
      <c r="CT67" s="74"/>
      <c r="CU67" s="75"/>
      <c r="CV67" s="24" t="str">
        <f>IF(OR($J67="",CU67=""),"",SUM(Tipppunkte!CT67:CV67))</f>
        <v/>
      </c>
      <c r="CW67" s="74"/>
      <c r="CX67" s="75"/>
      <c r="CY67" s="24" t="str">
        <f>IF(OR($J67="",CX67=""),"",SUM(Tipppunkte!CW67:CY67))</f>
        <v/>
      </c>
      <c r="CZ67" s="74"/>
      <c r="DA67" s="75"/>
      <c r="DB67" s="24" t="str">
        <f>IF(OR($J67="",DA67=""),"",SUM(Tipppunkte!CZ67:DB67))</f>
        <v/>
      </c>
      <c r="DC67" s="74"/>
      <c r="DD67" s="75"/>
      <c r="DE67" s="24" t="str">
        <f>IF(OR($J67="",DD67=""),"",SUM(Tipppunkte!DC67:DE67))</f>
        <v/>
      </c>
      <c r="DF67" s="74"/>
      <c r="DG67" s="75"/>
      <c r="DH67" s="24" t="str">
        <f>IF(OR($J67="",DG67=""),"",SUM(Tipppunkte!DF67:DH67))</f>
        <v/>
      </c>
      <c r="DI67" s="74"/>
      <c r="DJ67" s="75"/>
      <c r="DK67" s="24" t="str">
        <f>IF(OR($J67="",DJ67=""),"",SUM(Tipppunkte!DI67:DK67))</f>
        <v/>
      </c>
      <c r="DL67" s="74"/>
      <c r="DM67" s="75"/>
      <c r="DN67" s="24" t="str">
        <f>IF(OR($J67="",DM67=""),"",SUM(Tipppunkte!DL67:DN67))</f>
        <v/>
      </c>
      <c r="DO67" s="74"/>
      <c r="DP67" s="75"/>
      <c r="DQ67" s="24" t="str">
        <f>IF(OR($J67="",DP67=""),"",SUM(Tipppunkte!DO67:DQ67))</f>
        <v/>
      </c>
      <c r="DR67" s="74"/>
      <c r="DS67" s="75"/>
      <c r="DT67" s="24" t="str">
        <f>IF(OR($J67="",DS67=""),"",SUM(Tipppunkte!DR67:DT67))</f>
        <v/>
      </c>
      <c r="DU67" s="74"/>
      <c r="DV67" s="75"/>
      <c r="DW67" s="24" t="str">
        <f>IF(OR($J67="",DV67=""),"",SUM(Tipppunkte!DU67:DW67))</f>
        <v/>
      </c>
      <c r="DX67" s="74"/>
      <c r="DY67" s="75"/>
      <c r="DZ67" s="24" t="str">
        <f>IF(OR($J67="",DY67=""),"",SUM(Tipppunkte!DX67:DZ67))</f>
        <v/>
      </c>
      <c r="EA67" s="74"/>
      <c r="EB67" s="75"/>
      <c r="EC67" s="24" t="str">
        <f>IF(OR($J67="",EB67=""),"",SUM(Tipppunkte!EA67:EC67))</f>
        <v/>
      </c>
      <c r="ED67" s="74"/>
      <c r="EE67" s="75"/>
      <c r="EF67" s="24" t="str">
        <f>IF(OR($J67="",EE67=""),"",SUM(Tipppunkte!ED67:EF67))</f>
        <v/>
      </c>
      <c r="EG67" s="74"/>
      <c r="EH67" s="75"/>
      <c r="EI67" s="24" t="str">
        <f>IF(OR($J67="",EH67=""),"",SUM(Tipppunkte!EG67:EI67))</f>
        <v/>
      </c>
    </row>
    <row r="68" spans="1:139" x14ac:dyDescent="0.2"/>
  </sheetData>
  <sheetProtection sheet="1" objects="1" scenarios="1" selectLockedCells="1"/>
  <mergeCells count="46">
    <mergeCell ref="CN3:CO3"/>
    <mergeCell ref="BJ3:BK3"/>
    <mergeCell ref="T3:U3"/>
    <mergeCell ref="W3:X3"/>
    <mergeCell ref="CH3:CI3"/>
    <mergeCell ref="CK3:CL3"/>
    <mergeCell ref="EA3:EB3"/>
    <mergeCell ref="ED3:EE3"/>
    <mergeCell ref="EG3:EH3"/>
    <mergeCell ref="CZ3:DA3"/>
    <mergeCell ref="DC3:DD3"/>
    <mergeCell ref="DF3:DG3"/>
    <mergeCell ref="DI3:DJ3"/>
    <mergeCell ref="DL3:DM3"/>
    <mergeCell ref="DO3:DP3"/>
    <mergeCell ref="DX3:DY3"/>
    <mergeCell ref="DR3:DS3"/>
    <mergeCell ref="DU3:DV3"/>
    <mergeCell ref="A60:A63"/>
    <mergeCell ref="A64:A65"/>
    <mergeCell ref="AX3:AY3"/>
    <mergeCell ref="AO3:AP3"/>
    <mergeCell ref="AL3:AM3"/>
    <mergeCell ref="AU3:AV3"/>
    <mergeCell ref="Z3:AA3"/>
    <mergeCell ref="AC3:AD3"/>
    <mergeCell ref="AR3:AS3"/>
    <mergeCell ref="AF3:AG3"/>
    <mergeCell ref="AI3:AJ3"/>
    <mergeCell ref="A4:A51"/>
    <mergeCell ref="E1:G1"/>
    <mergeCell ref="A1:D1"/>
    <mergeCell ref="CQ3:CR3"/>
    <mergeCell ref="CW3:CX3"/>
    <mergeCell ref="A52:A59"/>
    <mergeCell ref="CB3:CC3"/>
    <mergeCell ref="CE3:CF3"/>
    <mergeCell ref="BY3:BZ3"/>
    <mergeCell ref="BM3:BN3"/>
    <mergeCell ref="CT3:CU3"/>
    <mergeCell ref="BP3:BQ3"/>
    <mergeCell ref="BS3:BT3"/>
    <mergeCell ref="BV3:BW3"/>
    <mergeCell ref="BA3:BB3"/>
    <mergeCell ref="BD3:BE3"/>
    <mergeCell ref="BG3:BH3"/>
  </mergeCells>
  <phoneticPr fontId="0" type="noConversion"/>
  <conditionalFormatting sqref="E52:G59">
    <cfRule type="cellIs" dxfId="8" priority="1" operator="equal">
      <formula>"PRÜFEN!"</formula>
    </cfRule>
  </conditionalFormatting>
  <conditionalFormatting sqref="T4:T67 W4:W67 Z4:Z67 AC4:AC67 AF4:AF67 AI4:AI67 AX4:AX67 AO4:AO67 AL4:AL67 AU4:AU67 AR4:AR67 BA4:BA67 BD4:BD67 BG4:BG67 BJ4:BJ67 BM4:BM67 BP4:BP67 BS4:BS67 BV4:BV67 BY4:BY67 CB4:CB67 CE4:CE67 CH4:CH67 CK4:CK67 CN4:CN67 CQ4:CQ67 DF4:DF67 CW4:CW67 CT4:CT67 DC4:DC67 CZ4:CZ67 DI4:DI67 DL4:DL67 DO4:DO67 DR4:DR67 DU4:DU67 DX4:DX67 EA4:EA67 ED4:ED67 EG4:EG67">
    <cfRule type="expression" dxfId="7" priority="4">
      <formula>AND(V4&gt;=$P$2,V4&lt;100)</formula>
    </cfRule>
    <cfRule type="expression" dxfId="6" priority="48">
      <formula>AND(V4&lt;$P$2,V4&gt;=$P$1)</formula>
    </cfRule>
  </conditionalFormatting>
  <conditionalFormatting sqref="U4:U67 X4:X67 AA4:AA67 AD4:AD67 AG4:AG67 AJ4:AJ67 AY4:AY67 AP4:AP67 AM4:AM67 AV4:AV67 AS4:AS67 BB4:BB67 BE4:BE67 BH4:BH67 BK4:BK67 BN4:BN67 BQ4:BQ67 BT4:BT67 BW4:BW67 BZ4:BZ67 CC4:CC67 CF4:CF67 CI4:CI67 CL4:CL67 CO4:CO67 CR4:CR67 DG4:DG67 CX4:CX67 CU4:CU67 DD4:DD67 DA4:DA67 DJ4:DJ67 DM4:DM67 DP4:DP67 DS4:DS67 DV4:DV67 DY4:DY67 EB4:EB67 EE4:EE67 EH4:EH67">
    <cfRule type="expression" dxfId="5" priority="2">
      <formula>AND(V4&gt;=$P$2,V4&lt;100)</formula>
    </cfRule>
    <cfRule type="expression" dxfId="4" priority="5">
      <formula>AND(V4&lt;$P$2,V4&gt;=$P$1)</formula>
    </cfRule>
  </conditionalFormatting>
  <pageMargins left="0.43307086614173229" right="0.47244094488188981" top="0.6" bottom="0.46" header="0.38" footer="0.28000000000000003"/>
  <pageSetup paperSize="9" scale="50" fitToWidth="10" orientation="landscape" horizontalDpi="300" verticalDpi="300" r:id="rId1"/>
  <headerFooter alignWithMargins="0">
    <oddHeader>&amp;LFußball-WM 2010&amp;A (gedr.: &amp;D)&amp;RWolfgang Schmidt-Sielexcontact@schmidt-sielex.de</oddHeader>
    <oddFooter>Seite &amp;P von &amp;N</oddFooter>
  </headerFooter>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92D050"/>
    <pageSetUpPr fitToPage="1"/>
  </sheetPr>
  <dimension ref="A1:AJ33"/>
  <sheetViews>
    <sheetView showGridLines="0" showRowColHeaders="0" zoomScaleSheetLayoutView="100" workbookViewId="0">
      <pane ySplit="1" topLeftCell="A2" activePane="bottomLeft" state="frozen"/>
      <selection activeCell="C2" sqref="C2"/>
      <selection pane="bottomLeft" activeCell="N2" sqref="N2"/>
    </sheetView>
  </sheetViews>
  <sheetFormatPr baseColWidth="10" defaultRowHeight="12.75" x14ac:dyDescent="0.2"/>
  <cols>
    <col min="1" max="1" width="14.28515625" style="183" customWidth="1"/>
    <col min="2" max="2" width="7.42578125" style="179" hidden="1" customWidth="1"/>
    <col min="3" max="3" width="10.140625" style="179" hidden="1" customWidth="1"/>
    <col min="4" max="4" width="3.7109375" style="182" customWidth="1"/>
    <col min="5" max="5" width="22.7109375" style="179" customWidth="1"/>
    <col min="6" max="7" width="8.42578125" style="182" customWidth="1"/>
    <col min="8" max="8" width="2.42578125" style="182" bestFit="1" customWidth="1"/>
    <col min="9" max="10" width="2.28515625" style="182" bestFit="1" customWidth="1"/>
    <col min="11" max="11" width="3.5703125" style="151" customWidth="1"/>
    <col min="12" max="12" width="2.140625" style="182" customWidth="1"/>
    <col min="13" max="13" width="3.5703125" style="183" customWidth="1"/>
    <col min="14" max="14" width="4" style="182" customWidth="1"/>
    <col min="15" max="15" width="12" style="181" hidden="1" customWidth="1"/>
    <col min="16" max="16" width="9.7109375" style="179" hidden="1" customWidth="1"/>
    <col min="17" max="19" width="10.28515625" style="182" hidden="1" customWidth="1"/>
    <col min="20" max="20" width="12.42578125" style="179" hidden="1" customWidth="1"/>
    <col min="21" max="21" width="6.7109375" style="182" hidden="1" customWidth="1"/>
    <col min="22" max="22" width="6.85546875" style="182" hidden="1" customWidth="1"/>
    <col min="23" max="25" width="2.85546875" style="182" hidden="1" customWidth="1"/>
    <col min="26" max="26" width="3.85546875" style="151" hidden="1" customWidth="1"/>
    <col min="27" max="27" width="2.42578125" style="182" hidden="1" customWidth="1"/>
    <col min="28" max="28" width="3.85546875" style="183" hidden="1" customWidth="1"/>
    <col min="29" max="29" width="11.42578125" style="182" hidden="1" customWidth="1"/>
    <col min="30" max="34" width="11.42578125" style="179" hidden="1" customWidth="1"/>
    <col min="35" max="35" width="4.28515625" style="179" hidden="1" customWidth="1"/>
    <col min="36" max="36" width="12.140625" style="179" hidden="1" customWidth="1"/>
    <col min="37" max="16384" width="11.42578125" style="179"/>
  </cols>
  <sheetData>
    <row r="1" spans="1:36" s="8" customFormat="1" ht="27" thickBot="1" x14ac:dyDescent="0.25">
      <c r="A1" s="183"/>
      <c r="B1" s="178" t="s">
        <v>106</v>
      </c>
      <c r="C1" s="178" t="s">
        <v>105</v>
      </c>
      <c r="D1" s="108"/>
      <c r="E1" s="44"/>
      <c r="F1" s="100" t="s">
        <v>19</v>
      </c>
      <c r="G1" s="101" t="s">
        <v>5</v>
      </c>
      <c r="H1" s="102" t="s">
        <v>7</v>
      </c>
      <c r="I1" s="103" t="s">
        <v>9</v>
      </c>
      <c r="J1" s="101" t="s">
        <v>8</v>
      </c>
      <c r="K1" s="104"/>
      <c r="L1" s="105" t="s">
        <v>6</v>
      </c>
      <c r="M1" s="106"/>
      <c r="N1" s="107"/>
      <c r="O1" s="180" t="s">
        <v>104</v>
      </c>
      <c r="P1" s="179"/>
      <c r="Q1" s="271" t="s">
        <v>44</v>
      </c>
      <c r="R1" s="271"/>
      <c r="S1" s="35" t="s">
        <v>11</v>
      </c>
      <c r="T1"/>
      <c r="U1" s="25" t="s">
        <v>19</v>
      </c>
      <c r="V1" s="16" t="s">
        <v>5</v>
      </c>
      <c r="W1" s="26" t="s">
        <v>7</v>
      </c>
      <c r="X1" s="32" t="s">
        <v>9</v>
      </c>
      <c r="Y1" s="16" t="s">
        <v>8</v>
      </c>
      <c r="Z1" s="19"/>
      <c r="AA1" s="11" t="s">
        <v>6</v>
      </c>
      <c r="AB1" s="20"/>
      <c r="AC1" s="97" t="s">
        <v>10</v>
      </c>
      <c r="AD1" s="146" t="s">
        <v>84</v>
      </c>
      <c r="AE1" s="146"/>
      <c r="AF1" s="146"/>
      <c r="AG1" s="146"/>
      <c r="AH1" s="146"/>
      <c r="AI1" s="270" t="s">
        <v>24</v>
      </c>
      <c r="AJ1" s="270"/>
    </row>
    <row r="2" spans="1:36" customFormat="1" x14ac:dyDescent="0.2">
      <c r="A2" s="6" t="s">
        <v>0</v>
      </c>
      <c r="B2" s="179" t="str">
        <f ca="1">IF(N2=0,MOD(ROW(A4),4)+1,N2)&amp;RIGHT(C2,1)</f>
        <v>1A</v>
      </c>
      <c r="C2" s="179" t="str">
        <f ca="1">IF($N2&lt;&gt;0,$N2,$D2)&amp;RIGHT(INDIRECT("A"&amp;(2+ROUNDDOWN((ROW($A1)-1)/4,0)*4)),1)</f>
        <v>1A</v>
      </c>
      <c r="D2" s="97">
        <f>VLOOKUP(1,$Q$2:$AB$5,3,FALSE)</f>
        <v>1</v>
      </c>
      <c r="E2" s="10" t="str">
        <f>VLOOKUP(1,$Q$2:$AB$5,4,FALSE)</f>
        <v>Russland</v>
      </c>
      <c r="F2" s="26">
        <f>VLOOKUP(1,$Q$2:$AB$5,5,FALSE)</f>
        <v>0</v>
      </c>
      <c r="G2" s="16">
        <f>VLOOKUP(1,$Q$2:$AB$5,6,FALSE)</f>
        <v>0</v>
      </c>
      <c r="H2" s="26">
        <f>VLOOKUP(1,$Q$2:$AB$5,7,FALSE)</f>
        <v>0</v>
      </c>
      <c r="I2" s="32">
        <f>VLOOKUP(1,$Q$2:$AB$5,8,FALSE)</f>
        <v>0</v>
      </c>
      <c r="J2" s="16">
        <f>VLOOKUP(1,$Q$2:$AB$5,9,FALSE)</f>
        <v>0</v>
      </c>
      <c r="K2" s="19">
        <f>VLOOKUP(1,$Q$2:$AB$5,10,FALSE)</f>
        <v>0</v>
      </c>
      <c r="L2" s="11" t="s">
        <v>3</v>
      </c>
      <c r="M2" s="20">
        <f>VLOOKUP(1,$Q$2:$AB$5,12,FALSE)</f>
        <v>0</v>
      </c>
      <c r="N2" s="69"/>
      <c r="O2" s="181">
        <f ca="1">IF(N2="",COUNTIF($C$2:$C$33,C2),0)</f>
        <v>4</v>
      </c>
      <c r="P2" s="179"/>
      <c r="Q2" s="94">
        <f>RANK(R2,$R$2:$R$5,1)</f>
        <v>1</v>
      </c>
      <c r="R2" s="91">
        <f t="shared" ref="R2:R33" si="0">S2+ROW(A1)/100000</f>
        <v>1.0000100000000001</v>
      </c>
      <c r="S2" s="29">
        <f>RANK(AC2,$AC$2:$AC$5)</f>
        <v>1</v>
      </c>
      <c r="T2" s="10" t="str">
        <f>Stammdaten!B5</f>
        <v>Russland</v>
      </c>
      <c r="U2" s="26">
        <f>SUM(W2:Y2)</f>
        <v>0</v>
      </c>
      <c r="V2" s="16">
        <f>SUMIF('alle Spiele'!$E$4:$E$51,T2,'alle Spiele'!$K$4:$K$51)+SUMIF('alle Spiele'!$G$4:$G$51,T2,'alle Spiele'!$M$4:$M$51)</f>
        <v>0</v>
      </c>
      <c r="W2" s="26">
        <f>COUNTIF('alle Spiele'!$N$4:$O$51,CONCATENATE(T2,3))</f>
        <v>0</v>
      </c>
      <c r="X2" s="32">
        <f>COUNTIF('alle Spiele'!$N$4:$O$51,CONCATENATE(T2,1))</f>
        <v>0</v>
      </c>
      <c r="Y2" s="16">
        <f>COUNTIF('alle Spiele'!$N$4:$O$51,CONCATENATE(T2,0))</f>
        <v>0</v>
      </c>
      <c r="Z2" s="19">
        <f>SUMIF('alle Spiele'!$E$4:$E$51,T2,'alle Spiele'!$H$4:$H$51)+SUMIF('alle Spiele'!$G$4:$G$51,T2,'alle Spiele'!$J$4:$J$51)</f>
        <v>0</v>
      </c>
      <c r="AA2" s="11" t="s">
        <v>3</v>
      </c>
      <c r="AB2" s="20">
        <f>SUMIF('alle Spiele'!$E$4:$E$51,T2,'alle Spiele'!$J$4:$J$51)+SUMIF('alle Spiele'!$G$4:$G$51,T2,'alle Spiele'!$H$4:$H$51)</f>
        <v>0</v>
      </c>
      <c r="AC2" s="97">
        <f t="shared" ref="AC2:AC9" si="1">V2+(Z2-AB2)/100+Z2/10000</f>
        <v>0</v>
      </c>
      <c r="AD2">
        <f>COUNTIF(AC$2:AC$5,AC2)</f>
        <v>4</v>
      </c>
      <c r="AI2">
        <f>IF(N2="",D2,N2)</f>
        <v>1</v>
      </c>
      <c r="AJ2" t="str">
        <f>E2</f>
        <v>Russland</v>
      </c>
    </row>
    <row r="3" spans="1:36" customFormat="1" x14ac:dyDescent="0.2">
      <c r="A3" s="185">
        <f>SUM(F2:F5)/2</f>
        <v>0</v>
      </c>
      <c r="B3" s="179" t="str">
        <f t="shared" ref="B3:B33" ca="1" si="2">IF(N3=0,MOD(ROW(A5),4)+1,N3)&amp;RIGHT(C3,1)</f>
        <v>2A</v>
      </c>
      <c r="C3" s="179" t="str">
        <f t="shared" ref="C3:C33" ca="1" si="3">IF($N3&lt;&gt;0,$N3,$D3)&amp;RIGHT(INDIRECT("A"&amp;(2+ROUNDDOWN((ROW($A2)-1)/4,0)*4)),1)</f>
        <v>1A</v>
      </c>
      <c r="D3" s="98">
        <f>VLOOKUP(2,$Q$2:$AB$5,3,FALSE)</f>
        <v>1</v>
      </c>
      <c r="E3" s="12" t="str">
        <f>VLOOKUP(2,$Q$2:$AB$5,4,FALSE)</f>
        <v>Saudi-Arabien</v>
      </c>
      <c r="F3" s="27">
        <f>VLOOKUP(2,$Q$2:$AB$5,5,FALSE)</f>
        <v>0</v>
      </c>
      <c r="G3" s="17">
        <f>VLOOKUP(2,$Q$2:$AB$5,6,FALSE)</f>
        <v>0</v>
      </c>
      <c r="H3" s="27">
        <f>VLOOKUP(2,$Q$2:$AB$5,7,FALSE)</f>
        <v>0</v>
      </c>
      <c r="I3" s="33">
        <f>VLOOKUP(2,$Q$2:$AB$5,8,FALSE)</f>
        <v>0</v>
      </c>
      <c r="J3" s="17">
        <f>VLOOKUP(2,$Q$2:$AB$5,9,FALSE)</f>
        <v>0</v>
      </c>
      <c r="K3" s="21">
        <f>VLOOKUP(2,$Q$2:$AB$5,10,FALSE)</f>
        <v>0</v>
      </c>
      <c r="L3" s="13" t="s">
        <v>3</v>
      </c>
      <c r="M3" s="22">
        <f>VLOOKUP(2,$Q$2:$AB$5,12,FALSE)</f>
        <v>0</v>
      </c>
      <c r="N3" s="70"/>
      <c r="O3" s="181">
        <f t="shared" ref="O3:O33" ca="1" si="4">IF(N3="",COUNTIF($C$2:$C$33,C3),0)</f>
        <v>4</v>
      </c>
      <c r="P3" s="179"/>
      <c r="Q3" s="95">
        <f>RANK(R3,$R$2:$R$5,1)</f>
        <v>2</v>
      </c>
      <c r="R3" s="92">
        <f t="shared" si="0"/>
        <v>1.0000199999999999</v>
      </c>
      <c r="S3" s="30">
        <f>RANK(AC3,$AC$2:$AC$5)</f>
        <v>1</v>
      </c>
      <c r="T3" s="12" t="str">
        <f>Stammdaten!B6</f>
        <v>Saudi-Arabien</v>
      </c>
      <c r="U3" s="27">
        <f t="shared" ref="U3:U33" si="5">SUM(W3:Y3)</f>
        <v>0</v>
      </c>
      <c r="V3" s="17">
        <f>SUMIF('alle Spiele'!$E$4:$E$51,T3,'alle Spiele'!$K$4:$K$51)+SUMIF('alle Spiele'!$G$4:$G$51,T3,'alle Spiele'!$M$4:$M$51)</f>
        <v>0</v>
      </c>
      <c r="W3" s="27">
        <f>COUNTIF('alle Spiele'!$N$4:$O$51,CONCATENATE(T3,3))</f>
        <v>0</v>
      </c>
      <c r="X3" s="33">
        <f>COUNTIF('alle Spiele'!$N$4:$O$51,CONCATENATE(T3,1))</f>
        <v>0</v>
      </c>
      <c r="Y3" s="17">
        <f>COUNTIF('alle Spiele'!$N$4:$O$51,CONCATENATE(T3,0))</f>
        <v>0</v>
      </c>
      <c r="Z3" s="21">
        <f>SUMIF('alle Spiele'!$E$4:$E$51,T3,'alle Spiele'!$H$4:$H$51)+SUMIF('alle Spiele'!$G$4:$G$51,T3,'alle Spiele'!$J$4:$J$51)</f>
        <v>0</v>
      </c>
      <c r="AA3" s="13" t="s">
        <v>3</v>
      </c>
      <c r="AB3" s="22">
        <f>SUMIF('alle Spiele'!$E$4:$E$51,T3,'alle Spiele'!$J$4:$J$51)+SUMIF('alle Spiele'!$G$4:$G$51,T3,'alle Spiele'!$H$4:$H$51)</f>
        <v>0</v>
      </c>
      <c r="AC3" s="98">
        <f t="shared" si="1"/>
        <v>0</v>
      </c>
      <c r="AD3">
        <f t="shared" ref="AD3:AD5" si="6">COUNTIF(AC$2:AC$5,AC3)</f>
        <v>4</v>
      </c>
      <c r="AI3">
        <f t="shared" ref="AI3:AI33" si="7">IF(N3="",D3,N3)</f>
        <v>1</v>
      </c>
      <c r="AJ3" t="str">
        <f t="shared" ref="AJ3:AJ33" si="8">E3</f>
        <v>Saudi-Arabien</v>
      </c>
    </row>
    <row r="4" spans="1:36" customFormat="1" x14ac:dyDescent="0.2">
      <c r="A4" s="183"/>
      <c r="B4" s="179" t="str">
        <f t="shared" ca="1" si="2"/>
        <v>3A</v>
      </c>
      <c r="C4" s="179" t="str">
        <f t="shared" ca="1" si="3"/>
        <v>1A</v>
      </c>
      <c r="D4" s="98">
        <f>VLOOKUP(3,$Q$2:$AB$5,3,FALSE)</f>
        <v>1</v>
      </c>
      <c r="E4" s="12" t="str">
        <f>VLOOKUP(3,$Q$2:$AB$5,4,FALSE)</f>
        <v>Ägypten</v>
      </c>
      <c r="F4" s="27">
        <f>VLOOKUP(3,$Q$2:$AB$5,5,FALSE)</f>
        <v>0</v>
      </c>
      <c r="G4" s="17">
        <f>VLOOKUP(3,$Q$2:$AB$5,6,FALSE)</f>
        <v>0</v>
      </c>
      <c r="H4" s="27">
        <f>VLOOKUP(3,$Q$2:$AB$5,7,FALSE)</f>
        <v>0</v>
      </c>
      <c r="I4" s="33">
        <f>VLOOKUP(3,$Q$2:$AB$5,8,FALSE)</f>
        <v>0</v>
      </c>
      <c r="J4" s="17">
        <f>VLOOKUP(3,$Q$2:$AB$5,9,FALSE)</f>
        <v>0</v>
      </c>
      <c r="K4" s="21">
        <f>VLOOKUP(3,$Q$2:$AB$5,10,FALSE)</f>
        <v>0</v>
      </c>
      <c r="L4" s="13" t="s">
        <v>3</v>
      </c>
      <c r="M4" s="22">
        <f>VLOOKUP(3,$Q$2:$AB$5,12,FALSE)</f>
        <v>0</v>
      </c>
      <c r="N4" s="70"/>
      <c r="O4" s="181">
        <f t="shared" ca="1" si="4"/>
        <v>4</v>
      </c>
      <c r="P4" s="179"/>
      <c r="Q4" s="95">
        <f>RANK(R4,$R$2:$R$5,1)</f>
        <v>3</v>
      </c>
      <c r="R4" s="92">
        <f t="shared" si="0"/>
        <v>1.00003</v>
      </c>
      <c r="S4" s="30">
        <f>RANK(AC4,$AC$2:$AC$5)</f>
        <v>1</v>
      </c>
      <c r="T4" s="12" t="str">
        <f>Stammdaten!B7</f>
        <v>Ägypten</v>
      </c>
      <c r="U4" s="27">
        <f t="shared" si="5"/>
        <v>0</v>
      </c>
      <c r="V4" s="17">
        <f>SUMIF('alle Spiele'!$E$4:$E$51,T4,'alle Spiele'!$K$4:$K$51)+SUMIF('alle Spiele'!$G$4:$G$51,T4,'alle Spiele'!$M$4:$M$51)</f>
        <v>0</v>
      </c>
      <c r="W4" s="27">
        <f>COUNTIF('alle Spiele'!$N$4:$O$51,CONCATENATE(T4,3))</f>
        <v>0</v>
      </c>
      <c r="X4" s="33">
        <f>COUNTIF('alle Spiele'!$N$4:$O$51,CONCATENATE(T4,1))</f>
        <v>0</v>
      </c>
      <c r="Y4" s="17">
        <f>COUNTIF('alle Spiele'!$N$4:$O$51,CONCATENATE(T4,0))</f>
        <v>0</v>
      </c>
      <c r="Z4" s="21">
        <f>SUMIF('alle Spiele'!$E$4:$E$51,T4,'alle Spiele'!$H$4:$H$51)+SUMIF('alle Spiele'!$G$4:$G$51,T4,'alle Spiele'!$J$4:$J$51)</f>
        <v>0</v>
      </c>
      <c r="AA4" s="13" t="s">
        <v>3</v>
      </c>
      <c r="AB4" s="22">
        <f>SUMIF('alle Spiele'!$E$4:$E$51,T4,'alle Spiele'!$J$4:$J$51)+SUMIF('alle Spiele'!$G$4:$G$51,T4,'alle Spiele'!$H$4:$H$51)</f>
        <v>0</v>
      </c>
      <c r="AC4" s="98">
        <f t="shared" si="1"/>
        <v>0</v>
      </c>
      <c r="AD4">
        <f t="shared" si="6"/>
        <v>4</v>
      </c>
      <c r="AI4">
        <f t="shared" si="7"/>
        <v>1</v>
      </c>
      <c r="AJ4" t="str">
        <f t="shared" si="8"/>
        <v>Ägypten</v>
      </c>
    </row>
    <row r="5" spans="1:36" customFormat="1" ht="13.5" thickBot="1" x14ac:dyDescent="0.25">
      <c r="A5" s="183"/>
      <c r="B5" s="179" t="str">
        <f t="shared" ca="1" si="2"/>
        <v>4A</v>
      </c>
      <c r="C5" s="179" t="str">
        <f t="shared" ca="1" si="3"/>
        <v>1A</v>
      </c>
      <c r="D5" s="99">
        <f>VLOOKUP(4,$Q$2:$AB$5,3,FALSE)</f>
        <v>1</v>
      </c>
      <c r="E5" s="14" t="str">
        <f>VLOOKUP(4,$Q$2:$AB$5,4,FALSE)</f>
        <v>Uruguay</v>
      </c>
      <c r="F5" s="28">
        <f>VLOOKUP(4,$Q$2:$AB$5,5,FALSE)</f>
        <v>0</v>
      </c>
      <c r="G5" s="18">
        <f>VLOOKUP(4,$Q$2:$AB$5,6,FALSE)</f>
        <v>0</v>
      </c>
      <c r="H5" s="28">
        <f>VLOOKUP(4,$Q$2:$AB$5,7,FALSE)</f>
        <v>0</v>
      </c>
      <c r="I5" s="34">
        <f>VLOOKUP(4,$Q$2:$AB$5,8,FALSE)</f>
        <v>0</v>
      </c>
      <c r="J5" s="18">
        <f>VLOOKUP(4,$Q$2:$AB$5,9,FALSE)</f>
        <v>0</v>
      </c>
      <c r="K5" s="23">
        <f>VLOOKUP(4,$Q$2:$AB$5,10,FALSE)</f>
        <v>0</v>
      </c>
      <c r="L5" s="15" t="s">
        <v>3</v>
      </c>
      <c r="M5" s="24">
        <f>VLOOKUP(4,$Q$2:$AB$5,12,FALSE)</f>
        <v>0</v>
      </c>
      <c r="N5" s="71"/>
      <c r="O5" s="181">
        <f t="shared" ca="1" si="4"/>
        <v>4</v>
      </c>
      <c r="P5" s="179"/>
      <c r="Q5" s="96">
        <f>RANK(R5,$R$2:$R$5,1)</f>
        <v>4</v>
      </c>
      <c r="R5" s="93">
        <f t="shared" si="0"/>
        <v>1.00004</v>
      </c>
      <c r="S5" s="31">
        <f>RANK(AC5,$AC$2:$AC$5)</f>
        <v>1</v>
      </c>
      <c r="T5" s="14" t="str">
        <f>Stammdaten!B8</f>
        <v>Uruguay</v>
      </c>
      <c r="U5" s="28">
        <f t="shared" si="5"/>
        <v>0</v>
      </c>
      <c r="V5" s="18">
        <f>SUMIF('alle Spiele'!$E$4:$E$51,T5,'alle Spiele'!$K$4:$K$51)+SUMIF('alle Spiele'!$G$4:$G$51,T5,'alle Spiele'!$M$4:$M$51)</f>
        <v>0</v>
      </c>
      <c r="W5" s="28">
        <f>COUNTIF('alle Spiele'!$N$4:$O$51,CONCATENATE(T5,3))</f>
        <v>0</v>
      </c>
      <c r="X5" s="34">
        <f>COUNTIF('alle Spiele'!$N$4:$O$51,CONCATENATE(T5,1))</f>
        <v>0</v>
      </c>
      <c r="Y5" s="18">
        <f>COUNTIF('alle Spiele'!$N$4:$O$51,CONCATENATE(T5,0))</f>
        <v>0</v>
      </c>
      <c r="Z5" s="23">
        <f>SUMIF('alle Spiele'!$E$4:$E$51,T5,'alle Spiele'!$H$4:$H$51)+SUMIF('alle Spiele'!$G$4:$G$51,T5,'alle Spiele'!$J$4:$J$51)</f>
        <v>0</v>
      </c>
      <c r="AA5" s="15" t="s">
        <v>3</v>
      </c>
      <c r="AB5" s="24">
        <f>SUMIF('alle Spiele'!$E$4:$E$51,T5,'alle Spiele'!$J$4:$J$51)+SUMIF('alle Spiele'!$G$4:$G$51,T5,'alle Spiele'!$H$4:$H$51)</f>
        <v>0</v>
      </c>
      <c r="AC5" s="99">
        <f t="shared" si="1"/>
        <v>0</v>
      </c>
      <c r="AD5">
        <f t="shared" si="6"/>
        <v>4</v>
      </c>
      <c r="AI5">
        <f t="shared" si="7"/>
        <v>1</v>
      </c>
      <c r="AJ5" t="str">
        <f t="shared" si="8"/>
        <v>Uruguay</v>
      </c>
    </row>
    <row r="6" spans="1:36" customFormat="1" x14ac:dyDescent="0.2">
      <c r="A6" s="6" t="s">
        <v>12</v>
      </c>
      <c r="B6" s="179" t="str">
        <f t="shared" ca="1" si="2"/>
        <v>1B</v>
      </c>
      <c r="C6" s="179" t="str">
        <f t="shared" ca="1" si="3"/>
        <v>1B</v>
      </c>
      <c r="D6" s="97">
        <f>VLOOKUP(1,$Q$6:$AB$9,3,FALSE)</f>
        <v>1</v>
      </c>
      <c r="E6" s="10" t="str">
        <f>VLOOKUP(1,$Q$6:$AB$9,4,FALSE)</f>
        <v>Portugal</v>
      </c>
      <c r="F6" s="26">
        <f>VLOOKUP(1,$Q$6:$AB$9,5,FALSE)</f>
        <v>0</v>
      </c>
      <c r="G6" s="16">
        <f>VLOOKUP(1,$Q$6:$AB$9,6,FALSE)</f>
        <v>0</v>
      </c>
      <c r="H6" s="26">
        <f>VLOOKUP(1,$Q$6:$AB$9,7,FALSE)</f>
        <v>0</v>
      </c>
      <c r="I6" s="32">
        <f>VLOOKUP(1,$Q$6:$AB$9,8,FALSE)</f>
        <v>0</v>
      </c>
      <c r="J6" s="16">
        <f>VLOOKUP(1,$Q$6:$AB$9,9,FALSE)</f>
        <v>0</v>
      </c>
      <c r="K6" s="19">
        <f>VLOOKUP(1,$Q$6:$AB$9,10,FALSE)</f>
        <v>0</v>
      </c>
      <c r="L6" s="11" t="s">
        <v>3</v>
      </c>
      <c r="M6" s="20">
        <f>VLOOKUP(1,$Q$6:$AB$9,12,FALSE)</f>
        <v>0</v>
      </c>
      <c r="N6" s="69"/>
      <c r="O6" s="181">
        <f t="shared" ca="1" si="4"/>
        <v>4</v>
      </c>
      <c r="P6" s="179"/>
      <c r="Q6" s="94">
        <f>RANK(R6,$R$6:$R$9,1)</f>
        <v>1</v>
      </c>
      <c r="R6" s="91">
        <f t="shared" si="0"/>
        <v>1.0000500000000001</v>
      </c>
      <c r="S6" s="29">
        <f>RANK(AC6,$AC$6:$AC$9)</f>
        <v>1</v>
      </c>
      <c r="T6" s="10" t="str">
        <f>Stammdaten!B9</f>
        <v>Portugal</v>
      </c>
      <c r="U6" s="26">
        <f t="shared" si="5"/>
        <v>0</v>
      </c>
      <c r="V6" s="16">
        <f>SUMIF('alle Spiele'!$E$4:$E$51,T6,'alle Spiele'!$K$4:$K$51)+SUMIF('alle Spiele'!$G$4:$G$51,T6,'alle Spiele'!$M$4:$M$51)</f>
        <v>0</v>
      </c>
      <c r="W6" s="26">
        <f>COUNTIF('alle Spiele'!$N$4:$O$51,CONCATENATE(T6,3))</f>
        <v>0</v>
      </c>
      <c r="X6" s="32">
        <f>COUNTIF('alle Spiele'!$N$4:$O$51,CONCATENATE(T6,1))</f>
        <v>0</v>
      </c>
      <c r="Y6" s="16">
        <f>COUNTIF('alle Spiele'!$N$4:$O$51,CONCATENATE(T6,0))</f>
        <v>0</v>
      </c>
      <c r="Z6" s="19">
        <f>SUMIF('alle Spiele'!$E$4:$E$51,T6,'alle Spiele'!$H$4:$H$51)+SUMIF('alle Spiele'!$G$4:$G$51,T6,'alle Spiele'!$J$4:$J$51)</f>
        <v>0</v>
      </c>
      <c r="AA6" s="11" t="s">
        <v>3</v>
      </c>
      <c r="AB6" s="20">
        <f>SUMIF('alle Spiele'!$E$4:$E$51,T6,'alle Spiele'!$J$4:$J$51)+SUMIF('alle Spiele'!$G$4:$G$51,T6,'alle Spiele'!$H$4:$H$51)</f>
        <v>0</v>
      </c>
      <c r="AC6" s="97">
        <f t="shared" si="1"/>
        <v>0</v>
      </c>
      <c r="AD6">
        <f>COUNTIF(AC$6:AC$9,AC6)</f>
        <v>4</v>
      </c>
      <c r="AI6">
        <f t="shared" si="7"/>
        <v>1</v>
      </c>
      <c r="AJ6" t="str">
        <f t="shared" si="8"/>
        <v>Portugal</v>
      </c>
    </row>
    <row r="7" spans="1:36" customFormat="1" x14ac:dyDescent="0.2">
      <c r="A7" s="185">
        <f>SUM(F6:F9)/2</f>
        <v>0</v>
      </c>
      <c r="B7" s="179" t="str">
        <f t="shared" ca="1" si="2"/>
        <v>2B</v>
      </c>
      <c r="C7" s="179" t="str">
        <f t="shared" ca="1" si="3"/>
        <v>1B</v>
      </c>
      <c r="D7" s="98">
        <f>VLOOKUP(2,$Q$6:$AB$9,3,FALSE)</f>
        <v>1</v>
      </c>
      <c r="E7" s="12" t="str">
        <f>VLOOKUP(2,$Q$6:$AB$9,4,FALSE)</f>
        <v>Spanien</v>
      </c>
      <c r="F7" s="27">
        <f>VLOOKUP(2,$Q$6:$AB$9,5,FALSE)</f>
        <v>0</v>
      </c>
      <c r="G7" s="17">
        <f>VLOOKUP(2,$Q$6:$AB$9,6,FALSE)</f>
        <v>0</v>
      </c>
      <c r="H7" s="27">
        <f>VLOOKUP(2,$Q$6:$AB$9,7,FALSE)</f>
        <v>0</v>
      </c>
      <c r="I7" s="33">
        <f>VLOOKUP(2,$Q$6:$AB$9,8,FALSE)</f>
        <v>0</v>
      </c>
      <c r="J7" s="17">
        <f>VLOOKUP(2,$Q$6:$AB$9,9,FALSE)</f>
        <v>0</v>
      </c>
      <c r="K7" s="21">
        <f>VLOOKUP(2,$Q$6:$AB$9,10,FALSE)</f>
        <v>0</v>
      </c>
      <c r="L7" s="13" t="s">
        <v>3</v>
      </c>
      <c r="M7" s="22">
        <f>VLOOKUP(2,$Q$6:$AB$9,12,FALSE)</f>
        <v>0</v>
      </c>
      <c r="N7" s="70"/>
      <c r="O7" s="181">
        <f t="shared" ca="1" si="4"/>
        <v>4</v>
      </c>
      <c r="P7" s="179"/>
      <c r="Q7" s="95">
        <f>RANK(R7,$R$6:$R$9,1)</f>
        <v>2</v>
      </c>
      <c r="R7" s="92">
        <f t="shared" si="0"/>
        <v>1.0000599999999999</v>
      </c>
      <c r="S7" s="30">
        <f>RANK(AC7,$AC$6:$AC$9)</f>
        <v>1</v>
      </c>
      <c r="T7" s="12" t="str">
        <f>Stammdaten!B10</f>
        <v>Spanien</v>
      </c>
      <c r="U7" s="27">
        <f t="shared" si="5"/>
        <v>0</v>
      </c>
      <c r="V7" s="17">
        <f>SUMIF('alle Spiele'!$E$4:$E$51,T7,'alle Spiele'!$K$4:$K$51)+SUMIF('alle Spiele'!$G$4:$G$51,T7,'alle Spiele'!$M$4:$M$51)</f>
        <v>0</v>
      </c>
      <c r="W7" s="27">
        <f>COUNTIF('alle Spiele'!$N$4:$O$51,CONCATENATE(T7,3))</f>
        <v>0</v>
      </c>
      <c r="X7" s="33">
        <f>COUNTIF('alle Spiele'!$N$4:$O$51,CONCATENATE(T7,1))</f>
        <v>0</v>
      </c>
      <c r="Y7" s="17">
        <f>COUNTIF('alle Spiele'!$N$4:$O$51,CONCATENATE(T7,0))</f>
        <v>0</v>
      </c>
      <c r="Z7" s="21">
        <f>SUMIF('alle Spiele'!$E$4:$E$51,T7,'alle Spiele'!$H$4:$H$51)+SUMIF('alle Spiele'!$G$4:$G$51,T7,'alle Spiele'!$J$4:$J$51)</f>
        <v>0</v>
      </c>
      <c r="AA7" s="13" t="s">
        <v>3</v>
      </c>
      <c r="AB7" s="22">
        <f>SUMIF('alle Spiele'!$E$4:$E$51,T7,'alle Spiele'!$J$4:$J$51)+SUMIF('alle Spiele'!$G$4:$G$51,T7,'alle Spiele'!$H$4:$H$51)</f>
        <v>0</v>
      </c>
      <c r="AC7" s="98">
        <f t="shared" si="1"/>
        <v>0</v>
      </c>
      <c r="AD7">
        <f t="shared" ref="AD7:AD9" si="9">COUNTIF(AC$6:AC$9,AC7)</f>
        <v>4</v>
      </c>
      <c r="AI7">
        <f t="shared" si="7"/>
        <v>1</v>
      </c>
      <c r="AJ7" t="str">
        <f t="shared" si="8"/>
        <v>Spanien</v>
      </c>
    </row>
    <row r="8" spans="1:36" customFormat="1" x14ac:dyDescent="0.2">
      <c r="A8" s="183"/>
      <c r="B8" s="179" t="str">
        <f t="shared" ca="1" si="2"/>
        <v>3B</v>
      </c>
      <c r="C8" s="179" t="str">
        <f t="shared" ca="1" si="3"/>
        <v>1B</v>
      </c>
      <c r="D8" s="98">
        <f>VLOOKUP(3,$Q$6:$AB$9,3,FALSE)</f>
        <v>1</v>
      </c>
      <c r="E8" s="12" t="str">
        <f>VLOOKUP(3,$Q$6:$AB$9,4,FALSE)</f>
        <v>Marokko</v>
      </c>
      <c r="F8" s="27">
        <f>VLOOKUP(3,$Q$6:$AB$9,5,FALSE)</f>
        <v>0</v>
      </c>
      <c r="G8" s="17">
        <f>VLOOKUP(3,$Q$6:$AB$9,6,FALSE)</f>
        <v>0</v>
      </c>
      <c r="H8" s="27">
        <f>VLOOKUP(3,$Q$6:$AB$9,7,FALSE)</f>
        <v>0</v>
      </c>
      <c r="I8" s="33">
        <f>VLOOKUP(3,$Q$6:$AB$9,8,FALSE)</f>
        <v>0</v>
      </c>
      <c r="J8" s="17">
        <f>VLOOKUP(3,$Q$6:$AB$9,9,FALSE)</f>
        <v>0</v>
      </c>
      <c r="K8" s="21">
        <f>VLOOKUP(3,$Q$6:$AB$9,10,FALSE)</f>
        <v>0</v>
      </c>
      <c r="L8" s="13" t="s">
        <v>3</v>
      </c>
      <c r="M8" s="22">
        <f>VLOOKUP(3,$Q$6:$AB$9,12,FALSE)</f>
        <v>0</v>
      </c>
      <c r="N8" s="70"/>
      <c r="O8" s="181">
        <f t="shared" ca="1" si="4"/>
        <v>4</v>
      </c>
      <c r="P8" s="179"/>
      <c r="Q8" s="95">
        <f>RANK(R8,$R$6:$R$9,1)</f>
        <v>3</v>
      </c>
      <c r="R8" s="92">
        <f t="shared" si="0"/>
        <v>1.00007</v>
      </c>
      <c r="S8" s="30">
        <f>RANK(AC8,$AC$6:$AC$9)</f>
        <v>1</v>
      </c>
      <c r="T8" s="12" t="str">
        <f>Stammdaten!B11</f>
        <v>Marokko</v>
      </c>
      <c r="U8" s="27">
        <f t="shared" si="5"/>
        <v>0</v>
      </c>
      <c r="V8" s="17">
        <f>SUMIF('alle Spiele'!$E$4:$E$51,T8,'alle Spiele'!$K$4:$K$51)+SUMIF('alle Spiele'!$G$4:$G$51,T8,'alle Spiele'!$M$4:$M$51)</f>
        <v>0</v>
      </c>
      <c r="W8" s="27">
        <f>COUNTIF('alle Spiele'!$N$4:$O$51,CONCATENATE(T8,3))</f>
        <v>0</v>
      </c>
      <c r="X8" s="33">
        <f>COUNTIF('alle Spiele'!$N$4:$O$51,CONCATENATE(T8,1))</f>
        <v>0</v>
      </c>
      <c r="Y8" s="17">
        <f>COUNTIF('alle Spiele'!$N$4:$O$51,CONCATENATE(T8,0))</f>
        <v>0</v>
      </c>
      <c r="Z8" s="21">
        <f>SUMIF('alle Spiele'!$E$4:$E$51,T8,'alle Spiele'!$H$4:$H$51)+SUMIF('alle Spiele'!$G$4:$G$51,T8,'alle Spiele'!$J$4:$J$51)</f>
        <v>0</v>
      </c>
      <c r="AA8" s="13" t="s">
        <v>3</v>
      </c>
      <c r="AB8" s="22">
        <f>SUMIF('alle Spiele'!$E$4:$E$51,T8,'alle Spiele'!$J$4:$J$51)+SUMIF('alle Spiele'!$G$4:$G$51,T8,'alle Spiele'!$H$4:$H$51)</f>
        <v>0</v>
      </c>
      <c r="AC8" s="98">
        <f t="shared" si="1"/>
        <v>0</v>
      </c>
      <c r="AD8">
        <f t="shared" si="9"/>
        <v>4</v>
      </c>
      <c r="AI8">
        <f t="shared" si="7"/>
        <v>1</v>
      </c>
      <c r="AJ8" t="str">
        <f t="shared" si="8"/>
        <v>Marokko</v>
      </c>
    </row>
    <row r="9" spans="1:36" customFormat="1" ht="12.75" customHeight="1" thickBot="1" x14ac:dyDescent="0.25">
      <c r="A9" s="183"/>
      <c r="B9" s="179" t="str">
        <f t="shared" ca="1" si="2"/>
        <v>4B</v>
      </c>
      <c r="C9" s="179" t="str">
        <f t="shared" ca="1" si="3"/>
        <v>1B</v>
      </c>
      <c r="D9" s="99">
        <f>VLOOKUP(4,$Q$6:$AB$9,3,FALSE)</f>
        <v>1</v>
      </c>
      <c r="E9" s="14" t="str">
        <f>VLOOKUP(4,$Q$6:$AB$9,4,FALSE)</f>
        <v>Iran</v>
      </c>
      <c r="F9" s="28">
        <f>VLOOKUP(4,$Q$6:$AB$9,5,FALSE)</f>
        <v>0</v>
      </c>
      <c r="G9" s="18">
        <f>VLOOKUP(4,$Q$6:$AB$9,6,FALSE)</f>
        <v>0</v>
      </c>
      <c r="H9" s="28">
        <f>VLOOKUP(4,$Q$6:$AB$9,7,FALSE)</f>
        <v>0</v>
      </c>
      <c r="I9" s="34">
        <f>VLOOKUP(4,$Q$6:$AB$9,8,FALSE)</f>
        <v>0</v>
      </c>
      <c r="J9" s="18">
        <f>VLOOKUP(4,$Q$6:$AB$9,9,FALSE)</f>
        <v>0</v>
      </c>
      <c r="K9" s="23">
        <f>VLOOKUP(4,$Q$6:$AB$9,10,FALSE)</f>
        <v>0</v>
      </c>
      <c r="L9" s="15" t="s">
        <v>3</v>
      </c>
      <c r="M9" s="24">
        <f>VLOOKUP(4,$Q$6:$AB$9,12,FALSE)</f>
        <v>0</v>
      </c>
      <c r="N9" s="71"/>
      <c r="O9" s="181">
        <f t="shared" ca="1" si="4"/>
        <v>4</v>
      </c>
      <c r="P9" s="179"/>
      <c r="Q9" s="96">
        <f>RANK(R9,$R$6:$R$9,1)</f>
        <v>4</v>
      </c>
      <c r="R9" s="93">
        <f t="shared" si="0"/>
        <v>1.0000800000000001</v>
      </c>
      <c r="S9" s="31">
        <f>RANK(AC9,$AC$6:$AC$9)</f>
        <v>1</v>
      </c>
      <c r="T9" s="14" t="str">
        <f>Stammdaten!B12</f>
        <v>Iran</v>
      </c>
      <c r="U9" s="28">
        <f t="shared" si="5"/>
        <v>0</v>
      </c>
      <c r="V9" s="18">
        <f>SUMIF('alle Spiele'!$E$4:$E$51,T9,'alle Spiele'!$K$4:$K$51)+SUMIF('alle Spiele'!$G$4:$G$51,T9,'alle Spiele'!$M$4:$M$51)</f>
        <v>0</v>
      </c>
      <c r="W9" s="28">
        <f>COUNTIF('alle Spiele'!$N$4:$O$51,CONCATENATE(T9,3))</f>
        <v>0</v>
      </c>
      <c r="X9" s="34">
        <f>COUNTIF('alle Spiele'!$N$4:$O$51,CONCATENATE(T9,1))</f>
        <v>0</v>
      </c>
      <c r="Y9" s="18">
        <f>COUNTIF('alle Spiele'!$N$4:$O$51,CONCATENATE(T9,0))</f>
        <v>0</v>
      </c>
      <c r="Z9" s="23">
        <f>SUMIF('alle Spiele'!$E$4:$E$51,T9,'alle Spiele'!$H$4:$H$51)+SUMIF('alle Spiele'!$G$4:$G$51,T9,'alle Spiele'!$J$4:$J$51)</f>
        <v>0</v>
      </c>
      <c r="AA9" s="15" t="s">
        <v>3</v>
      </c>
      <c r="AB9" s="24">
        <f>SUMIF('alle Spiele'!$E$4:$E$51,T9,'alle Spiele'!$J$4:$J$51)+SUMIF('alle Spiele'!$G$4:$G$51,T9,'alle Spiele'!$H$4:$H$51)</f>
        <v>0</v>
      </c>
      <c r="AC9" s="99">
        <f t="shared" si="1"/>
        <v>0</v>
      </c>
      <c r="AD9">
        <f t="shared" si="9"/>
        <v>4</v>
      </c>
      <c r="AI9">
        <f t="shared" si="7"/>
        <v>1</v>
      </c>
      <c r="AJ9" t="str">
        <f t="shared" si="8"/>
        <v>Iran</v>
      </c>
    </row>
    <row r="10" spans="1:36" customFormat="1" x14ac:dyDescent="0.2">
      <c r="A10" s="6" t="s">
        <v>13</v>
      </c>
      <c r="B10" s="179" t="str">
        <f t="shared" ca="1" si="2"/>
        <v>1C</v>
      </c>
      <c r="C10" s="179" t="str">
        <f t="shared" ca="1" si="3"/>
        <v>1C</v>
      </c>
      <c r="D10" s="97">
        <f>VLOOKUP(1,$Q$10:$AB$13,3,FALSE)</f>
        <v>1</v>
      </c>
      <c r="E10" s="10" t="str">
        <f>VLOOKUP(1,$Q$10:$AB$13,4,FALSE)</f>
        <v>Frankreich</v>
      </c>
      <c r="F10" s="26">
        <f>VLOOKUP(1,$Q$10:$AB$13,5,FALSE)</f>
        <v>0</v>
      </c>
      <c r="G10" s="16">
        <f>VLOOKUP(1,$Q$10:$AB$13,6,FALSE)</f>
        <v>0</v>
      </c>
      <c r="H10" s="26">
        <f>VLOOKUP(1,$Q$10:$AB$13,7,FALSE)</f>
        <v>0</v>
      </c>
      <c r="I10" s="32">
        <f>VLOOKUP(1,$Q$10:$AB$13,8,FALSE)</f>
        <v>0</v>
      </c>
      <c r="J10" s="16">
        <f>VLOOKUP(1,$Q$10:$AB$13,9,FALSE)</f>
        <v>0</v>
      </c>
      <c r="K10" s="19">
        <f>VLOOKUP(1,$Q$10:$AB$13,10,FALSE)</f>
        <v>0</v>
      </c>
      <c r="L10" s="11" t="s">
        <v>3</v>
      </c>
      <c r="M10" s="20">
        <f>VLOOKUP(1,$Q$10:$AB$13,12,FALSE)</f>
        <v>0</v>
      </c>
      <c r="N10" s="69"/>
      <c r="O10" s="181">
        <f t="shared" ca="1" si="4"/>
        <v>4</v>
      </c>
      <c r="P10" s="179"/>
      <c r="Q10" s="94">
        <f>RANK(R10,$R$10:$R$13,1)</f>
        <v>1</v>
      </c>
      <c r="R10" s="91">
        <f t="shared" si="0"/>
        <v>1.0000899999999999</v>
      </c>
      <c r="S10" s="29">
        <f>RANK(AC10,$AC$10:$AC$13)</f>
        <v>1</v>
      </c>
      <c r="T10" s="10" t="str">
        <f>Stammdaten!B13</f>
        <v>Frankreich</v>
      </c>
      <c r="U10" s="26">
        <f t="shared" si="5"/>
        <v>0</v>
      </c>
      <c r="V10" s="16">
        <f>SUMIF('alle Spiele'!$E$4:$E$51,T10,'alle Spiele'!$K$4:$K$51)+SUMIF('alle Spiele'!$G$4:$G$51,T10,'alle Spiele'!$M$4:$M$51)</f>
        <v>0</v>
      </c>
      <c r="W10" s="26">
        <f>COUNTIF('alle Spiele'!$N$4:$O$51,CONCATENATE(T10,3))</f>
        <v>0</v>
      </c>
      <c r="X10" s="32">
        <f>COUNTIF('alle Spiele'!$N$4:$O$51,CONCATENATE(T10,1))</f>
        <v>0</v>
      </c>
      <c r="Y10" s="16">
        <f>COUNTIF('alle Spiele'!$N$4:$O$51,CONCATENATE(T10,0))</f>
        <v>0</v>
      </c>
      <c r="Z10" s="19">
        <f>SUMIF('alle Spiele'!$E$4:$E$51,T10,'alle Spiele'!$H$4:$H$51)+SUMIF('alle Spiele'!$G$4:$G$51,T10,'alle Spiele'!$J$4:$J$51)</f>
        <v>0</v>
      </c>
      <c r="AA10" s="11" t="s">
        <v>3</v>
      </c>
      <c r="AB10" s="20">
        <f>SUMIF('alle Spiele'!$E$4:$E$51,T10,'alle Spiele'!$J$4:$J$51)+SUMIF('alle Spiele'!$G$4:$G$51,T10,'alle Spiele'!$H$4:$H$51)</f>
        <v>0</v>
      </c>
      <c r="AC10" s="97">
        <f t="shared" ref="AC10:AC33" si="10">V10+(Z10-AB10)/100+Z10/10000</f>
        <v>0</v>
      </c>
      <c r="AD10">
        <f>COUNTIF(AC$10:AC$13,AC10)</f>
        <v>4</v>
      </c>
      <c r="AI10">
        <f t="shared" si="7"/>
        <v>1</v>
      </c>
      <c r="AJ10" t="str">
        <f t="shared" si="8"/>
        <v>Frankreich</v>
      </c>
    </row>
    <row r="11" spans="1:36" customFormat="1" ht="12.75" customHeight="1" x14ac:dyDescent="0.2">
      <c r="A11" s="185">
        <f>SUM(F10:F13)/2</f>
        <v>0</v>
      </c>
      <c r="B11" s="179" t="str">
        <f t="shared" ca="1" si="2"/>
        <v>2C</v>
      </c>
      <c r="C11" s="179" t="str">
        <f t="shared" ca="1" si="3"/>
        <v>1C</v>
      </c>
      <c r="D11" s="98">
        <f>VLOOKUP(2,$Q$10:$AB$13,3,FALSE)</f>
        <v>1</v>
      </c>
      <c r="E11" s="12" t="str">
        <f>VLOOKUP(2,$Q$10:$AB$13,4,FALSE)</f>
        <v>Australien</v>
      </c>
      <c r="F11" s="27">
        <f>VLOOKUP(2,$Q$10:$AB$13,5,FALSE)</f>
        <v>0</v>
      </c>
      <c r="G11" s="17">
        <f>VLOOKUP(2,$Q$10:$AB$13,6,FALSE)</f>
        <v>0</v>
      </c>
      <c r="H11" s="27">
        <f>VLOOKUP(2,$Q$10:$AB$13,7,FALSE)</f>
        <v>0</v>
      </c>
      <c r="I11" s="33">
        <f>VLOOKUP(2,$Q$10:$AB$13,8,FALSE)</f>
        <v>0</v>
      </c>
      <c r="J11" s="17">
        <f>VLOOKUP(2,$Q$10:$AB$13,9,FALSE)</f>
        <v>0</v>
      </c>
      <c r="K11" s="21">
        <f>VLOOKUP(2,$Q$10:$AB$13,10,FALSE)</f>
        <v>0</v>
      </c>
      <c r="L11" s="13" t="s">
        <v>3</v>
      </c>
      <c r="M11" s="22">
        <f>VLOOKUP(2,$Q$10:$AB$13,12,FALSE)</f>
        <v>0</v>
      </c>
      <c r="N11" s="70"/>
      <c r="O11" s="181">
        <f t="shared" ca="1" si="4"/>
        <v>4</v>
      </c>
      <c r="P11" s="179"/>
      <c r="Q11" s="95">
        <f>RANK(R11,$R$10:$R$13,1)</f>
        <v>2</v>
      </c>
      <c r="R11" s="92">
        <f t="shared" si="0"/>
        <v>1.0001</v>
      </c>
      <c r="S11" s="30">
        <f>RANK(AC11,$AC$10:$AC$13)</f>
        <v>1</v>
      </c>
      <c r="T11" s="12" t="str">
        <f>Stammdaten!B14</f>
        <v>Australien</v>
      </c>
      <c r="U11" s="27">
        <f t="shared" si="5"/>
        <v>0</v>
      </c>
      <c r="V11" s="17">
        <f>SUMIF('alle Spiele'!$E$4:$E$51,T11,'alle Spiele'!$K$4:$K$51)+SUMIF('alle Spiele'!$G$4:$G$51,T11,'alle Spiele'!$M$4:$M$51)</f>
        <v>0</v>
      </c>
      <c r="W11" s="27">
        <f>COUNTIF('alle Spiele'!$N$4:$O$51,CONCATENATE(T11,3))</f>
        <v>0</v>
      </c>
      <c r="X11" s="33">
        <f>COUNTIF('alle Spiele'!$N$4:$O$51,CONCATENATE(T11,1))</f>
        <v>0</v>
      </c>
      <c r="Y11" s="17">
        <f>COUNTIF('alle Spiele'!$N$4:$O$51,CONCATENATE(T11,0))</f>
        <v>0</v>
      </c>
      <c r="Z11" s="21">
        <f>SUMIF('alle Spiele'!$E$4:$E$51,T11,'alle Spiele'!$H$4:$H$51)+SUMIF('alle Spiele'!$G$4:$G$51,T11,'alle Spiele'!$J$4:$J$51)</f>
        <v>0</v>
      </c>
      <c r="AA11" s="13" t="s">
        <v>3</v>
      </c>
      <c r="AB11" s="22">
        <f>SUMIF('alle Spiele'!$E$4:$E$51,T11,'alle Spiele'!$J$4:$J$51)+SUMIF('alle Spiele'!$G$4:$G$51,T11,'alle Spiele'!$H$4:$H$51)</f>
        <v>0</v>
      </c>
      <c r="AC11" s="98">
        <f t="shared" si="10"/>
        <v>0</v>
      </c>
      <c r="AD11">
        <f t="shared" ref="AD11:AD13" si="11">COUNTIF(AC$10:AC$13,AC11)</f>
        <v>4</v>
      </c>
      <c r="AI11">
        <f t="shared" si="7"/>
        <v>1</v>
      </c>
      <c r="AJ11" t="str">
        <f t="shared" si="8"/>
        <v>Australien</v>
      </c>
    </row>
    <row r="12" spans="1:36" customFormat="1" ht="12.75" customHeight="1" x14ac:dyDescent="0.2">
      <c r="A12" s="183"/>
      <c r="B12" s="179" t="str">
        <f t="shared" ca="1" si="2"/>
        <v>3C</v>
      </c>
      <c r="C12" s="179" t="str">
        <f t="shared" ca="1" si="3"/>
        <v>1C</v>
      </c>
      <c r="D12" s="98">
        <f>VLOOKUP(3,$Q$10:$AB$13,3,FALSE)</f>
        <v>1</v>
      </c>
      <c r="E12" s="12" t="str">
        <f>VLOOKUP(3,$Q$10:$AB$13,4,FALSE)</f>
        <v>Peru</v>
      </c>
      <c r="F12" s="27">
        <f>VLOOKUP(3,$Q$10:$AB$13,5,FALSE)</f>
        <v>0</v>
      </c>
      <c r="G12" s="17">
        <f>VLOOKUP(3,$Q$10:$AB$13,6,FALSE)</f>
        <v>0</v>
      </c>
      <c r="H12" s="27">
        <f>VLOOKUP(3,$Q$10:$AB$13,7,FALSE)</f>
        <v>0</v>
      </c>
      <c r="I12" s="33">
        <f>VLOOKUP(3,$Q$10:$AB$13,8,FALSE)</f>
        <v>0</v>
      </c>
      <c r="J12" s="17">
        <f>VLOOKUP(3,$Q$10:$AB$13,9,FALSE)</f>
        <v>0</v>
      </c>
      <c r="K12" s="21">
        <f>VLOOKUP(3,$Q$10:$AB$13,10,FALSE)</f>
        <v>0</v>
      </c>
      <c r="L12" s="13" t="s">
        <v>3</v>
      </c>
      <c r="M12" s="22">
        <f>VLOOKUP(3,$Q$10:$AB$13,12,FALSE)</f>
        <v>0</v>
      </c>
      <c r="N12" s="70"/>
      <c r="O12" s="181">
        <f t="shared" ca="1" si="4"/>
        <v>4</v>
      </c>
      <c r="P12" s="179"/>
      <c r="Q12" s="95">
        <f>RANK(R12,$R$10:$R$13,1)</f>
        <v>3</v>
      </c>
      <c r="R12" s="92">
        <f t="shared" si="0"/>
        <v>1.0001100000000001</v>
      </c>
      <c r="S12" s="30">
        <f>RANK(AC12,$AC$10:$AC$13)</f>
        <v>1</v>
      </c>
      <c r="T12" s="12" t="str">
        <f>Stammdaten!B15</f>
        <v>Peru</v>
      </c>
      <c r="U12" s="27">
        <f t="shared" si="5"/>
        <v>0</v>
      </c>
      <c r="V12" s="17">
        <f>SUMIF('alle Spiele'!$E$4:$E$51,T12,'alle Spiele'!$K$4:$K$51)+SUMIF('alle Spiele'!$G$4:$G$51,T12,'alle Spiele'!$M$4:$M$51)</f>
        <v>0</v>
      </c>
      <c r="W12" s="27">
        <f>COUNTIF('alle Spiele'!$N$4:$O$51,CONCATENATE(T12,3))</f>
        <v>0</v>
      </c>
      <c r="X12" s="33">
        <f>COUNTIF('alle Spiele'!$N$4:$O$51,CONCATENATE(T12,1))</f>
        <v>0</v>
      </c>
      <c r="Y12" s="17">
        <f>COUNTIF('alle Spiele'!$N$4:$O$51,CONCATENATE(T12,0))</f>
        <v>0</v>
      </c>
      <c r="Z12" s="21">
        <f>SUMIF('alle Spiele'!$E$4:$E$51,T12,'alle Spiele'!$H$4:$H$51)+SUMIF('alle Spiele'!$G$4:$G$51,T12,'alle Spiele'!$J$4:$J$51)</f>
        <v>0</v>
      </c>
      <c r="AA12" s="13" t="s">
        <v>3</v>
      </c>
      <c r="AB12" s="22">
        <f>SUMIF('alle Spiele'!$E$4:$E$51,T12,'alle Spiele'!$J$4:$J$51)+SUMIF('alle Spiele'!$G$4:$G$51,T12,'alle Spiele'!$H$4:$H$51)</f>
        <v>0</v>
      </c>
      <c r="AC12" s="98">
        <f t="shared" si="10"/>
        <v>0</v>
      </c>
      <c r="AD12">
        <f t="shared" si="11"/>
        <v>4</v>
      </c>
      <c r="AI12">
        <f t="shared" si="7"/>
        <v>1</v>
      </c>
      <c r="AJ12" t="str">
        <f t="shared" si="8"/>
        <v>Peru</v>
      </c>
    </row>
    <row r="13" spans="1:36" customFormat="1" ht="12.75" customHeight="1" thickBot="1" x14ac:dyDescent="0.25">
      <c r="A13" s="183"/>
      <c r="B13" s="179" t="str">
        <f t="shared" ca="1" si="2"/>
        <v>4C</v>
      </c>
      <c r="C13" s="179" t="str">
        <f t="shared" ca="1" si="3"/>
        <v>1C</v>
      </c>
      <c r="D13" s="99">
        <f>VLOOKUP(4,$Q$10:$AB$13,3,FALSE)</f>
        <v>1</v>
      </c>
      <c r="E13" s="14" t="str">
        <f>VLOOKUP(4,$Q$10:$AB$13,4,FALSE)</f>
        <v>Dänemark</v>
      </c>
      <c r="F13" s="28">
        <f>VLOOKUP(4,$Q$10:$AB$13,5,FALSE)</f>
        <v>0</v>
      </c>
      <c r="G13" s="18">
        <f>VLOOKUP(4,$Q$10:$AB$13,6,FALSE)</f>
        <v>0</v>
      </c>
      <c r="H13" s="28">
        <f>VLOOKUP(4,$Q$10:$AB$13,7,FALSE)</f>
        <v>0</v>
      </c>
      <c r="I13" s="34">
        <f>VLOOKUP(4,$Q$10:$AB$13,8,FALSE)</f>
        <v>0</v>
      </c>
      <c r="J13" s="18">
        <f>VLOOKUP(4,$Q$10:$AB$13,9,FALSE)</f>
        <v>0</v>
      </c>
      <c r="K13" s="23">
        <f>VLOOKUP(4,$Q$10:$AB$13,10,FALSE)</f>
        <v>0</v>
      </c>
      <c r="L13" s="15" t="s">
        <v>3</v>
      </c>
      <c r="M13" s="24">
        <f>VLOOKUP(4,$Q$10:$AB$13,12,FALSE)</f>
        <v>0</v>
      </c>
      <c r="N13" s="71"/>
      <c r="O13" s="181">
        <f t="shared" ca="1" si="4"/>
        <v>4</v>
      </c>
      <c r="P13" s="179"/>
      <c r="Q13" s="96">
        <f>RANK(R13,$R$10:$R$13,1)</f>
        <v>4</v>
      </c>
      <c r="R13" s="93">
        <f t="shared" si="0"/>
        <v>1.0001199999999999</v>
      </c>
      <c r="S13" s="31">
        <f>RANK(AC13,$AC$10:$AC$13)</f>
        <v>1</v>
      </c>
      <c r="T13" s="14" t="str">
        <f>Stammdaten!B16</f>
        <v>Dänemark</v>
      </c>
      <c r="U13" s="28">
        <f t="shared" si="5"/>
        <v>0</v>
      </c>
      <c r="V13" s="18">
        <f>SUMIF('alle Spiele'!$E$4:$E$51,T13,'alle Spiele'!$K$4:$K$51)+SUMIF('alle Spiele'!$G$4:$G$51,T13,'alle Spiele'!$M$4:$M$51)</f>
        <v>0</v>
      </c>
      <c r="W13" s="28">
        <f>COUNTIF('alle Spiele'!$N$4:$O$51,CONCATENATE(T13,3))</f>
        <v>0</v>
      </c>
      <c r="X13" s="34">
        <f>COUNTIF('alle Spiele'!$N$4:$O$51,CONCATENATE(T13,1))</f>
        <v>0</v>
      </c>
      <c r="Y13" s="18">
        <f>COUNTIF('alle Spiele'!$N$4:$O$51,CONCATENATE(T13,0))</f>
        <v>0</v>
      </c>
      <c r="Z13" s="23">
        <f>SUMIF('alle Spiele'!$E$4:$E$51,T13,'alle Spiele'!$H$4:$H$51)+SUMIF('alle Spiele'!$G$4:$G$51,T13,'alle Spiele'!$J$4:$J$51)</f>
        <v>0</v>
      </c>
      <c r="AA13" s="15" t="s">
        <v>3</v>
      </c>
      <c r="AB13" s="24">
        <f>SUMIF('alle Spiele'!$E$4:$E$51,T13,'alle Spiele'!$J$4:$J$51)+SUMIF('alle Spiele'!$G$4:$G$51,T13,'alle Spiele'!$H$4:$H$51)</f>
        <v>0</v>
      </c>
      <c r="AC13" s="99">
        <f t="shared" si="10"/>
        <v>0</v>
      </c>
      <c r="AD13">
        <f t="shared" si="11"/>
        <v>4</v>
      </c>
      <c r="AI13">
        <f t="shared" si="7"/>
        <v>1</v>
      </c>
      <c r="AJ13" t="str">
        <f t="shared" si="8"/>
        <v>Dänemark</v>
      </c>
    </row>
    <row r="14" spans="1:36" customFormat="1" ht="12.75" customHeight="1" x14ac:dyDescent="0.2">
      <c r="A14" s="6" t="s">
        <v>14</v>
      </c>
      <c r="B14" s="179" t="str">
        <f t="shared" ca="1" si="2"/>
        <v>1D</v>
      </c>
      <c r="C14" s="179" t="str">
        <f t="shared" ca="1" si="3"/>
        <v>1D</v>
      </c>
      <c r="D14" s="97">
        <f>VLOOKUP(1,$Q$14:$AB$17,3,FALSE)</f>
        <v>1</v>
      </c>
      <c r="E14" s="10" t="str">
        <f>VLOOKUP(1,$Q$14:$AB$17,4,FALSE)</f>
        <v>Argentinien</v>
      </c>
      <c r="F14" s="26">
        <f>VLOOKUP(1,$Q$14:$AB$17,5,FALSE)</f>
        <v>0</v>
      </c>
      <c r="G14" s="16">
        <f>VLOOKUP(1,$Q$14:$AB$17,6,FALSE)</f>
        <v>0</v>
      </c>
      <c r="H14" s="26">
        <f>VLOOKUP(1,$Q$14:$AB$17,7,FALSE)</f>
        <v>0</v>
      </c>
      <c r="I14" s="32">
        <f>VLOOKUP(1,$Q$14:$AB$17,8,FALSE)</f>
        <v>0</v>
      </c>
      <c r="J14" s="16">
        <f>VLOOKUP(1,$Q$14:$AB$17,9,FALSE)</f>
        <v>0</v>
      </c>
      <c r="K14" s="19">
        <f>VLOOKUP(1,$Q$14:$AB$17,10,FALSE)</f>
        <v>0</v>
      </c>
      <c r="L14" s="11" t="s">
        <v>3</v>
      </c>
      <c r="M14" s="20">
        <f>VLOOKUP(1,$Q$14:$AB$17,12,FALSE)</f>
        <v>0</v>
      </c>
      <c r="N14" s="69"/>
      <c r="O14" s="181">
        <f t="shared" ca="1" si="4"/>
        <v>4</v>
      </c>
      <c r="P14" s="179"/>
      <c r="Q14" s="94">
        <f>RANK(R14,$R$14:$R$17,1)</f>
        <v>1</v>
      </c>
      <c r="R14" s="91">
        <f t="shared" si="0"/>
        <v>1.00013</v>
      </c>
      <c r="S14" s="29">
        <f>RANK(AC14,$AC$14:$AC$17)</f>
        <v>1</v>
      </c>
      <c r="T14" s="10" t="str">
        <f>Stammdaten!B17</f>
        <v>Argentinien</v>
      </c>
      <c r="U14" s="26">
        <f t="shared" si="5"/>
        <v>0</v>
      </c>
      <c r="V14" s="16">
        <f>SUMIF('alle Spiele'!$E$4:$E$51,T14,'alle Spiele'!$K$4:$K$51)+SUMIF('alle Spiele'!$G$4:$G$51,T14,'alle Spiele'!$M$4:$M$51)</f>
        <v>0</v>
      </c>
      <c r="W14" s="26">
        <f>COUNTIF('alle Spiele'!$N$4:$O$51,CONCATENATE(T14,3))</f>
        <v>0</v>
      </c>
      <c r="X14" s="32">
        <f>COUNTIF('alle Spiele'!$N$4:$O$51,CONCATENATE(T14,1))</f>
        <v>0</v>
      </c>
      <c r="Y14" s="16">
        <f>COUNTIF('alle Spiele'!$N$4:$O$51,CONCATENATE(T14,0))</f>
        <v>0</v>
      </c>
      <c r="Z14" s="19">
        <f>SUMIF('alle Spiele'!$E$4:$E$51,T14,'alle Spiele'!$H$4:$H$51)+SUMIF('alle Spiele'!$G$4:$G$51,T14,'alle Spiele'!$J$4:$J$51)</f>
        <v>0</v>
      </c>
      <c r="AA14" s="11" t="s">
        <v>3</v>
      </c>
      <c r="AB14" s="20">
        <f>SUMIF('alle Spiele'!$E$4:$E$51,T14,'alle Spiele'!$J$4:$J$51)+SUMIF('alle Spiele'!$G$4:$G$51,T14,'alle Spiele'!$H$4:$H$51)</f>
        <v>0</v>
      </c>
      <c r="AC14" s="97">
        <f t="shared" si="10"/>
        <v>0</v>
      </c>
      <c r="AD14">
        <f>COUNTIF(AC$14:AC$17,AC14)</f>
        <v>4</v>
      </c>
      <c r="AI14">
        <f t="shared" si="7"/>
        <v>1</v>
      </c>
      <c r="AJ14" t="str">
        <f t="shared" si="8"/>
        <v>Argentinien</v>
      </c>
    </row>
    <row r="15" spans="1:36" customFormat="1" ht="12.75" customHeight="1" x14ac:dyDescent="0.2">
      <c r="A15" s="185">
        <f>SUM(F14:F17)/2</f>
        <v>0</v>
      </c>
      <c r="B15" s="179" t="str">
        <f t="shared" ca="1" si="2"/>
        <v>2D</v>
      </c>
      <c r="C15" s="179" t="str">
        <f t="shared" ca="1" si="3"/>
        <v>1D</v>
      </c>
      <c r="D15" s="98">
        <f>VLOOKUP(2,$Q$14:$AB$17,3,FALSE)</f>
        <v>1</v>
      </c>
      <c r="E15" s="12" t="str">
        <f>VLOOKUP(2,$Q$14:$AB$17,4,FALSE)</f>
        <v>Island</v>
      </c>
      <c r="F15" s="27">
        <f>VLOOKUP(2,$Q$14:$AB$17,5,FALSE)</f>
        <v>0</v>
      </c>
      <c r="G15" s="17">
        <f>VLOOKUP(2,$Q$14:$AB$17,6,FALSE)</f>
        <v>0</v>
      </c>
      <c r="H15" s="27">
        <f>VLOOKUP(2,$Q$14:$AB$17,7,FALSE)</f>
        <v>0</v>
      </c>
      <c r="I15" s="33">
        <f>VLOOKUP(2,$Q$14:$AB$17,8,FALSE)</f>
        <v>0</v>
      </c>
      <c r="J15" s="17">
        <f>VLOOKUP(2,$Q$14:$AB$17,9,FALSE)</f>
        <v>0</v>
      </c>
      <c r="K15" s="21">
        <f>VLOOKUP(2,$Q$14:$AB$17,10,FALSE)</f>
        <v>0</v>
      </c>
      <c r="L15" s="13" t="s">
        <v>3</v>
      </c>
      <c r="M15" s="22">
        <f>VLOOKUP(2,$Q$14:$AB$17,12,FALSE)</f>
        <v>0</v>
      </c>
      <c r="N15" s="70"/>
      <c r="O15" s="181">
        <f t="shared" ca="1" si="4"/>
        <v>4</v>
      </c>
      <c r="P15" s="179"/>
      <c r="Q15" s="95">
        <f>RANK(R15,$R$14:$R$17,1)</f>
        <v>2</v>
      </c>
      <c r="R15" s="92">
        <f t="shared" si="0"/>
        <v>1.00014</v>
      </c>
      <c r="S15" s="30">
        <f>RANK(AC15,$AC$14:$AC$17)</f>
        <v>1</v>
      </c>
      <c r="T15" s="12" t="str">
        <f>Stammdaten!B18</f>
        <v>Island</v>
      </c>
      <c r="U15" s="27">
        <f t="shared" si="5"/>
        <v>0</v>
      </c>
      <c r="V15" s="17">
        <f>SUMIF('alle Spiele'!$E$4:$E$51,T15,'alle Spiele'!$K$4:$K$51)+SUMIF('alle Spiele'!$G$4:$G$51,T15,'alle Spiele'!$M$4:$M$51)</f>
        <v>0</v>
      </c>
      <c r="W15" s="27">
        <f>COUNTIF('alle Spiele'!$N$4:$O$51,CONCATENATE(T15,3))</f>
        <v>0</v>
      </c>
      <c r="X15" s="33">
        <f>COUNTIF('alle Spiele'!$N$4:$O$51,CONCATENATE(T15,1))</f>
        <v>0</v>
      </c>
      <c r="Y15" s="17">
        <f>COUNTIF('alle Spiele'!$N$4:$O$51,CONCATENATE(T15,0))</f>
        <v>0</v>
      </c>
      <c r="Z15" s="21">
        <f>SUMIF('alle Spiele'!$E$4:$E$51,T15,'alle Spiele'!$H$4:$H$51)+SUMIF('alle Spiele'!$G$4:$G$51,T15,'alle Spiele'!$J$4:$J$51)</f>
        <v>0</v>
      </c>
      <c r="AA15" s="13" t="s">
        <v>3</v>
      </c>
      <c r="AB15" s="22">
        <f>SUMIF('alle Spiele'!$E$4:$E$51,T15,'alle Spiele'!$J$4:$J$51)+SUMIF('alle Spiele'!$G$4:$G$51,T15,'alle Spiele'!$H$4:$H$51)</f>
        <v>0</v>
      </c>
      <c r="AC15" s="98">
        <f t="shared" si="10"/>
        <v>0</v>
      </c>
      <c r="AD15">
        <f t="shared" ref="AD15:AD17" si="12">COUNTIF(AC$14:AC$17,AC15)</f>
        <v>4</v>
      </c>
      <c r="AI15">
        <f t="shared" si="7"/>
        <v>1</v>
      </c>
      <c r="AJ15" t="str">
        <f t="shared" si="8"/>
        <v>Island</v>
      </c>
    </row>
    <row r="16" spans="1:36" customFormat="1" ht="12.75" customHeight="1" x14ac:dyDescent="0.2">
      <c r="A16" s="183"/>
      <c r="B16" s="179" t="str">
        <f t="shared" ca="1" si="2"/>
        <v>3D</v>
      </c>
      <c r="C16" s="179" t="str">
        <f t="shared" ca="1" si="3"/>
        <v>1D</v>
      </c>
      <c r="D16" s="98">
        <f>VLOOKUP(3,$Q$14:$AB$17,3,FALSE)</f>
        <v>1</v>
      </c>
      <c r="E16" s="12" t="str">
        <f>VLOOKUP(3,$Q$14:$AB$17,4,FALSE)</f>
        <v>Kroatien</v>
      </c>
      <c r="F16" s="27">
        <f>VLOOKUP(3,$Q$14:$AB$17,5,FALSE)</f>
        <v>0</v>
      </c>
      <c r="G16" s="17">
        <f>VLOOKUP(3,$Q$14:$AB$17,6,FALSE)</f>
        <v>0</v>
      </c>
      <c r="H16" s="27">
        <f>VLOOKUP(3,$Q$14:$AB$17,7,FALSE)</f>
        <v>0</v>
      </c>
      <c r="I16" s="33">
        <f>VLOOKUP(3,$Q$14:$AB$17,8,FALSE)</f>
        <v>0</v>
      </c>
      <c r="J16" s="17">
        <f>VLOOKUP(3,$Q$14:$AB$17,9,FALSE)</f>
        <v>0</v>
      </c>
      <c r="K16" s="21">
        <f>VLOOKUP(3,$Q$14:$AB$17,10,FALSE)</f>
        <v>0</v>
      </c>
      <c r="L16" s="13" t="s">
        <v>3</v>
      </c>
      <c r="M16" s="22">
        <f>VLOOKUP(3,$Q$14:$AB$17,12,FALSE)</f>
        <v>0</v>
      </c>
      <c r="N16" s="70"/>
      <c r="O16" s="181">
        <f t="shared" ca="1" si="4"/>
        <v>4</v>
      </c>
      <c r="P16" s="179"/>
      <c r="Q16" s="95">
        <f>RANK(R16,$R$14:$R$17,1)</f>
        <v>3</v>
      </c>
      <c r="R16" s="92">
        <f t="shared" si="0"/>
        <v>1.0001500000000001</v>
      </c>
      <c r="S16" s="30">
        <f>RANK(AC16,$AC$14:$AC$17)</f>
        <v>1</v>
      </c>
      <c r="T16" s="12" t="str">
        <f>Stammdaten!B19</f>
        <v>Kroatien</v>
      </c>
      <c r="U16" s="27">
        <f t="shared" si="5"/>
        <v>0</v>
      </c>
      <c r="V16" s="17">
        <f>SUMIF('alle Spiele'!$E$4:$E$51,T16,'alle Spiele'!$K$4:$K$51)+SUMIF('alle Spiele'!$G$4:$G$51,T16,'alle Spiele'!$M$4:$M$51)</f>
        <v>0</v>
      </c>
      <c r="W16" s="27">
        <f>COUNTIF('alle Spiele'!$N$4:$O$51,CONCATENATE(T16,3))</f>
        <v>0</v>
      </c>
      <c r="X16" s="33">
        <f>COUNTIF('alle Spiele'!$N$4:$O$51,CONCATENATE(T16,1))</f>
        <v>0</v>
      </c>
      <c r="Y16" s="17">
        <f>COUNTIF('alle Spiele'!$N$4:$O$51,CONCATENATE(T16,0))</f>
        <v>0</v>
      </c>
      <c r="Z16" s="21">
        <f>SUMIF('alle Spiele'!$E$4:$E$51,T16,'alle Spiele'!$H$4:$H$51)+SUMIF('alle Spiele'!$G$4:$G$51,T16,'alle Spiele'!$J$4:$J$51)</f>
        <v>0</v>
      </c>
      <c r="AA16" s="13" t="s">
        <v>3</v>
      </c>
      <c r="AB16" s="22">
        <f>SUMIF('alle Spiele'!$E$4:$E$51,T16,'alle Spiele'!$J$4:$J$51)+SUMIF('alle Spiele'!$G$4:$G$51,T16,'alle Spiele'!$H$4:$H$51)</f>
        <v>0</v>
      </c>
      <c r="AC16" s="98">
        <f t="shared" si="10"/>
        <v>0</v>
      </c>
      <c r="AD16">
        <f t="shared" si="12"/>
        <v>4</v>
      </c>
      <c r="AI16">
        <f t="shared" si="7"/>
        <v>1</v>
      </c>
      <c r="AJ16" t="str">
        <f t="shared" si="8"/>
        <v>Kroatien</v>
      </c>
    </row>
    <row r="17" spans="1:36" customFormat="1" ht="12.75" customHeight="1" thickBot="1" x14ac:dyDescent="0.25">
      <c r="A17" s="183"/>
      <c r="B17" s="179" t="str">
        <f t="shared" ca="1" si="2"/>
        <v>4D</v>
      </c>
      <c r="C17" s="179" t="str">
        <f t="shared" ca="1" si="3"/>
        <v>1D</v>
      </c>
      <c r="D17" s="99">
        <f>VLOOKUP(4,$Q$14:$AB$17,3,FALSE)</f>
        <v>1</v>
      </c>
      <c r="E17" s="14" t="str">
        <f>VLOOKUP(4,$Q$14:$AB$17,4,FALSE)</f>
        <v>Nigeria</v>
      </c>
      <c r="F17" s="28">
        <f>VLOOKUP(4,$Q$14:$AB$17,5,FALSE)</f>
        <v>0</v>
      </c>
      <c r="G17" s="18">
        <f>VLOOKUP(4,$Q$14:$AB$17,6,FALSE)</f>
        <v>0</v>
      </c>
      <c r="H17" s="28">
        <f>VLOOKUP(4,$Q$14:$AB$17,7,FALSE)</f>
        <v>0</v>
      </c>
      <c r="I17" s="34">
        <f>VLOOKUP(4,$Q$14:$AB$17,8,FALSE)</f>
        <v>0</v>
      </c>
      <c r="J17" s="18">
        <f>VLOOKUP(4,$Q$14:$AB$17,9,FALSE)</f>
        <v>0</v>
      </c>
      <c r="K17" s="23">
        <f>VLOOKUP(4,$Q$14:$AB$17,10,FALSE)</f>
        <v>0</v>
      </c>
      <c r="L17" s="15" t="s">
        <v>3</v>
      </c>
      <c r="M17" s="24">
        <f>VLOOKUP(4,$Q$14:$AB$17,12,FALSE)</f>
        <v>0</v>
      </c>
      <c r="N17" s="71"/>
      <c r="O17" s="181">
        <f t="shared" ca="1" si="4"/>
        <v>4</v>
      </c>
      <c r="P17" s="179"/>
      <c r="Q17" s="96">
        <f>RANK(R17,$R$14:$R$17,1)</f>
        <v>4</v>
      </c>
      <c r="R17" s="93">
        <f t="shared" si="0"/>
        <v>1.0001599999999999</v>
      </c>
      <c r="S17" s="31">
        <f>RANK(AC17,$AC$14:$AC$17)</f>
        <v>1</v>
      </c>
      <c r="T17" s="14" t="str">
        <f>Stammdaten!B20</f>
        <v>Nigeria</v>
      </c>
      <c r="U17" s="28">
        <f t="shared" si="5"/>
        <v>0</v>
      </c>
      <c r="V17" s="18">
        <f>SUMIF('alle Spiele'!$E$4:$E$51,T17,'alle Spiele'!$K$4:$K$51)+SUMIF('alle Spiele'!$G$4:$G$51,T17,'alle Spiele'!$M$4:$M$51)</f>
        <v>0</v>
      </c>
      <c r="W17" s="28">
        <f>COUNTIF('alle Spiele'!$N$4:$O$51,CONCATENATE(T17,3))</f>
        <v>0</v>
      </c>
      <c r="X17" s="34">
        <f>COUNTIF('alle Spiele'!$N$4:$O$51,CONCATENATE(T17,1))</f>
        <v>0</v>
      </c>
      <c r="Y17" s="18">
        <f>COUNTIF('alle Spiele'!$N$4:$O$51,CONCATENATE(T17,0))</f>
        <v>0</v>
      </c>
      <c r="Z17" s="23">
        <f>SUMIF('alle Spiele'!$E$4:$E$51,T17,'alle Spiele'!$H$4:$H$51)+SUMIF('alle Spiele'!$G$4:$G$51,T17,'alle Spiele'!$J$4:$J$51)</f>
        <v>0</v>
      </c>
      <c r="AA17" s="15" t="s">
        <v>3</v>
      </c>
      <c r="AB17" s="24">
        <f>SUMIF('alle Spiele'!$E$4:$E$51,T17,'alle Spiele'!$J$4:$J$51)+SUMIF('alle Spiele'!$G$4:$G$51,T17,'alle Spiele'!$H$4:$H$51)</f>
        <v>0</v>
      </c>
      <c r="AC17" s="99">
        <f t="shared" si="10"/>
        <v>0</v>
      </c>
      <c r="AD17">
        <f t="shared" si="12"/>
        <v>4</v>
      </c>
      <c r="AI17">
        <f t="shared" si="7"/>
        <v>1</v>
      </c>
      <c r="AJ17" t="str">
        <f t="shared" si="8"/>
        <v>Nigeria</v>
      </c>
    </row>
    <row r="18" spans="1:36" customFormat="1" ht="12.75" customHeight="1" x14ac:dyDescent="0.2">
      <c r="A18" s="6" t="s">
        <v>15</v>
      </c>
      <c r="B18" s="179" t="str">
        <f t="shared" ca="1" si="2"/>
        <v>1E</v>
      </c>
      <c r="C18" s="179" t="str">
        <f t="shared" ca="1" si="3"/>
        <v>1E</v>
      </c>
      <c r="D18" s="97">
        <f>VLOOKUP(1,$Q$18:$AB$21,3,FALSE)</f>
        <v>1</v>
      </c>
      <c r="E18" s="10" t="str">
        <f>VLOOKUP(1,$Q$18:$AB$21,4,FALSE)</f>
        <v>Brasilien</v>
      </c>
      <c r="F18" s="26">
        <f>VLOOKUP(1,$Q$18:$AB$21,5,FALSE)</f>
        <v>0</v>
      </c>
      <c r="G18" s="16">
        <f>VLOOKUP(1,$Q$18:$AB$21,6,FALSE)</f>
        <v>0</v>
      </c>
      <c r="H18" s="26">
        <f>VLOOKUP(1,$Q$18:$AB$21,7,FALSE)</f>
        <v>0</v>
      </c>
      <c r="I18" s="32">
        <f>VLOOKUP(1,$Q$18:$AB$21,8,FALSE)</f>
        <v>0</v>
      </c>
      <c r="J18" s="16">
        <f>VLOOKUP(1,$Q$18:$AB$21,9,FALSE)</f>
        <v>0</v>
      </c>
      <c r="K18" s="19">
        <f>VLOOKUP(1,$Q$18:$AB$21,10,FALSE)</f>
        <v>0</v>
      </c>
      <c r="L18" s="11" t="s">
        <v>3</v>
      </c>
      <c r="M18" s="20">
        <f>VLOOKUP(1,$Q$18:$AB$21,12,FALSE)</f>
        <v>0</v>
      </c>
      <c r="N18" s="69"/>
      <c r="O18" s="181">
        <f t="shared" ca="1" si="4"/>
        <v>4</v>
      </c>
      <c r="P18" s="179"/>
      <c r="Q18" s="94">
        <f>RANK(R18,$R$18:$R$21,1)</f>
        <v>1</v>
      </c>
      <c r="R18" s="91">
        <f t="shared" si="0"/>
        <v>1.00017</v>
      </c>
      <c r="S18" s="29">
        <f>RANK(AC18,$AC$18:$AC$21)</f>
        <v>1</v>
      </c>
      <c r="T18" s="10" t="str">
        <f>Stammdaten!B21</f>
        <v>Brasilien</v>
      </c>
      <c r="U18" s="26">
        <f t="shared" si="5"/>
        <v>0</v>
      </c>
      <c r="V18" s="16">
        <f>SUMIF('alle Spiele'!$E$4:$E$51,T18,'alle Spiele'!$K$4:$K$51)+SUMIF('alle Spiele'!$G$4:$G$51,T18,'alle Spiele'!$M$4:$M$51)</f>
        <v>0</v>
      </c>
      <c r="W18" s="26">
        <f>COUNTIF('alle Spiele'!$N$4:$O$51,CONCATENATE(T18,3))</f>
        <v>0</v>
      </c>
      <c r="X18" s="32">
        <f>COUNTIF('alle Spiele'!$N$4:$O$51,CONCATENATE(T18,1))</f>
        <v>0</v>
      </c>
      <c r="Y18" s="16">
        <f>COUNTIF('alle Spiele'!$N$4:$O$51,CONCATENATE(T18,0))</f>
        <v>0</v>
      </c>
      <c r="Z18" s="19">
        <f>SUMIF('alle Spiele'!$E$4:$E$51,T18,'alle Spiele'!$H$4:$H$51)+SUMIF('alle Spiele'!$G$4:$G$51,T18,'alle Spiele'!$J$4:$J$51)</f>
        <v>0</v>
      </c>
      <c r="AA18" s="11" t="s">
        <v>3</v>
      </c>
      <c r="AB18" s="20">
        <f>SUMIF('alle Spiele'!$E$4:$E$51,T18,'alle Spiele'!$J$4:$J$51)+SUMIF('alle Spiele'!$G$4:$G$51,T18,'alle Spiele'!$H$4:$H$51)</f>
        <v>0</v>
      </c>
      <c r="AC18" s="97">
        <f t="shared" si="10"/>
        <v>0</v>
      </c>
      <c r="AD18">
        <f>COUNTIF(AC$18:AC$21,AC18)</f>
        <v>4</v>
      </c>
      <c r="AI18">
        <f t="shared" si="7"/>
        <v>1</v>
      </c>
      <c r="AJ18" t="str">
        <f t="shared" si="8"/>
        <v>Brasilien</v>
      </c>
    </row>
    <row r="19" spans="1:36" customFormat="1" ht="12.75" customHeight="1" x14ac:dyDescent="0.2">
      <c r="A19" s="185">
        <f>SUM(F18:F21)/2</f>
        <v>0</v>
      </c>
      <c r="B19" s="179" t="str">
        <f t="shared" ca="1" si="2"/>
        <v>2E</v>
      </c>
      <c r="C19" s="179" t="str">
        <f t="shared" ca="1" si="3"/>
        <v>1E</v>
      </c>
      <c r="D19" s="98">
        <f>VLOOKUP(2,$Q$18:$AB$21,3,FALSE)</f>
        <v>1</v>
      </c>
      <c r="E19" s="12" t="str">
        <f>VLOOKUP(2,$Q$18:$AB$21,4,FALSE)</f>
        <v>Schweiz</v>
      </c>
      <c r="F19" s="27">
        <f>VLOOKUP(2,$Q$18:$AB$21,5,FALSE)</f>
        <v>0</v>
      </c>
      <c r="G19" s="17">
        <f>VLOOKUP(2,$Q$18:$AB$21,6,FALSE)</f>
        <v>0</v>
      </c>
      <c r="H19" s="27">
        <f>VLOOKUP(2,$Q$18:$AB$21,7,FALSE)</f>
        <v>0</v>
      </c>
      <c r="I19" s="33">
        <f>VLOOKUP(2,$Q$18:$AB$21,8,FALSE)</f>
        <v>0</v>
      </c>
      <c r="J19" s="17">
        <f>VLOOKUP(2,$Q$18:$AB$21,9,FALSE)</f>
        <v>0</v>
      </c>
      <c r="K19" s="21">
        <f>VLOOKUP(2,$Q$18:$AB$21,10,FALSE)</f>
        <v>0</v>
      </c>
      <c r="L19" s="13" t="s">
        <v>3</v>
      </c>
      <c r="M19" s="22">
        <f>VLOOKUP(2,$Q$18:$AB$21,12,FALSE)</f>
        <v>0</v>
      </c>
      <c r="N19" s="70"/>
      <c r="O19" s="181">
        <f t="shared" ca="1" si="4"/>
        <v>4</v>
      </c>
      <c r="P19" s="179"/>
      <c r="Q19" s="95">
        <f>RANK(R19,$R$18:$R$21,1)</f>
        <v>2</v>
      </c>
      <c r="R19" s="92">
        <f t="shared" si="0"/>
        <v>1.0001800000000001</v>
      </c>
      <c r="S19" s="30">
        <f>RANK(AC19,$AC$18:$AC$21)</f>
        <v>1</v>
      </c>
      <c r="T19" s="12" t="str">
        <f>Stammdaten!B22</f>
        <v>Schweiz</v>
      </c>
      <c r="U19" s="27">
        <f t="shared" si="5"/>
        <v>0</v>
      </c>
      <c r="V19" s="17">
        <f>SUMIF('alle Spiele'!$E$4:$E$51,T19,'alle Spiele'!$K$4:$K$51)+SUMIF('alle Spiele'!$G$4:$G$51,T19,'alle Spiele'!$M$4:$M$51)</f>
        <v>0</v>
      </c>
      <c r="W19" s="27">
        <f>COUNTIF('alle Spiele'!$N$4:$O$51,CONCATENATE(T19,3))</f>
        <v>0</v>
      </c>
      <c r="X19" s="33">
        <f>COUNTIF('alle Spiele'!$N$4:$O$51,CONCATENATE(T19,1))</f>
        <v>0</v>
      </c>
      <c r="Y19" s="17">
        <f>COUNTIF('alle Spiele'!$N$4:$O$51,CONCATENATE(T19,0))</f>
        <v>0</v>
      </c>
      <c r="Z19" s="21">
        <f>SUMIF('alle Spiele'!$E$4:$E$51,T19,'alle Spiele'!$H$4:$H$51)+SUMIF('alle Spiele'!$G$4:$G$51,T19,'alle Spiele'!$J$4:$J$51)</f>
        <v>0</v>
      </c>
      <c r="AA19" s="13" t="s">
        <v>3</v>
      </c>
      <c r="AB19" s="22">
        <f>SUMIF('alle Spiele'!$E$4:$E$51,T19,'alle Spiele'!$J$4:$J$51)+SUMIF('alle Spiele'!$G$4:$G$51,T19,'alle Spiele'!$H$4:$H$51)</f>
        <v>0</v>
      </c>
      <c r="AC19" s="98">
        <f t="shared" si="10"/>
        <v>0</v>
      </c>
      <c r="AD19">
        <f t="shared" ref="AD19:AD21" si="13">COUNTIF(AC$18:AC$21,AC19)</f>
        <v>4</v>
      </c>
      <c r="AI19">
        <f t="shared" si="7"/>
        <v>1</v>
      </c>
      <c r="AJ19" t="str">
        <f t="shared" si="8"/>
        <v>Schweiz</v>
      </c>
    </row>
    <row r="20" spans="1:36" customFormat="1" ht="12.75" customHeight="1" x14ac:dyDescent="0.2">
      <c r="A20" s="183"/>
      <c r="B20" s="179" t="str">
        <f t="shared" ca="1" si="2"/>
        <v>3E</v>
      </c>
      <c r="C20" s="179" t="str">
        <f t="shared" ca="1" si="3"/>
        <v>1E</v>
      </c>
      <c r="D20" s="98">
        <f>VLOOKUP(3,$Q$18:$AB$21,3,FALSE)</f>
        <v>1</v>
      </c>
      <c r="E20" s="12" t="str">
        <f>VLOOKUP(3,$Q$18:$AB$21,4,FALSE)</f>
        <v>Costa Rica</v>
      </c>
      <c r="F20" s="27">
        <f>VLOOKUP(3,$Q$18:$AB$21,5,FALSE)</f>
        <v>0</v>
      </c>
      <c r="G20" s="17">
        <f>VLOOKUP(3,$Q$18:$AB$21,6,FALSE)</f>
        <v>0</v>
      </c>
      <c r="H20" s="27">
        <f>VLOOKUP(3,$Q$18:$AB$21,7,FALSE)</f>
        <v>0</v>
      </c>
      <c r="I20" s="33">
        <f>VLOOKUP(3,$Q$18:$AB$21,8,FALSE)</f>
        <v>0</v>
      </c>
      <c r="J20" s="17">
        <f>VLOOKUP(3,$Q$18:$AB$21,9,FALSE)</f>
        <v>0</v>
      </c>
      <c r="K20" s="21">
        <f>VLOOKUP(3,$Q$18:$AB$21,10,FALSE)</f>
        <v>0</v>
      </c>
      <c r="L20" s="13" t="s">
        <v>3</v>
      </c>
      <c r="M20" s="22">
        <f>VLOOKUP(3,$Q$18:$AB$21,12,FALSE)</f>
        <v>0</v>
      </c>
      <c r="N20" s="70"/>
      <c r="O20" s="181">
        <f t="shared" ca="1" si="4"/>
        <v>4</v>
      </c>
      <c r="P20" s="179"/>
      <c r="Q20" s="95">
        <f>RANK(R20,$R$18:$R$21,1)</f>
        <v>3</v>
      </c>
      <c r="R20" s="92">
        <f t="shared" si="0"/>
        <v>1.0001899999999999</v>
      </c>
      <c r="S20" s="30">
        <f>RANK(AC20,$AC$18:$AC$21)</f>
        <v>1</v>
      </c>
      <c r="T20" s="12" t="str">
        <f>Stammdaten!B23</f>
        <v>Costa Rica</v>
      </c>
      <c r="U20" s="27">
        <f t="shared" si="5"/>
        <v>0</v>
      </c>
      <c r="V20" s="17">
        <f>SUMIF('alle Spiele'!$E$4:$E$51,T20,'alle Spiele'!$K$4:$K$51)+SUMIF('alle Spiele'!$G$4:$G$51,T20,'alle Spiele'!$M$4:$M$51)</f>
        <v>0</v>
      </c>
      <c r="W20" s="27">
        <f>COUNTIF('alle Spiele'!$N$4:$O$51,CONCATENATE(T20,3))</f>
        <v>0</v>
      </c>
      <c r="X20" s="33">
        <f>COUNTIF('alle Spiele'!$N$4:$O$51,CONCATENATE(T20,1))</f>
        <v>0</v>
      </c>
      <c r="Y20" s="17">
        <f>COUNTIF('alle Spiele'!$N$4:$O$51,CONCATENATE(T20,0))</f>
        <v>0</v>
      </c>
      <c r="Z20" s="21">
        <f>SUMIF('alle Spiele'!$E$4:$E$51,T20,'alle Spiele'!$H$4:$H$51)+SUMIF('alle Spiele'!$G$4:$G$51,T20,'alle Spiele'!$J$4:$J$51)</f>
        <v>0</v>
      </c>
      <c r="AA20" s="13" t="s">
        <v>3</v>
      </c>
      <c r="AB20" s="22">
        <f>SUMIF('alle Spiele'!$E$4:$E$51,T20,'alle Spiele'!$J$4:$J$51)+SUMIF('alle Spiele'!$G$4:$G$51,T20,'alle Spiele'!$H$4:$H$51)</f>
        <v>0</v>
      </c>
      <c r="AC20" s="98">
        <f t="shared" si="10"/>
        <v>0</v>
      </c>
      <c r="AD20">
        <f t="shared" si="13"/>
        <v>4</v>
      </c>
      <c r="AI20">
        <f t="shared" si="7"/>
        <v>1</v>
      </c>
      <c r="AJ20" t="str">
        <f t="shared" si="8"/>
        <v>Costa Rica</v>
      </c>
    </row>
    <row r="21" spans="1:36" customFormat="1" ht="13.5" thickBot="1" x14ac:dyDescent="0.25">
      <c r="A21" s="183"/>
      <c r="B21" s="179" t="str">
        <f t="shared" ca="1" si="2"/>
        <v>4E</v>
      </c>
      <c r="C21" s="179" t="str">
        <f t="shared" ca="1" si="3"/>
        <v>1E</v>
      </c>
      <c r="D21" s="99">
        <f>VLOOKUP(4,$Q$18:$AB$21,3,FALSE)</f>
        <v>1</v>
      </c>
      <c r="E21" s="14" t="str">
        <f>VLOOKUP(4,$Q$18:$AB$21,4,FALSE)</f>
        <v>Serbien</v>
      </c>
      <c r="F21" s="28">
        <f>VLOOKUP(4,$Q$18:$AB$21,5,FALSE)</f>
        <v>0</v>
      </c>
      <c r="G21" s="18">
        <f>VLOOKUP(4,$Q$18:$AB$21,6,FALSE)</f>
        <v>0</v>
      </c>
      <c r="H21" s="28">
        <f>VLOOKUP(4,$Q$18:$AB$21,7,FALSE)</f>
        <v>0</v>
      </c>
      <c r="I21" s="34">
        <f>VLOOKUP(4,$Q$18:$AB$21,8,FALSE)</f>
        <v>0</v>
      </c>
      <c r="J21" s="18">
        <f>VLOOKUP(4,$Q$18:$AB$21,9,FALSE)</f>
        <v>0</v>
      </c>
      <c r="K21" s="23">
        <f>VLOOKUP(4,$Q$18:$AB$21,10,FALSE)</f>
        <v>0</v>
      </c>
      <c r="L21" s="15" t="s">
        <v>3</v>
      </c>
      <c r="M21" s="24">
        <f>VLOOKUP(4,$Q$18:$AB$21,12,FALSE)</f>
        <v>0</v>
      </c>
      <c r="N21" s="71"/>
      <c r="O21" s="181">
        <f t="shared" ca="1" si="4"/>
        <v>4</v>
      </c>
      <c r="P21" s="179"/>
      <c r="Q21" s="96">
        <f>RANK(R21,$R$18:$R$21,1)</f>
        <v>4</v>
      </c>
      <c r="R21" s="93">
        <f t="shared" si="0"/>
        <v>1.0002</v>
      </c>
      <c r="S21" s="31">
        <f>RANK(AC21,$AC$18:$AC$21)</f>
        <v>1</v>
      </c>
      <c r="T21" s="14" t="str">
        <f>Stammdaten!B24</f>
        <v>Serbien</v>
      </c>
      <c r="U21" s="28">
        <f t="shared" si="5"/>
        <v>0</v>
      </c>
      <c r="V21" s="18">
        <f>SUMIF('alle Spiele'!$E$4:$E$51,T21,'alle Spiele'!$K$4:$K$51)+SUMIF('alle Spiele'!$G$4:$G$51,T21,'alle Spiele'!$M$4:$M$51)</f>
        <v>0</v>
      </c>
      <c r="W21" s="28">
        <f>COUNTIF('alle Spiele'!$N$4:$O$51,CONCATENATE(T21,3))</f>
        <v>0</v>
      </c>
      <c r="X21" s="34">
        <f>COUNTIF('alle Spiele'!$N$4:$O$51,CONCATENATE(T21,1))</f>
        <v>0</v>
      </c>
      <c r="Y21" s="18">
        <f>COUNTIF('alle Spiele'!$N$4:$O$51,CONCATENATE(T21,0))</f>
        <v>0</v>
      </c>
      <c r="Z21" s="23">
        <f>SUMIF('alle Spiele'!$E$4:$E$51,T21,'alle Spiele'!$H$4:$H$51)+SUMIF('alle Spiele'!$G$4:$G$51,T21,'alle Spiele'!$J$4:$J$51)</f>
        <v>0</v>
      </c>
      <c r="AA21" s="15" t="s">
        <v>3</v>
      </c>
      <c r="AB21" s="24">
        <f>SUMIF('alle Spiele'!$E$4:$E$51,T21,'alle Spiele'!$J$4:$J$51)+SUMIF('alle Spiele'!$G$4:$G$51,T21,'alle Spiele'!$H$4:$H$51)</f>
        <v>0</v>
      </c>
      <c r="AC21" s="99">
        <f t="shared" si="10"/>
        <v>0</v>
      </c>
      <c r="AD21">
        <f t="shared" si="13"/>
        <v>4</v>
      </c>
      <c r="AI21">
        <f t="shared" si="7"/>
        <v>1</v>
      </c>
      <c r="AJ21" t="str">
        <f t="shared" si="8"/>
        <v>Serbien</v>
      </c>
    </row>
    <row r="22" spans="1:36" customFormat="1" x14ac:dyDescent="0.2">
      <c r="A22" s="6" t="s">
        <v>16</v>
      </c>
      <c r="B22" s="179" t="str">
        <f t="shared" ca="1" si="2"/>
        <v>1F</v>
      </c>
      <c r="C22" s="179" t="str">
        <f t="shared" ca="1" si="3"/>
        <v>1F</v>
      </c>
      <c r="D22" s="97">
        <f>VLOOKUP(1,$Q$22:$AB$25,3,FALSE)</f>
        <v>1</v>
      </c>
      <c r="E22" s="10" t="str">
        <f>VLOOKUP(1,$Q$22:$AB$25,4,FALSE)</f>
        <v>Deutschland</v>
      </c>
      <c r="F22" s="26">
        <f>VLOOKUP(1,$Q$22:$AB$25,5,FALSE)</f>
        <v>0</v>
      </c>
      <c r="G22" s="16">
        <f>VLOOKUP(1,$Q$22:$AB$25,6,FALSE)</f>
        <v>0</v>
      </c>
      <c r="H22" s="26">
        <f>VLOOKUP(1,$Q$22:$AB$25,7,FALSE)</f>
        <v>0</v>
      </c>
      <c r="I22" s="32">
        <f>VLOOKUP(1,$Q$22:$AB$25,8,FALSE)</f>
        <v>0</v>
      </c>
      <c r="J22" s="16">
        <f>VLOOKUP(1,$Q$22:$AB$25,9,FALSE)</f>
        <v>0</v>
      </c>
      <c r="K22" s="19">
        <f>VLOOKUP(1,$Q$22:$AB$25,10,FALSE)</f>
        <v>0</v>
      </c>
      <c r="L22" s="11" t="s">
        <v>3</v>
      </c>
      <c r="M22" s="20">
        <f>VLOOKUP(1,$Q$22:$AB$25,12,FALSE)</f>
        <v>0</v>
      </c>
      <c r="N22" s="69"/>
      <c r="O22" s="181">
        <f t="shared" ca="1" si="4"/>
        <v>4</v>
      </c>
      <c r="P22" s="179"/>
      <c r="Q22" s="94">
        <f>RANK(R22,$R$22:$R$25,1)</f>
        <v>1</v>
      </c>
      <c r="R22" s="91">
        <f t="shared" si="0"/>
        <v>1.00021</v>
      </c>
      <c r="S22" s="29">
        <f>RANK(AC22,$AC$22:$AC$25)</f>
        <v>1</v>
      </c>
      <c r="T22" s="10" t="str">
        <f>Stammdaten!B25</f>
        <v>Deutschland</v>
      </c>
      <c r="U22" s="26">
        <f t="shared" si="5"/>
        <v>0</v>
      </c>
      <c r="V22" s="16">
        <f>SUMIF('alle Spiele'!$E$4:$E$51,T22,'alle Spiele'!$K$4:$K$51)+SUMIF('alle Spiele'!$G$4:$G$51,T22,'alle Spiele'!$M$4:$M$51)</f>
        <v>0</v>
      </c>
      <c r="W22" s="26">
        <f>COUNTIF('alle Spiele'!$N$4:$O$51,CONCATENATE(T22,3))</f>
        <v>0</v>
      </c>
      <c r="X22" s="32">
        <f>COUNTIF('alle Spiele'!$N$4:$O$51,CONCATENATE(T22,1))</f>
        <v>0</v>
      </c>
      <c r="Y22" s="16">
        <f>COUNTIF('alle Spiele'!$N$4:$O$51,CONCATENATE(T22,0))</f>
        <v>0</v>
      </c>
      <c r="Z22" s="19">
        <f>SUMIF('alle Spiele'!$E$4:$E$51,T22,'alle Spiele'!$H$4:$H$51)+SUMIF('alle Spiele'!$G$4:$G$51,T22,'alle Spiele'!$J$4:$J$51)</f>
        <v>0</v>
      </c>
      <c r="AA22" s="11" t="s">
        <v>3</v>
      </c>
      <c r="AB22" s="20">
        <f>SUMIF('alle Spiele'!$E$4:$E$51,T22,'alle Spiele'!$J$4:$J$51)+SUMIF('alle Spiele'!$G$4:$G$51,T22,'alle Spiele'!$H$4:$H$51)</f>
        <v>0</v>
      </c>
      <c r="AC22" s="97">
        <f t="shared" si="10"/>
        <v>0</v>
      </c>
      <c r="AD22">
        <f>COUNTIF(AC$22:AC$25,AC22)</f>
        <v>4</v>
      </c>
      <c r="AI22">
        <f t="shared" si="7"/>
        <v>1</v>
      </c>
      <c r="AJ22" t="str">
        <f t="shared" si="8"/>
        <v>Deutschland</v>
      </c>
    </row>
    <row r="23" spans="1:36" customFormat="1" x14ac:dyDescent="0.2">
      <c r="A23" s="185">
        <f>SUM(F22:F25)/2</f>
        <v>0</v>
      </c>
      <c r="B23" s="179" t="str">
        <f t="shared" ca="1" si="2"/>
        <v>2F</v>
      </c>
      <c r="C23" s="179" t="str">
        <f t="shared" ca="1" si="3"/>
        <v>1F</v>
      </c>
      <c r="D23" s="98">
        <f>VLOOKUP(2,$Q$22:$AB$25,3,FALSE)</f>
        <v>1</v>
      </c>
      <c r="E23" s="12" t="str">
        <f>VLOOKUP(2,$Q$22:$AB$25,4,FALSE)</f>
        <v>Mexiko</v>
      </c>
      <c r="F23" s="27">
        <f>VLOOKUP(2,$Q$22:$AB$25,5,FALSE)</f>
        <v>0</v>
      </c>
      <c r="G23" s="17">
        <f>VLOOKUP(2,$Q$22:$AB$25,6,FALSE)</f>
        <v>0</v>
      </c>
      <c r="H23" s="27">
        <f>VLOOKUP(2,$Q$22:$AB$25,7,FALSE)</f>
        <v>0</v>
      </c>
      <c r="I23" s="33">
        <f>VLOOKUP(2,$Q$22:$AB$25,8,FALSE)</f>
        <v>0</v>
      </c>
      <c r="J23" s="17">
        <f>VLOOKUP(2,$Q$22:$AB$25,9,FALSE)</f>
        <v>0</v>
      </c>
      <c r="K23" s="21">
        <f>VLOOKUP(2,$Q$22:$AB$25,10,FALSE)</f>
        <v>0</v>
      </c>
      <c r="L23" s="13" t="s">
        <v>3</v>
      </c>
      <c r="M23" s="22">
        <f>VLOOKUP(2,$Q$22:$AB$25,12,FALSE)</f>
        <v>0</v>
      </c>
      <c r="N23" s="70"/>
      <c r="O23" s="181">
        <f t="shared" ca="1" si="4"/>
        <v>4</v>
      </c>
      <c r="P23" s="179"/>
      <c r="Q23" s="95">
        <f>RANK(R23,$R$22:$R$25,1)</f>
        <v>2</v>
      </c>
      <c r="R23" s="92">
        <f t="shared" si="0"/>
        <v>1.0002200000000001</v>
      </c>
      <c r="S23" s="30">
        <f>RANK(AC23,$AC$22:$AC$25)</f>
        <v>1</v>
      </c>
      <c r="T23" s="12" t="str">
        <f>Stammdaten!B26</f>
        <v>Mexiko</v>
      </c>
      <c r="U23" s="27">
        <f t="shared" si="5"/>
        <v>0</v>
      </c>
      <c r="V23" s="17">
        <f>SUMIF('alle Spiele'!$E$4:$E$51,T23,'alle Spiele'!$K$4:$K$51)+SUMIF('alle Spiele'!$G$4:$G$51,T23,'alle Spiele'!$M$4:$M$51)</f>
        <v>0</v>
      </c>
      <c r="W23" s="27">
        <f>COUNTIF('alle Spiele'!$N$4:$O$51,CONCATENATE(T23,3))</f>
        <v>0</v>
      </c>
      <c r="X23" s="33">
        <f>COUNTIF('alle Spiele'!$N$4:$O$51,CONCATENATE(T23,1))</f>
        <v>0</v>
      </c>
      <c r="Y23" s="17">
        <f>COUNTIF('alle Spiele'!$N$4:$O$51,CONCATENATE(T23,0))</f>
        <v>0</v>
      </c>
      <c r="Z23" s="21">
        <f>SUMIF('alle Spiele'!$E$4:$E$51,T23,'alle Spiele'!$H$4:$H$51)+SUMIF('alle Spiele'!$G$4:$G$51,T23,'alle Spiele'!$J$4:$J$51)</f>
        <v>0</v>
      </c>
      <c r="AA23" s="13" t="s">
        <v>3</v>
      </c>
      <c r="AB23" s="22">
        <f>SUMIF('alle Spiele'!$E$4:$E$51,T23,'alle Spiele'!$J$4:$J$51)+SUMIF('alle Spiele'!$G$4:$G$51,T23,'alle Spiele'!$H$4:$H$51)</f>
        <v>0</v>
      </c>
      <c r="AC23" s="98">
        <f t="shared" si="10"/>
        <v>0</v>
      </c>
      <c r="AD23">
        <f t="shared" ref="AD23:AD25" si="14">COUNTIF(AC$22:AC$25,AC23)</f>
        <v>4</v>
      </c>
      <c r="AI23">
        <f t="shared" si="7"/>
        <v>1</v>
      </c>
      <c r="AJ23" t="str">
        <f t="shared" si="8"/>
        <v>Mexiko</v>
      </c>
    </row>
    <row r="24" spans="1:36" customFormat="1" x14ac:dyDescent="0.2">
      <c r="A24" s="183"/>
      <c r="B24" s="179" t="str">
        <f t="shared" ca="1" si="2"/>
        <v>3F</v>
      </c>
      <c r="C24" s="179" t="str">
        <f t="shared" ca="1" si="3"/>
        <v>1F</v>
      </c>
      <c r="D24" s="98">
        <f>VLOOKUP(3,$Q$22:$AB$25,3,FALSE)</f>
        <v>1</v>
      </c>
      <c r="E24" s="12" t="str">
        <f>VLOOKUP(3,$Q$22:$AB$25,4,FALSE)</f>
        <v>Schweden</v>
      </c>
      <c r="F24" s="27">
        <f>VLOOKUP(3,$Q$22:$AB$25,5,FALSE)</f>
        <v>0</v>
      </c>
      <c r="G24" s="17">
        <f>VLOOKUP(3,$Q$22:$AB$25,6,FALSE)</f>
        <v>0</v>
      </c>
      <c r="H24" s="27">
        <f>VLOOKUP(3,$Q$22:$AB$25,7,FALSE)</f>
        <v>0</v>
      </c>
      <c r="I24" s="33">
        <f>VLOOKUP(3,$Q$22:$AB$25,8,FALSE)</f>
        <v>0</v>
      </c>
      <c r="J24" s="17">
        <f>VLOOKUP(3,$Q$22:$AB$25,9,FALSE)</f>
        <v>0</v>
      </c>
      <c r="K24" s="21">
        <f>VLOOKUP(3,$Q$22:$AB$25,10,FALSE)</f>
        <v>0</v>
      </c>
      <c r="L24" s="13" t="s">
        <v>3</v>
      </c>
      <c r="M24" s="22">
        <f>VLOOKUP(3,$Q$22:$AB$25,12,FALSE)</f>
        <v>0</v>
      </c>
      <c r="N24" s="70"/>
      <c r="O24" s="181">
        <f t="shared" ca="1" si="4"/>
        <v>4</v>
      </c>
      <c r="P24" s="179"/>
      <c r="Q24" s="95">
        <f>RANK(R24,$R$22:$R$25,1)</f>
        <v>3</v>
      </c>
      <c r="R24" s="92">
        <f t="shared" si="0"/>
        <v>1.00023</v>
      </c>
      <c r="S24" s="30">
        <f>RANK(AC24,$AC$22:$AC$25)</f>
        <v>1</v>
      </c>
      <c r="T24" s="12" t="str">
        <f>Stammdaten!B27</f>
        <v>Schweden</v>
      </c>
      <c r="U24" s="27">
        <f t="shared" si="5"/>
        <v>0</v>
      </c>
      <c r="V24" s="17">
        <f>SUMIF('alle Spiele'!$E$4:$E$51,T24,'alle Spiele'!$K$4:$K$51)+SUMIF('alle Spiele'!$G$4:$G$51,T24,'alle Spiele'!$M$4:$M$51)</f>
        <v>0</v>
      </c>
      <c r="W24" s="27">
        <f>COUNTIF('alle Spiele'!$N$4:$O$51,CONCATENATE(T24,3))</f>
        <v>0</v>
      </c>
      <c r="X24" s="33">
        <f>COUNTIF('alle Spiele'!$N$4:$O$51,CONCATENATE(T24,1))</f>
        <v>0</v>
      </c>
      <c r="Y24" s="17">
        <f>COUNTIF('alle Spiele'!$N$4:$O$51,CONCATENATE(T24,0))</f>
        <v>0</v>
      </c>
      <c r="Z24" s="21">
        <f>SUMIF('alle Spiele'!$E$4:$E$51,T24,'alle Spiele'!$H$4:$H$51)+SUMIF('alle Spiele'!$G$4:$G$51,T24,'alle Spiele'!$J$4:$J$51)</f>
        <v>0</v>
      </c>
      <c r="AA24" s="13" t="s">
        <v>3</v>
      </c>
      <c r="AB24" s="22">
        <f>SUMIF('alle Spiele'!$E$4:$E$51,T24,'alle Spiele'!$J$4:$J$51)+SUMIF('alle Spiele'!$G$4:$G$51,T24,'alle Spiele'!$H$4:$H$51)</f>
        <v>0</v>
      </c>
      <c r="AC24" s="98">
        <f t="shared" si="10"/>
        <v>0</v>
      </c>
      <c r="AD24">
        <f t="shared" si="14"/>
        <v>4</v>
      </c>
      <c r="AI24">
        <f t="shared" si="7"/>
        <v>1</v>
      </c>
      <c r="AJ24" t="str">
        <f t="shared" si="8"/>
        <v>Schweden</v>
      </c>
    </row>
    <row r="25" spans="1:36" customFormat="1" ht="13.5" thickBot="1" x14ac:dyDescent="0.25">
      <c r="A25" s="183"/>
      <c r="B25" s="179" t="str">
        <f t="shared" ca="1" si="2"/>
        <v>4F</v>
      </c>
      <c r="C25" s="179" t="str">
        <f t="shared" ca="1" si="3"/>
        <v>1F</v>
      </c>
      <c r="D25" s="99">
        <f>VLOOKUP(4,$Q$22:$AB$25,3,FALSE)</f>
        <v>1</v>
      </c>
      <c r="E25" s="14" t="str">
        <f>VLOOKUP(4,$Q$22:$AB$25,4,FALSE)</f>
        <v>Südkorea</v>
      </c>
      <c r="F25" s="28">
        <f>VLOOKUP(4,$Q$22:$AB$25,5,FALSE)</f>
        <v>0</v>
      </c>
      <c r="G25" s="18">
        <f>VLOOKUP(4,$Q$22:$AB$25,6,FALSE)</f>
        <v>0</v>
      </c>
      <c r="H25" s="28">
        <f>VLOOKUP(4,$Q$22:$AB$25,7,FALSE)</f>
        <v>0</v>
      </c>
      <c r="I25" s="34">
        <f>VLOOKUP(4,$Q$22:$AB$25,8,FALSE)</f>
        <v>0</v>
      </c>
      <c r="J25" s="18">
        <f>VLOOKUP(4,$Q$22:$AB$25,9,FALSE)</f>
        <v>0</v>
      </c>
      <c r="K25" s="23">
        <f>VLOOKUP(4,$Q$22:$AB$25,10,FALSE)</f>
        <v>0</v>
      </c>
      <c r="L25" s="15" t="s">
        <v>3</v>
      </c>
      <c r="M25" s="24">
        <f>VLOOKUP(4,$Q$22:$AB$25,12,FALSE)</f>
        <v>0</v>
      </c>
      <c r="N25" s="71"/>
      <c r="O25" s="181">
        <f t="shared" ca="1" si="4"/>
        <v>4</v>
      </c>
      <c r="P25" s="179"/>
      <c r="Q25" s="96">
        <f>RANK(R25,$R$22:$R$25,1)</f>
        <v>4</v>
      </c>
      <c r="R25" s="93">
        <f t="shared" si="0"/>
        <v>1.00024</v>
      </c>
      <c r="S25" s="31">
        <f>RANK(AC25,$AC$22:$AC$25)</f>
        <v>1</v>
      </c>
      <c r="T25" s="14" t="str">
        <f>Stammdaten!B28</f>
        <v>Südkorea</v>
      </c>
      <c r="U25" s="28">
        <f t="shared" si="5"/>
        <v>0</v>
      </c>
      <c r="V25" s="18">
        <f>SUMIF('alle Spiele'!$E$4:$E$51,T25,'alle Spiele'!$K$4:$K$51)+SUMIF('alle Spiele'!$G$4:$G$51,T25,'alle Spiele'!$M$4:$M$51)</f>
        <v>0</v>
      </c>
      <c r="W25" s="28">
        <f>COUNTIF('alle Spiele'!$N$4:$O$51,CONCATENATE(T25,3))</f>
        <v>0</v>
      </c>
      <c r="X25" s="34">
        <f>COUNTIF('alle Spiele'!$N$4:$O$51,CONCATENATE(T25,1))</f>
        <v>0</v>
      </c>
      <c r="Y25" s="18">
        <f>COUNTIF('alle Spiele'!$N$4:$O$51,CONCATENATE(T25,0))</f>
        <v>0</v>
      </c>
      <c r="Z25" s="23">
        <f>SUMIF('alle Spiele'!$E$4:$E$51,T25,'alle Spiele'!$H$4:$H$51)+SUMIF('alle Spiele'!$G$4:$G$51,T25,'alle Spiele'!$J$4:$J$51)</f>
        <v>0</v>
      </c>
      <c r="AA25" s="15" t="s">
        <v>3</v>
      </c>
      <c r="AB25" s="24">
        <f>SUMIF('alle Spiele'!$E$4:$E$51,T25,'alle Spiele'!$J$4:$J$51)+SUMIF('alle Spiele'!$G$4:$G$51,T25,'alle Spiele'!$H$4:$H$51)</f>
        <v>0</v>
      </c>
      <c r="AC25" s="99">
        <f t="shared" si="10"/>
        <v>0</v>
      </c>
      <c r="AD25">
        <f t="shared" si="14"/>
        <v>4</v>
      </c>
      <c r="AI25">
        <f t="shared" si="7"/>
        <v>1</v>
      </c>
      <c r="AJ25" t="str">
        <f t="shared" si="8"/>
        <v>Südkorea</v>
      </c>
    </row>
    <row r="26" spans="1:36" customFormat="1" x14ac:dyDescent="0.2">
      <c r="A26" s="6" t="s">
        <v>17</v>
      </c>
      <c r="B26" s="179" t="str">
        <f t="shared" ca="1" si="2"/>
        <v>1G</v>
      </c>
      <c r="C26" s="179" t="str">
        <f t="shared" ca="1" si="3"/>
        <v>1G</v>
      </c>
      <c r="D26" s="97">
        <f>VLOOKUP(1,$Q$26:$AB$29,3,FALSE)</f>
        <v>1</v>
      </c>
      <c r="E26" s="10" t="str">
        <f>VLOOKUP(1,$Q$26:$AB$29,4,FALSE)</f>
        <v>Belgien</v>
      </c>
      <c r="F26" s="26">
        <f>VLOOKUP(1,$Q$26:$AB$29,5,FALSE)</f>
        <v>0</v>
      </c>
      <c r="G26" s="16">
        <f>VLOOKUP(1,$Q$26:$AB$29,6,FALSE)</f>
        <v>0</v>
      </c>
      <c r="H26" s="26">
        <f>VLOOKUP(1,$Q$26:$AB$29,7,FALSE)</f>
        <v>0</v>
      </c>
      <c r="I26" s="32">
        <f>VLOOKUP(1,$Q$26:$AB$29,8,FALSE)</f>
        <v>0</v>
      </c>
      <c r="J26" s="16">
        <f>VLOOKUP(1,$Q$26:$AB$29,9,FALSE)</f>
        <v>0</v>
      </c>
      <c r="K26" s="19">
        <f>VLOOKUP(1,$Q$26:$AB$29,10,FALSE)</f>
        <v>0</v>
      </c>
      <c r="L26" s="11" t="s">
        <v>3</v>
      </c>
      <c r="M26" s="20">
        <f>VLOOKUP(1,$Q$26:$AB$29,12,FALSE)</f>
        <v>0</v>
      </c>
      <c r="N26" s="69"/>
      <c r="O26" s="181">
        <f t="shared" ca="1" si="4"/>
        <v>4</v>
      </c>
      <c r="P26" s="179"/>
      <c r="Q26" s="94">
        <f>RANK(R26,$R$26:$R$29,1)</f>
        <v>1</v>
      </c>
      <c r="R26" s="91">
        <f t="shared" si="0"/>
        <v>1.0002500000000001</v>
      </c>
      <c r="S26" s="29">
        <f>RANK(AC26,$AC$26:$AC$29)</f>
        <v>1</v>
      </c>
      <c r="T26" s="10" t="str">
        <f>Stammdaten!B29</f>
        <v>Belgien</v>
      </c>
      <c r="U26" s="26">
        <f t="shared" si="5"/>
        <v>0</v>
      </c>
      <c r="V26" s="16">
        <f>SUMIF('alle Spiele'!$E$4:$E$51,T26,'alle Spiele'!$K$4:$K$51)+SUMIF('alle Spiele'!$G$4:$G$51,T26,'alle Spiele'!$M$4:$M$51)</f>
        <v>0</v>
      </c>
      <c r="W26" s="26">
        <f>COUNTIF('alle Spiele'!$N$4:$O$51,CONCATENATE(T26,3))</f>
        <v>0</v>
      </c>
      <c r="X26" s="32">
        <f>COUNTIF('alle Spiele'!$N$4:$O$51,CONCATENATE(T26,1))</f>
        <v>0</v>
      </c>
      <c r="Y26" s="16">
        <f>COUNTIF('alle Spiele'!$N$4:$O$51,CONCATENATE(T26,0))</f>
        <v>0</v>
      </c>
      <c r="Z26" s="19">
        <f>SUMIF('alle Spiele'!$E$4:$E$51,T26,'alle Spiele'!$H$4:$H$51)+SUMIF('alle Spiele'!$G$4:$G$51,T26,'alle Spiele'!$J$4:$J$51)</f>
        <v>0</v>
      </c>
      <c r="AA26" s="11" t="s">
        <v>3</v>
      </c>
      <c r="AB26" s="20">
        <f>SUMIF('alle Spiele'!$E$4:$E$51,T26,'alle Spiele'!$J$4:$J$51)+SUMIF('alle Spiele'!$G$4:$G$51,T26,'alle Spiele'!$H$4:$H$51)</f>
        <v>0</v>
      </c>
      <c r="AC26" s="97">
        <f t="shared" si="10"/>
        <v>0</v>
      </c>
      <c r="AD26">
        <f>COUNTIF(AC$26:AC$29,AC26)</f>
        <v>4</v>
      </c>
      <c r="AI26">
        <f t="shared" si="7"/>
        <v>1</v>
      </c>
      <c r="AJ26" t="str">
        <f t="shared" si="8"/>
        <v>Belgien</v>
      </c>
    </row>
    <row r="27" spans="1:36" customFormat="1" x14ac:dyDescent="0.2">
      <c r="A27" s="185">
        <f>SUM(F26:F29)/2</f>
        <v>0</v>
      </c>
      <c r="B27" s="179" t="str">
        <f t="shared" ca="1" si="2"/>
        <v>2G</v>
      </c>
      <c r="C27" s="179" t="str">
        <f t="shared" ca="1" si="3"/>
        <v>1G</v>
      </c>
      <c r="D27" s="98">
        <f>VLOOKUP(2,$Q$26:$AB$29,3,FALSE)</f>
        <v>1</v>
      </c>
      <c r="E27" s="12" t="str">
        <f>VLOOKUP(2,$Q$26:$AB$29,4,FALSE)</f>
        <v>Panama</v>
      </c>
      <c r="F27" s="27">
        <f>VLOOKUP(2,$Q$26:$AB$29,5,FALSE)</f>
        <v>0</v>
      </c>
      <c r="G27" s="17">
        <f>VLOOKUP(2,$Q$26:$AB$29,6,FALSE)</f>
        <v>0</v>
      </c>
      <c r="H27" s="27">
        <f>VLOOKUP(2,$Q$26:$AB$29,7,FALSE)</f>
        <v>0</v>
      </c>
      <c r="I27" s="33">
        <f>VLOOKUP(2,$Q$26:$AB$29,8,FALSE)</f>
        <v>0</v>
      </c>
      <c r="J27" s="17">
        <f>VLOOKUP(2,$Q$26:$AB$29,9,FALSE)</f>
        <v>0</v>
      </c>
      <c r="K27" s="21">
        <f>VLOOKUP(2,$Q$26:$AB$29,10,FALSE)</f>
        <v>0</v>
      </c>
      <c r="L27" s="13" t="s">
        <v>3</v>
      </c>
      <c r="M27" s="22">
        <f>VLOOKUP(2,$Q$26:$AB$29,12,FALSE)</f>
        <v>0</v>
      </c>
      <c r="N27" s="70"/>
      <c r="O27" s="181">
        <f t="shared" ca="1" si="4"/>
        <v>4</v>
      </c>
      <c r="P27" s="179"/>
      <c r="Q27" s="95">
        <f>RANK(R27,$R$26:$R$29,1)</f>
        <v>2</v>
      </c>
      <c r="R27" s="92">
        <f t="shared" si="0"/>
        <v>1.0002599999999999</v>
      </c>
      <c r="S27" s="30">
        <f>RANK(AC27,$AC$26:$AC$29)</f>
        <v>1</v>
      </c>
      <c r="T27" s="12" t="str">
        <f>Stammdaten!B30</f>
        <v>Panama</v>
      </c>
      <c r="U27" s="27">
        <f t="shared" si="5"/>
        <v>0</v>
      </c>
      <c r="V27" s="17">
        <f>SUMIF('alle Spiele'!$E$4:$E$51,T27,'alle Spiele'!$K$4:$K$51)+SUMIF('alle Spiele'!$G$4:$G$51,T27,'alle Spiele'!$M$4:$M$51)</f>
        <v>0</v>
      </c>
      <c r="W27" s="27">
        <f>COUNTIF('alle Spiele'!$N$4:$O$51,CONCATENATE(T27,3))</f>
        <v>0</v>
      </c>
      <c r="X27" s="33">
        <f>COUNTIF('alle Spiele'!$N$4:$O$51,CONCATENATE(T27,1))</f>
        <v>0</v>
      </c>
      <c r="Y27" s="17">
        <f>COUNTIF('alle Spiele'!$N$4:$O$51,CONCATENATE(T27,0))</f>
        <v>0</v>
      </c>
      <c r="Z27" s="21">
        <f>SUMIF('alle Spiele'!$E$4:$E$51,T27,'alle Spiele'!$H$4:$H$51)+SUMIF('alle Spiele'!$G$4:$G$51,T27,'alle Spiele'!$J$4:$J$51)</f>
        <v>0</v>
      </c>
      <c r="AA27" s="13" t="s">
        <v>3</v>
      </c>
      <c r="AB27" s="22">
        <f>SUMIF('alle Spiele'!$E$4:$E$51,T27,'alle Spiele'!$J$4:$J$51)+SUMIF('alle Spiele'!$G$4:$G$51,T27,'alle Spiele'!$H$4:$H$51)</f>
        <v>0</v>
      </c>
      <c r="AC27" s="98">
        <f t="shared" si="10"/>
        <v>0</v>
      </c>
      <c r="AD27">
        <f t="shared" ref="AD27:AD29" si="15">COUNTIF(AC$26:AC$29,AC27)</f>
        <v>4</v>
      </c>
      <c r="AI27">
        <f t="shared" si="7"/>
        <v>1</v>
      </c>
      <c r="AJ27" t="str">
        <f t="shared" si="8"/>
        <v>Panama</v>
      </c>
    </row>
    <row r="28" spans="1:36" customFormat="1" x14ac:dyDescent="0.2">
      <c r="A28" s="183"/>
      <c r="B28" s="179" t="str">
        <f t="shared" ca="1" si="2"/>
        <v>3G</v>
      </c>
      <c r="C28" s="179" t="str">
        <f t="shared" ca="1" si="3"/>
        <v>1G</v>
      </c>
      <c r="D28" s="98">
        <f>VLOOKUP(3,$Q$26:$AB$29,3,FALSE)</f>
        <v>1</v>
      </c>
      <c r="E28" s="12" t="str">
        <f>VLOOKUP(3,$Q$26:$AB$29,4,FALSE)</f>
        <v>Tunesien</v>
      </c>
      <c r="F28" s="27">
        <f>VLOOKUP(3,$Q$26:$AB$29,5,FALSE)</f>
        <v>0</v>
      </c>
      <c r="G28" s="17">
        <f>VLOOKUP(3,$Q$26:$AB$29,6,FALSE)</f>
        <v>0</v>
      </c>
      <c r="H28" s="27">
        <f>VLOOKUP(3,$Q$26:$AB$29,7,FALSE)</f>
        <v>0</v>
      </c>
      <c r="I28" s="33">
        <f>VLOOKUP(3,$Q$26:$AB$29,8,FALSE)</f>
        <v>0</v>
      </c>
      <c r="J28" s="17">
        <f>VLOOKUP(3,$Q$26:$AB$29,9,FALSE)</f>
        <v>0</v>
      </c>
      <c r="K28" s="21">
        <f>VLOOKUP(3,$Q$26:$AB$29,10,FALSE)</f>
        <v>0</v>
      </c>
      <c r="L28" s="13" t="s">
        <v>3</v>
      </c>
      <c r="M28" s="22">
        <f>VLOOKUP(3,$Q$26:$AB$29,12,FALSE)</f>
        <v>0</v>
      </c>
      <c r="N28" s="70"/>
      <c r="O28" s="181">
        <f t="shared" ca="1" si="4"/>
        <v>4</v>
      </c>
      <c r="P28" s="179"/>
      <c r="Q28" s="95">
        <f>RANK(R28,$R$26:$R$29,1)</f>
        <v>3</v>
      </c>
      <c r="R28" s="92">
        <f t="shared" si="0"/>
        <v>1.00027</v>
      </c>
      <c r="S28" s="30">
        <f>RANK(AC28,$AC$26:$AC$29)</f>
        <v>1</v>
      </c>
      <c r="T28" s="12" t="str">
        <f>Stammdaten!B31</f>
        <v>Tunesien</v>
      </c>
      <c r="U28" s="27">
        <f t="shared" si="5"/>
        <v>0</v>
      </c>
      <c r="V28" s="17">
        <f>SUMIF('alle Spiele'!$E$4:$E$51,T28,'alle Spiele'!$K$4:$K$51)+SUMIF('alle Spiele'!$G$4:$G$51,T28,'alle Spiele'!$M$4:$M$51)</f>
        <v>0</v>
      </c>
      <c r="W28" s="27">
        <f>COUNTIF('alle Spiele'!$N$4:$O$51,CONCATENATE(T28,3))</f>
        <v>0</v>
      </c>
      <c r="X28" s="33">
        <f>COUNTIF('alle Spiele'!$N$4:$O$51,CONCATENATE(T28,1))</f>
        <v>0</v>
      </c>
      <c r="Y28" s="17">
        <f>COUNTIF('alle Spiele'!$N$4:$O$51,CONCATENATE(T28,0))</f>
        <v>0</v>
      </c>
      <c r="Z28" s="21">
        <f>SUMIF('alle Spiele'!$E$4:$E$51,T28,'alle Spiele'!$H$4:$H$51)+SUMIF('alle Spiele'!$G$4:$G$51,T28,'alle Spiele'!$J$4:$J$51)</f>
        <v>0</v>
      </c>
      <c r="AA28" s="13" t="s">
        <v>3</v>
      </c>
      <c r="AB28" s="22">
        <f>SUMIF('alle Spiele'!$E$4:$E$51,T28,'alle Spiele'!$J$4:$J$51)+SUMIF('alle Spiele'!$G$4:$G$51,T28,'alle Spiele'!$H$4:$H$51)</f>
        <v>0</v>
      </c>
      <c r="AC28" s="98">
        <f t="shared" si="10"/>
        <v>0</v>
      </c>
      <c r="AD28">
        <f t="shared" si="15"/>
        <v>4</v>
      </c>
      <c r="AI28">
        <f t="shared" si="7"/>
        <v>1</v>
      </c>
      <c r="AJ28" t="str">
        <f t="shared" si="8"/>
        <v>Tunesien</v>
      </c>
    </row>
    <row r="29" spans="1:36" customFormat="1" ht="13.5" thickBot="1" x14ac:dyDescent="0.25">
      <c r="A29" s="183"/>
      <c r="B29" s="179" t="str">
        <f t="shared" ca="1" si="2"/>
        <v>4G</v>
      </c>
      <c r="C29" s="179" t="str">
        <f t="shared" ca="1" si="3"/>
        <v>1G</v>
      </c>
      <c r="D29" s="99">
        <f>VLOOKUP(4,$Q$26:$AB$29,3,FALSE)</f>
        <v>1</v>
      </c>
      <c r="E29" s="14" t="str">
        <f>VLOOKUP(4,$Q$26:$AB$29,4,FALSE)</f>
        <v>England</v>
      </c>
      <c r="F29" s="28">
        <f>VLOOKUP(4,$Q$26:$AB$29,5,FALSE)</f>
        <v>0</v>
      </c>
      <c r="G29" s="18">
        <f>VLOOKUP(4,$Q$26:$AB$29,6,FALSE)</f>
        <v>0</v>
      </c>
      <c r="H29" s="28">
        <f>VLOOKUP(4,$Q$26:$AB$29,7,FALSE)</f>
        <v>0</v>
      </c>
      <c r="I29" s="34">
        <f>VLOOKUP(4,$Q$26:$AB$29,8,FALSE)</f>
        <v>0</v>
      </c>
      <c r="J29" s="18">
        <f>VLOOKUP(4,$Q$26:$AB$29,9,FALSE)</f>
        <v>0</v>
      </c>
      <c r="K29" s="23">
        <f>VLOOKUP(4,$Q$26:$AB$29,10,FALSE)</f>
        <v>0</v>
      </c>
      <c r="L29" s="15" t="s">
        <v>3</v>
      </c>
      <c r="M29" s="24">
        <f>VLOOKUP(4,$Q$26:$AB$29,12,FALSE)</f>
        <v>0</v>
      </c>
      <c r="N29" s="71"/>
      <c r="O29" s="181">
        <f t="shared" ca="1" si="4"/>
        <v>4</v>
      </c>
      <c r="P29" s="179"/>
      <c r="Q29" s="96">
        <f>RANK(R29,$R$26:$R$29,1)</f>
        <v>4</v>
      </c>
      <c r="R29" s="93">
        <f t="shared" si="0"/>
        <v>1.0002800000000001</v>
      </c>
      <c r="S29" s="31">
        <f>RANK(AC29,$AC$26:$AC$29)</f>
        <v>1</v>
      </c>
      <c r="T29" s="14" t="str">
        <f>Stammdaten!B32</f>
        <v>England</v>
      </c>
      <c r="U29" s="28">
        <f t="shared" si="5"/>
        <v>0</v>
      </c>
      <c r="V29" s="18">
        <f>SUMIF('alle Spiele'!$E$4:$E$51,T29,'alle Spiele'!$K$4:$K$51)+SUMIF('alle Spiele'!$G$4:$G$51,T29,'alle Spiele'!$M$4:$M$51)</f>
        <v>0</v>
      </c>
      <c r="W29" s="28">
        <f>COUNTIF('alle Spiele'!$N$4:$O$51,CONCATENATE(T29,3))</f>
        <v>0</v>
      </c>
      <c r="X29" s="34">
        <f>COUNTIF('alle Spiele'!$N$4:$O$51,CONCATENATE(T29,1))</f>
        <v>0</v>
      </c>
      <c r="Y29" s="18">
        <f>COUNTIF('alle Spiele'!$N$4:$O$51,CONCATENATE(T29,0))</f>
        <v>0</v>
      </c>
      <c r="Z29" s="23">
        <f>SUMIF('alle Spiele'!$E$4:$E$51,T29,'alle Spiele'!$H$4:$H$51)+SUMIF('alle Spiele'!$G$4:$G$51,T29,'alle Spiele'!$J$4:$J$51)</f>
        <v>0</v>
      </c>
      <c r="AA29" s="15" t="s">
        <v>3</v>
      </c>
      <c r="AB29" s="24">
        <f>SUMIF('alle Spiele'!$E$4:$E$51,T29,'alle Spiele'!$J$4:$J$51)+SUMIF('alle Spiele'!$G$4:$G$51,T29,'alle Spiele'!$H$4:$H$51)</f>
        <v>0</v>
      </c>
      <c r="AC29" s="99">
        <f t="shared" si="10"/>
        <v>0</v>
      </c>
      <c r="AD29">
        <f t="shared" si="15"/>
        <v>4</v>
      </c>
      <c r="AI29">
        <f t="shared" si="7"/>
        <v>1</v>
      </c>
      <c r="AJ29" t="str">
        <f t="shared" si="8"/>
        <v>England</v>
      </c>
    </row>
    <row r="30" spans="1:36" customFormat="1" x14ac:dyDescent="0.2">
      <c r="A30" s="6" t="s">
        <v>18</v>
      </c>
      <c r="B30" s="179" t="str">
        <f t="shared" ca="1" si="2"/>
        <v>1H</v>
      </c>
      <c r="C30" s="179" t="str">
        <f t="shared" ca="1" si="3"/>
        <v>1H</v>
      </c>
      <c r="D30" s="97">
        <f>VLOOKUP(1,$Q$30:$AB$33,3,FALSE)</f>
        <v>1</v>
      </c>
      <c r="E30" s="10" t="str">
        <f>VLOOKUP(1,$Q$30:$AB$33,4,FALSE)</f>
        <v>Polen</v>
      </c>
      <c r="F30" s="26">
        <f>VLOOKUP(1,$Q$30:$AB$33,5,FALSE)</f>
        <v>0</v>
      </c>
      <c r="G30" s="16">
        <f>VLOOKUP(1,$Q$30:$AB$33,6,FALSE)</f>
        <v>0</v>
      </c>
      <c r="H30" s="26">
        <f>VLOOKUP(1,$Q$30:$AB$33,7,FALSE)</f>
        <v>0</v>
      </c>
      <c r="I30" s="32">
        <f>VLOOKUP(1,$Q$30:$AB$33,8,FALSE)</f>
        <v>0</v>
      </c>
      <c r="J30" s="16">
        <f>VLOOKUP(1,$Q$30:$AB$33,9,FALSE)</f>
        <v>0</v>
      </c>
      <c r="K30" s="19">
        <f>VLOOKUP(1,$Q$30:$AB$33,10,FALSE)</f>
        <v>0</v>
      </c>
      <c r="L30" s="11" t="s">
        <v>3</v>
      </c>
      <c r="M30" s="20">
        <f>VLOOKUP(1,$Q$30:$AB$33,12,FALSE)</f>
        <v>0</v>
      </c>
      <c r="N30" s="69"/>
      <c r="O30" s="181">
        <f t="shared" ca="1" si="4"/>
        <v>4</v>
      </c>
      <c r="P30" s="179"/>
      <c r="Q30" s="94">
        <f>RANK(R30,$R$30:$R$33,1)</f>
        <v>1</v>
      </c>
      <c r="R30" s="91">
        <f t="shared" si="0"/>
        <v>1.0002899999999999</v>
      </c>
      <c r="S30" s="29">
        <f>RANK(AC30,$AC$30:$AC$33)</f>
        <v>1</v>
      </c>
      <c r="T30" s="10" t="str">
        <f>Stammdaten!B33</f>
        <v>Polen</v>
      </c>
      <c r="U30" s="26">
        <f t="shared" si="5"/>
        <v>0</v>
      </c>
      <c r="V30" s="16">
        <f>SUMIF('alle Spiele'!$E$4:$E$51,T30,'alle Spiele'!$K$4:$K$51)+SUMIF('alle Spiele'!$G$4:$G$51,T30,'alle Spiele'!$M$4:$M$51)</f>
        <v>0</v>
      </c>
      <c r="W30" s="26">
        <f>COUNTIF('alle Spiele'!$N$4:$O$51,CONCATENATE(T30,3))</f>
        <v>0</v>
      </c>
      <c r="X30" s="32">
        <f>COUNTIF('alle Spiele'!$N$4:$O$51,CONCATENATE(T30,1))</f>
        <v>0</v>
      </c>
      <c r="Y30" s="16">
        <f>COUNTIF('alle Spiele'!$N$4:$O$51,CONCATENATE(T30,0))</f>
        <v>0</v>
      </c>
      <c r="Z30" s="19">
        <f>SUMIF('alle Spiele'!$E$4:$E$51,T30,'alle Spiele'!$H$4:$H$51)+SUMIF('alle Spiele'!$G$4:$G$51,T30,'alle Spiele'!$J$4:$J$51)</f>
        <v>0</v>
      </c>
      <c r="AA30" s="11" t="s">
        <v>3</v>
      </c>
      <c r="AB30" s="20">
        <f>SUMIF('alle Spiele'!$E$4:$E$51,T30,'alle Spiele'!$J$4:$J$51)+SUMIF('alle Spiele'!$G$4:$G$51,T30,'alle Spiele'!$H$4:$H$51)</f>
        <v>0</v>
      </c>
      <c r="AC30" s="97">
        <f t="shared" si="10"/>
        <v>0</v>
      </c>
      <c r="AD30">
        <f>COUNTIF(AC$30:AC$33,AC30)</f>
        <v>4</v>
      </c>
      <c r="AI30">
        <f t="shared" si="7"/>
        <v>1</v>
      </c>
      <c r="AJ30" t="str">
        <f t="shared" si="8"/>
        <v>Polen</v>
      </c>
    </row>
    <row r="31" spans="1:36" customFormat="1" x14ac:dyDescent="0.2">
      <c r="A31" s="185">
        <f>SUM(F30:F33)/2</f>
        <v>0</v>
      </c>
      <c r="B31" s="179" t="str">
        <f t="shared" ca="1" si="2"/>
        <v>2H</v>
      </c>
      <c r="C31" s="179" t="str">
        <f t="shared" ca="1" si="3"/>
        <v>1H</v>
      </c>
      <c r="D31" s="98">
        <f>VLOOKUP(2,$Q$30:$AB$33,3,FALSE)</f>
        <v>1</v>
      </c>
      <c r="E31" s="12" t="str">
        <f>VLOOKUP(2,$Q$30:$AB$33,4,FALSE)</f>
        <v>Senegal</v>
      </c>
      <c r="F31" s="27">
        <f>VLOOKUP(2,$Q$30:$AB$33,5,FALSE)</f>
        <v>0</v>
      </c>
      <c r="G31" s="17">
        <f>VLOOKUP(2,$Q$30:$AB$33,6,FALSE)</f>
        <v>0</v>
      </c>
      <c r="H31" s="27">
        <f>VLOOKUP(2,$Q$30:$AB$33,7,FALSE)</f>
        <v>0</v>
      </c>
      <c r="I31" s="33">
        <f>VLOOKUP(2,$Q$30:$AB$33,8,FALSE)</f>
        <v>0</v>
      </c>
      <c r="J31" s="17">
        <f>VLOOKUP(2,$Q$30:$AB$33,9,FALSE)</f>
        <v>0</v>
      </c>
      <c r="K31" s="21">
        <f>VLOOKUP(2,$Q$30:$AB$33,10,FALSE)</f>
        <v>0</v>
      </c>
      <c r="L31" s="13" t="s">
        <v>3</v>
      </c>
      <c r="M31" s="22">
        <f>VLOOKUP(2,$Q$30:$AB$33,12,FALSE)</f>
        <v>0</v>
      </c>
      <c r="N31" s="70"/>
      <c r="O31" s="181">
        <f t="shared" ca="1" si="4"/>
        <v>4</v>
      </c>
      <c r="P31" s="179"/>
      <c r="Q31" s="95">
        <f>RANK(R31,$R$30:$R$33,1)</f>
        <v>2</v>
      </c>
      <c r="R31" s="92">
        <f t="shared" si="0"/>
        <v>1.0003</v>
      </c>
      <c r="S31" s="30">
        <f>RANK(AC31,$AC$30:$AC$33)</f>
        <v>1</v>
      </c>
      <c r="T31" s="12" t="str">
        <f>Stammdaten!B34</f>
        <v>Senegal</v>
      </c>
      <c r="U31" s="27">
        <f t="shared" si="5"/>
        <v>0</v>
      </c>
      <c r="V31" s="17">
        <f>SUMIF('alle Spiele'!$E$4:$E$51,T31,'alle Spiele'!$K$4:$K$51)+SUMIF('alle Spiele'!$G$4:$G$51,T31,'alle Spiele'!$M$4:$M$51)</f>
        <v>0</v>
      </c>
      <c r="W31" s="27">
        <f>COUNTIF('alle Spiele'!$N$4:$O$51,CONCATENATE(T31,3))</f>
        <v>0</v>
      </c>
      <c r="X31" s="33">
        <f>COUNTIF('alle Spiele'!$N$4:$O$51,CONCATENATE(T31,1))</f>
        <v>0</v>
      </c>
      <c r="Y31" s="17">
        <f>COUNTIF('alle Spiele'!$N$4:$O$51,CONCATENATE(T31,0))</f>
        <v>0</v>
      </c>
      <c r="Z31" s="21">
        <f>SUMIF('alle Spiele'!$E$4:$E$51,T31,'alle Spiele'!$H$4:$H$51)+SUMIF('alle Spiele'!$G$4:$G$51,T31,'alle Spiele'!$J$4:$J$51)</f>
        <v>0</v>
      </c>
      <c r="AA31" s="13" t="s">
        <v>3</v>
      </c>
      <c r="AB31" s="22">
        <f>SUMIF('alle Spiele'!$E$4:$E$51,T31,'alle Spiele'!$J$4:$J$51)+SUMIF('alle Spiele'!$G$4:$G$51,T31,'alle Spiele'!$H$4:$H$51)</f>
        <v>0</v>
      </c>
      <c r="AC31" s="98">
        <f t="shared" si="10"/>
        <v>0</v>
      </c>
      <c r="AD31">
        <f t="shared" ref="AD31:AD33" si="16">COUNTIF(AC$30:AC$33,AC31)</f>
        <v>4</v>
      </c>
      <c r="AI31">
        <f t="shared" si="7"/>
        <v>1</v>
      </c>
      <c r="AJ31" t="str">
        <f t="shared" si="8"/>
        <v>Senegal</v>
      </c>
    </row>
    <row r="32" spans="1:36" customFormat="1" x14ac:dyDescent="0.2">
      <c r="A32" s="183"/>
      <c r="B32" s="179" t="str">
        <f t="shared" ca="1" si="2"/>
        <v>3H</v>
      </c>
      <c r="C32" s="179" t="str">
        <f t="shared" ca="1" si="3"/>
        <v>1H</v>
      </c>
      <c r="D32" s="98">
        <f>VLOOKUP(3,$Q$30:$AB$33,3,FALSE)</f>
        <v>1</v>
      </c>
      <c r="E32" s="12" t="str">
        <f>VLOOKUP(3,$Q$30:$AB$33,4,FALSE)</f>
        <v>Kolumbien</v>
      </c>
      <c r="F32" s="27">
        <f>VLOOKUP(3,$Q$30:$AB$33,5,FALSE)</f>
        <v>0</v>
      </c>
      <c r="G32" s="17">
        <f>VLOOKUP(3,$Q$30:$AB$33,6,FALSE)</f>
        <v>0</v>
      </c>
      <c r="H32" s="27">
        <f>VLOOKUP(3,$Q$30:$AB$33,7,FALSE)</f>
        <v>0</v>
      </c>
      <c r="I32" s="33">
        <f>VLOOKUP(3,$Q$30:$AB$33,8,FALSE)</f>
        <v>0</v>
      </c>
      <c r="J32" s="17">
        <f>VLOOKUP(3,$Q$30:$AB$33,9,FALSE)</f>
        <v>0</v>
      </c>
      <c r="K32" s="21">
        <f>VLOOKUP(3,$Q$30:$AB$33,10,FALSE)</f>
        <v>0</v>
      </c>
      <c r="L32" s="13" t="s">
        <v>3</v>
      </c>
      <c r="M32" s="22">
        <f>VLOOKUP(3,$Q$30:$AB$33,12,FALSE)</f>
        <v>0</v>
      </c>
      <c r="N32" s="70"/>
      <c r="O32" s="181">
        <f t="shared" ca="1" si="4"/>
        <v>4</v>
      </c>
      <c r="P32" s="179"/>
      <c r="Q32" s="95">
        <f>RANK(R32,$R$30:$R$33,1)</f>
        <v>3</v>
      </c>
      <c r="R32" s="92">
        <f t="shared" si="0"/>
        <v>1.00031</v>
      </c>
      <c r="S32" s="30">
        <f>RANK(AC32,$AC$30:$AC$33)</f>
        <v>1</v>
      </c>
      <c r="T32" s="12" t="str">
        <f>Stammdaten!B35</f>
        <v>Kolumbien</v>
      </c>
      <c r="U32" s="27">
        <f t="shared" si="5"/>
        <v>0</v>
      </c>
      <c r="V32" s="17">
        <f>SUMIF('alle Spiele'!$E$4:$E$51,T32,'alle Spiele'!$K$4:$K$51)+SUMIF('alle Spiele'!$G$4:$G$51,T32,'alle Spiele'!$M$4:$M$51)</f>
        <v>0</v>
      </c>
      <c r="W32" s="27">
        <f>COUNTIF('alle Spiele'!$N$4:$O$51,CONCATENATE(T32,3))</f>
        <v>0</v>
      </c>
      <c r="X32" s="33">
        <f>COUNTIF('alle Spiele'!$N$4:$O$51,CONCATENATE(T32,1))</f>
        <v>0</v>
      </c>
      <c r="Y32" s="17">
        <f>COUNTIF('alle Spiele'!$N$4:$O$51,CONCATENATE(T32,0))</f>
        <v>0</v>
      </c>
      <c r="Z32" s="21">
        <f>SUMIF('alle Spiele'!$E$4:$E$51,T32,'alle Spiele'!$H$4:$H$51)+SUMIF('alle Spiele'!$G$4:$G$51,T32,'alle Spiele'!$J$4:$J$51)</f>
        <v>0</v>
      </c>
      <c r="AA32" s="13" t="s">
        <v>3</v>
      </c>
      <c r="AB32" s="22">
        <f>SUMIF('alle Spiele'!$E$4:$E$51,T32,'alle Spiele'!$J$4:$J$51)+SUMIF('alle Spiele'!$G$4:$G$51,T32,'alle Spiele'!$H$4:$H$51)</f>
        <v>0</v>
      </c>
      <c r="AC32" s="98">
        <f t="shared" si="10"/>
        <v>0</v>
      </c>
      <c r="AD32">
        <f t="shared" si="16"/>
        <v>4</v>
      </c>
      <c r="AI32">
        <f t="shared" si="7"/>
        <v>1</v>
      </c>
      <c r="AJ32" t="str">
        <f t="shared" si="8"/>
        <v>Kolumbien</v>
      </c>
    </row>
    <row r="33" spans="1:36" customFormat="1" ht="13.5" thickBot="1" x14ac:dyDescent="0.25">
      <c r="A33" s="183"/>
      <c r="B33" s="179" t="str">
        <f t="shared" ca="1" si="2"/>
        <v>4H</v>
      </c>
      <c r="C33" s="179" t="str">
        <f t="shared" ca="1" si="3"/>
        <v>1H</v>
      </c>
      <c r="D33" s="99">
        <f>VLOOKUP(4,$Q$30:$AB$33,3,FALSE)</f>
        <v>1</v>
      </c>
      <c r="E33" s="14" t="str">
        <f>VLOOKUP(4,$Q$30:$AB$33,4,FALSE)</f>
        <v>Japan</v>
      </c>
      <c r="F33" s="28">
        <f>VLOOKUP(4,$Q$30:$AB$33,5,FALSE)</f>
        <v>0</v>
      </c>
      <c r="G33" s="18">
        <f>VLOOKUP(4,$Q$30:$AB$33,6,FALSE)</f>
        <v>0</v>
      </c>
      <c r="H33" s="28">
        <f>VLOOKUP(4,$Q$30:$AB$33,7,FALSE)</f>
        <v>0</v>
      </c>
      <c r="I33" s="34">
        <f>VLOOKUP(4,$Q$30:$AB$33,8,FALSE)</f>
        <v>0</v>
      </c>
      <c r="J33" s="18">
        <f>VLOOKUP(4,$Q$30:$AB$33,9,FALSE)</f>
        <v>0</v>
      </c>
      <c r="K33" s="23">
        <f>VLOOKUP(4,$Q$30:$AB$33,10,FALSE)</f>
        <v>0</v>
      </c>
      <c r="L33" s="15" t="s">
        <v>3</v>
      </c>
      <c r="M33" s="24">
        <f>VLOOKUP(4,$Q$30:$AB$33,12,FALSE)</f>
        <v>0</v>
      </c>
      <c r="N33" s="71"/>
      <c r="O33" s="181">
        <f t="shared" ca="1" si="4"/>
        <v>4</v>
      </c>
      <c r="P33" s="179"/>
      <c r="Q33" s="96">
        <f>RANK(R33,$R$30:$R$33,1)</f>
        <v>4</v>
      </c>
      <c r="R33" s="93">
        <f t="shared" si="0"/>
        <v>1.0003200000000001</v>
      </c>
      <c r="S33" s="31">
        <f>RANK(AC33,$AC$30:$AC$33)</f>
        <v>1</v>
      </c>
      <c r="T33" s="14" t="str">
        <f>Stammdaten!B36</f>
        <v>Japan</v>
      </c>
      <c r="U33" s="28">
        <f t="shared" si="5"/>
        <v>0</v>
      </c>
      <c r="V33" s="18">
        <f>SUMIF('alle Spiele'!$E$4:$E$51,T33,'alle Spiele'!$K$4:$K$51)+SUMIF('alle Spiele'!$G$4:$G$51,T33,'alle Spiele'!$M$4:$M$51)</f>
        <v>0</v>
      </c>
      <c r="W33" s="28">
        <f>COUNTIF('alle Spiele'!$N$4:$O$51,CONCATENATE(T33,3))</f>
        <v>0</v>
      </c>
      <c r="X33" s="34">
        <f>COUNTIF('alle Spiele'!$N$4:$O$51,CONCATENATE(T33,1))</f>
        <v>0</v>
      </c>
      <c r="Y33" s="18">
        <f>COUNTIF('alle Spiele'!$N$4:$O$51,CONCATENATE(T33,0))</f>
        <v>0</v>
      </c>
      <c r="Z33" s="23">
        <f>SUMIF('alle Spiele'!$E$4:$E$51,T33,'alle Spiele'!$H$4:$H$51)+SUMIF('alle Spiele'!$G$4:$G$51,T33,'alle Spiele'!$J$4:$J$51)</f>
        <v>0</v>
      </c>
      <c r="AA33" s="15" t="s">
        <v>3</v>
      </c>
      <c r="AB33" s="24">
        <f>SUMIF('alle Spiele'!$E$4:$E$51,T33,'alle Spiele'!$J$4:$J$51)+SUMIF('alle Spiele'!$G$4:$G$51,T33,'alle Spiele'!$H$4:$H$51)</f>
        <v>0</v>
      </c>
      <c r="AC33" s="99">
        <f t="shared" si="10"/>
        <v>0</v>
      </c>
      <c r="AD33">
        <f t="shared" si="16"/>
        <v>4</v>
      </c>
      <c r="AI33">
        <f t="shared" si="7"/>
        <v>1</v>
      </c>
      <c r="AJ33" t="str">
        <f t="shared" si="8"/>
        <v>Japan</v>
      </c>
    </row>
  </sheetData>
  <sheetProtection sheet="1" objects="1" scenarios="1" selectLockedCells="1"/>
  <mergeCells count="2">
    <mergeCell ref="AI1:AJ1"/>
    <mergeCell ref="Q1:R1"/>
  </mergeCells>
  <phoneticPr fontId="0" type="noConversion"/>
  <conditionalFormatting sqref="F2:F33">
    <cfRule type="cellIs" dxfId="3" priority="1" stopIfTrue="1" operator="notEqual">
      <formula>3</formula>
    </cfRule>
  </conditionalFormatting>
  <conditionalFormatting sqref="D2:M33">
    <cfRule type="expression" dxfId="2" priority="11" stopIfTrue="1">
      <formula>($O2&gt;1)</formula>
    </cfRule>
    <cfRule type="expression" dxfId="1" priority="12" stopIfTrue="1">
      <formula>($D2=1)</formula>
    </cfRule>
    <cfRule type="expression" dxfId="0" priority="13" stopIfTrue="1">
      <formula>($D2=2)</formula>
    </cfRule>
  </conditionalFormatting>
  <printOptions horizontalCentered="1"/>
  <pageMargins left="0.78740157480314965" right="0.78740157480314965" top="1.3779527559055118" bottom="0.98425196850393704" header="0.51181102362204722" footer="0.51181102362204722"/>
  <pageSetup paperSize="9" orientation="portrait" horizontalDpi="300" verticalDpi="300" r:id="rId1"/>
  <headerFooter alignWithMargins="0">
    <oddHeader>&amp;LFußball-WM 2014&amp;A (gedr.: &amp;D)&amp;RWolfgang Schmidt-Sielexcontact@schmidt-sielex.de</oddHeader>
  </headerFooter>
  <legacyDrawing r:id="rId2"/>
  <pictur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rgb="FF92D050"/>
    <pageSetUpPr autoPageBreaks="0" fitToPage="1"/>
  </sheetPr>
  <dimension ref="B2:M28"/>
  <sheetViews>
    <sheetView showGridLines="0" showRowColHeaders="0" zoomScaleSheetLayoutView="100" workbookViewId="0"/>
  </sheetViews>
  <sheetFormatPr baseColWidth="10" defaultRowHeight="12.75" x14ac:dyDescent="0.2"/>
  <cols>
    <col min="1" max="1" width="2.42578125" customWidth="1"/>
    <col min="2" max="2" width="13.42578125" bestFit="1" customWidth="1"/>
    <col min="3" max="3" width="4.42578125" style="4" customWidth="1"/>
    <col min="4" max="4" width="4.42578125" customWidth="1"/>
    <col min="6" max="6" width="4.28515625" style="4" customWidth="1"/>
    <col min="7" max="7" width="4.7109375" customWidth="1"/>
    <col min="9" max="9" width="4.42578125" style="4" customWidth="1"/>
    <col min="10" max="10" width="5" customWidth="1"/>
    <col min="12" max="12" width="4" style="4" customWidth="1"/>
  </cols>
  <sheetData>
    <row r="2" spans="2:13" ht="13.5" thickBot="1" x14ac:dyDescent="0.25">
      <c r="B2" s="46" t="s">
        <v>20</v>
      </c>
      <c r="C2" s="51"/>
    </row>
    <row r="3" spans="2:13" ht="13.5" thickBot="1" x14ac:dyDescent="0.25">
      <c r="B3" s="40"/>
      <c r="C3" s="51"/>
      <c r="K3" s="44"/>
      <c r="L3" s="56" t="s">
        <v>25</v>
      </c>
      <c r="M3" s="45" t="str">
        <f>IF(L14="","",IF(L14&gt;L15,K14,K15))</f>
        <v/>
      </c>
    </row>
    <row r="4" spans="2:13" x14ac:dyDescent="0.2">
      <c r="B4" s="49" t="str">
        <f>'alle Spiele'!E52</f>
        <v/>
      </c>
      <c r="C4" s="52" t="str">
        <f>IF('alle Spiele'!H52="","",'alle Spiele'!H52)</f>
        <v/>
      </c>
      <c r="E4" s="47" t="s">
        <v>21</v>
      </c>
      <c r="F4" s="53"/>
      <c r="K4" s="12"/>
      <c r="L4" s="57" t="s">
        <v>26</v>
      </c>
      <c r="M4" s="41" t="str">
        <f>IF(L14="","",IF(L14&gt;L15,K15,K14))</f>
        <v/>
      </c>
    </row>
    <row r="5" spans="2:13" x14ac:dyDescent="0.2">
      <c r="B5" s="49" t="str">
        <f>'alle Spiele'!G52</f>
        <v/>
      </c>
      <c r="C5" s="52" t="str">
        <f>IF('alle Spiele'!J52="","",'alle Spiele'!J52)</f>
        <v/>
      </c>
      <c r="D5" s="59"/>
      <c r="E5" s="38"/>
      <c r="F5" s="53"/>
      <c r="K5" s="12"/>
      <c r="L5" s="57" t="s">
        <v>27</v>
      </c>
      <c r="M5" s="42" t="str">
        <f>IF(L18="","",IF(L18&gt;L19,K18,K19))</f>
        <v/>
      </c>
    </row>
    <row r="6" spans="2:13" ht="13.5" thickBot="1" x14ac:dyDescent="0.25">
      <c r="B6" s="40"/>
      <c r="C6" s="51"/>
      <c r="E6" s="49" t="str">
        <f>'alle Spiele'!E60</f>
        <v/>
      </c>
      <c r="F6" s="52" t="str">
        <f>IF('alle Spiele'!H60="","",'alle Spiele'!H60)</f>
        <v/>
      </c>
      <c r="K6" s="14"/>
      <c r="L6" s="58" t="s">
        <v>28</v>
      </c>
      <c r="M6" s="43" t="str">
        <f>IF(L18="","",IF(L18&gt;L19,K19,K18))</f>
        <v/>
      </c>
    </row>
    <row r="7" spans="2:13" x14ac:dyDescent="0.2">
      <c r="B7" s="49" t="str">
        <f>'alle Spiele'!E53</f>
        <v/>
      </c>
      <c r="C7" s="52" t="str">
        <f>IF('alle Spiele'!H53="","",'alle Spiele'!H53)</f>
        <v/>
      </c>
      <c r="D7" s="60"/>
      <c r="E7" s="49" t="str">
        <f>'alle Spiele'!G60</f>
        <v/>
      </c>
      <c r="F7" s="52" t="str">
        <f>IF('alle Spiele'!J60="","",'alle Spiele'!J60)</f>
        <v/>
      </c>
      <c r="G7" s="272"/>
    </row>
    <row r="8" spans="2:13" x14ac:dyDescent="0.2">
      <c r="B8" s="49" t="str">
        <f>'alle Spiele'!G53</f>
        <v/>
      </c>
      <c r="C8" s="52" t="str">
        <f>IF('alle Spiele'!J53="","",'alle Spiele'!J53)</f>
        <v/>
      </c>
      <c r="E8" s="38"/>
      <c r="F8" s="53"/>
      <c r="G8" s="272"/>
      <c r="H8" s="48" t="s">
        <v>22</v>
      </c>
      <c r="I8" s="54"/>
    </row>
    <row r="9" spans="2:13" x14ac:dyDescent="0.2">
      <c r="B9" s="40"/>
      <c r="C9" s="51"/>
      <c r="E9" s="38"/>
      <c r="F9" s="53"/>
      <c r="G9" s="272"/>
      <c r="H9" s="39"/>
      <c r="I9" s="54"/>
    </row>
    <row r="10" spans="2:13" x14ac:dyDescent="0.2">
      <c r="B10" s="49" t="str">
        <f>'alle Spiele'!E56</f>
        <v/>
      </c>
      <c r="C10" s="52" t="str">
        <f>IF('alle Spiele'!H56="","",'alle Spiele'!H56)</f>
        <v/>
      </c>
      <c r="E10" s="38"/>
      <c r="F10" s="53"/>
      <c r="H10" s="49" t="str">
        <f>'alle Spiele'!E64</f>
        <v/>
      </c>
      <c r="I10" s="52" t="str">
        <f>IF('alle Spiele'!H64="","",'alle Spiele'!H64)</f>
        <v/>
      </c>
    </row>
    <row r="11" spans="2:13" x14ac:dyDescent="0.2">
      <c r="B11" s="49" t="str">
        <f>'alle Spiele'!G56</f>
        <v/>
      </c>
      <c r="C11" s="52" t="str">
        <f>IF('alle Spiele'!J56="","",'alle Spiele'!J56)</f>
        <v/>
      </c>
      <c r="D11" s="59"/>
      <c r="E11" s="38"/>
      <c r="F11" s="53"/>
      <c r="H11" s="49" t="str">
        <f>'alle Spiele'!G64</f>
        <v/>
      </c>
      <c r="I11" s="52" t="str">
        <f>IF('alle Spiele'!J64="","",'alle Spiele'!J64)</f>
        <v/>
      </c>
      <c r="J11" s="272"/>
    </row>
    <row r="12" spans="2:13" x14ac:dyDescent="0.2">
      <c r="B12" s="40"/>
      <c r="C12" s="51"/>
      <c r="E12" s="49" t="str">
        <f>'alle Spiele'!E61</f>
        <v/>
      </c>
      <c r="F12" s="52" t="str">
        <f>IF('alle Spiele'!H61="","",'alle Spiele'!H61)</f>
        <v/>
      </c>
      <c r="G12" s="61"/>
      <c r="H12" s="39"/>
      <c r="I12" s="54"/>
      <c r="J12" s="272"/>
    </row>
    <row r="13" spans="2:13" x14ac:dyDescent="0.2">
      <c r="B13" s="49" t="str">
        <f>'alle Spiele'!E57</f>
        <v/>
      </c>
      <c r="C13" s="52" t="str">
        <f>IF('alle Spiele'!H57="","",'alle Spiele'!H57)</f>
        <v/>
      </c>
      <c r="D13" s="60"/>
      <c r="E13" s="49" t="str">
        <f>'alle Spiele'!G61</f>
        <v/>
      </c>
      <c r="F13" s="52" t="str">
        <f>IF('alle Spiele'!J61="","",'alle Spiele'!J61)</f>
        <v/>
      </c>
      <c r="H13" s="39"/>
      <c r="I13" s="54"/>
      <c r="J13" s="272"/>
      <c r="K13" s="48" t="s">
        <v>23</v>
      </c>
      <c r="L13" s="54"/>
    </row>
    <row r="14" spans="2:13" x14ac:dyDescent="0.2">
      <c r="B14" s="49" t="str">
        <f>'alle Spiele'!G57</f>
        <v/>
      </c>
      <c r="C14" s="52" t="str">
        <f>IF('alle Spiele'!J57="","",'alle Spiele'!J57)</f>
        <v/>
      </c>
      <c r="E14" s="38"/>
      <c r="F14" s="53"/>
      <c r="H14" s="39"/>
      <c r="I14" s="54"/>
      <c r="K14" s="49" t="str">
        <f>'alle Spiele'!E67</f>
        <v/>
      </c>
      <c r="L14" s="52" t="str">
        <f>IF('alle Spiele'!H67="","",'alle Spiele'!H67)</f>
        <v/>
      </c>
    </row>
    <row r="15" spans="2:13" x14ac:dyDescent="0.2">
      <c r="B15" s="40"/>
      <c r="C15" s="51"/>
      <c r="E15" s="38"/>
      <c r="F15" s="53"/>
      <c r="H15" s="39"/>
      <c r="I15" s="54"/>
      <c r="K15" s="49" t="str">
        <f>'alle Spiele'!G67</f>
        <v/>
      </c>
      <c r="L15" s="52" t="str">
        <f>IF('alle Spiele'!J67="","",'alle Spiele'!J67)</f>
        <v/>
      </c>
    </row>
    <row r="16" spans="2:13" x14ac:dyDescent="0.2">
      <c r="B16" s="40"/>
      <c r="C16" s="51"/>
      <c r="E16" s="38"/>
      <c r="F16" s="53"/>
      <c r="H16" s="39"/>
      <c r="I16" s="54"/>
      <c r="J16" s="273"/>
      <c r="K16" s="39"/>
      <c r="L16" s="54"/>
    </row>
    <row r="17" spans="2:12" x14ac:dyDescent="0.2">
      <c r="B17" s="49" t="str">
        <f>'alle Spiele'!E58</f>
        <v/>
      </c>
      <c r="C17" s="52" t="str">
        <f>IF('alle Spiele'!H58="","",'alle Spiele'!H58)</f>
        <v/>
      </c>
      <c r="D17" s="60"/>
      <c r="E17" s="38"/>
      <c r="F17" s="53"/>
      <c r="H17" s="39"/>
      <c r="I17" s="54"/>
      <c r="J17" s="273"/>
      <c r="K17" s="47" t="s">
        <v>29</v>
      </c>
      <c r="L17" s="53"/>
    </row>
    <row r="18" spans="2:12" x14ac:dyDescent="0.2">
      <c r="B18" s="49" t="str">
        <f>'alle Spiele'!G58</f>
        <v/>
      </c>
      <c r="C18" s="52" t="str">
        <f>IF('alle Spiele'!J58="","",'alle Spiele'!J58)</f>
        <v/>
      </c>
      <c r="E18" s="49" t="str">
        <f>'alle Spiele'!E62</f>
        <v/>
      </c>
      <c r="F18" s="52" t="str">
        <f>IF('alle Spiele'!H62="","",'alle Spiele'!H62)</f>
        <v/>
      </c>
      <c r="H18" s="39"/>
      <c r="I18" s="54"/>
      <c r="J18" s="273"/>
      <c r="K18" s="49" t="str">
        <f>'alle Spiele'!E66</f>
        <v/>
      </c>
      <c r="L18" s="52" t="str">
        <f>IF('alle Spiele'!H66="","",'alle Spiele'!H66)</f>
        <v/>
      </c>
    </row>
    <row r="19" spans="2:12" x14ac:dyDescent="0.2">
      <c r="B19" s="40"/>
      <c r="C19" s="51"/>
      <c r="E19" s="49" t="str">
        <f>'alle Spiele'!G62</f>
        <v/>
      </c>
      <c r="F19" s="52" t="str">
        <f>IF('alle Spiele'!J62="","",'alle Spiele'!J62)</f>
        <v/>
      </c>
      <c r="G19" s="59"/>
      <c r="H19" s="39"/>
      <c r="I19" s="54"/>
      <c r="J19" s="273"/>
      <c r="K19" s="49" t="str">
        <f>'alle Spiele'!G66</f>
        <v/>
      </c>
      <c r="L19" s="52" t="str">
        <f>IF('alle Spiele'!J66="","",'alle Spiele'!J66)</f>
        <v/>
      </c>
    </row>
    <row r="20" spans="2:12" x14ac:dyDescent="0.2">
      <c r="B20" s="49" t="str">
        <f>'alle Spiele'!E59</f>
        <v/>
      </c>
      <c r="C20" s="52" t="str">
        <f>IF('alle Spiele'!H59="","",'alle Spiele'!H59)</f>
        <v/>
      </c>
      <c r="D20" s="61"/>
      <c r="E20" s="38"/>
      <c r="F20" s="53"/>
      <c r="H20" s="49" t="str">
        <f>'alle Spiele'!E65</f>
        <v/>
      </c>
      <c r="I20" s="52" t="str">
        <f>IF('alle Spiele'!H65="","",'alle Spiele'!H65)</f>
        <v/>
      </c>
      <c r="J20" s="273"/>
    </row>
    <row r="21" spans="2:12" x14ac:dyDescent="0.2">
      <c r="B21" s="49" t="str">
        <f>'alle Spiele'!G59</f>
        <v/>
      </c>
      <c r="C21" s="52" t="str">
        <f>IF('alle Spiele'!J59="","",'alle Spiele'!J59)</f>
        <v/>
      </c>
      <c r="E21" s="38"/>
      <c r="F21" s="53"/>
      <c r="H21" s="49" t="str">
        <f>'alle Spiele'!G65</f>
        <v/>
      </c>
      <c r="I21" s="52" t="str">
        <f>IF('alle Spiele'!J65="","",'alle Spiele'!J65)</f>
        <v/>
      </c>
    </row>
    <row r="22" spans="2:12" x14ac:dyDescent="0.2">
      <c r="B22" s="40"/>
      <c r="C22" s="51"/>
      <c r="E22" s="38"/>
      <c r="F22" s="53"/>
      <c r="G22" s="273"/>
      <c r="H22" s="39"/>
      <c r="I22" s="54"/>
    </row>
    <row r="23" spans="2:12" x14ac:dyDescent="0.2">
      <c r="B23" s="49" t="str">
        <f>'alle Spiele'!E54</f>
        <v/>
      </c>
      <c r="C23" s="52" t="str">
        <f>IF('alle Spiele'!H54="","",'alle Spiele'!H54)</f>
        <v/>
      </c>
      <c r="D23" s="60"/>
      <c r="E23" s="38"/>
      <c r="F23" s="53"/>
      <c r="G23" s="273"/>
    </row>
    <row r="24" spans="2:12" x14ac:dyDescent="0.2">
      <c r="B24" s="49" t="str">
        <f>'alle Spiele'!G54</f>
        <v/>
      </c>
      <c r="C24" s="52" t="str">
        <f>IF('alle Spiele'!J54="","",'alle Spiele'!J54)</f>
        <v/>
      </c>
      <c r="E24" s="49" t="str">
        <f>'alle Spiele'!E63</f>
        <v/>
      </c>
      <c r="F24" s="52" t="str">
        <f>IF('alle Spiele'!H63="","",'alle Spiele'!H63)</f>
        <v/>
      </c>
      <c r="G24" s="273"/>
    </row>
    <row r="25" spans="2:12" x14ac:dyDescent="0.2">
      <c r="B25" s="40"/>
      <c r="C25" s="51"/>
      <c r="E25" s="49" t="str">
        <f>'alle Spiele'!G63</f>
        <v/>
      </c>
      <c r="F25" s="52" t="str">
        <f>IF('alle Spiele'!J63="","",'alle Spiele'!J63)</f>
        <v/>
      </c>
    </row>
    <row r="26" spans="2:12" x14ac:dyDescent="0.2">
      <c r="B26" s="49" t="str">
        <f>'alle Spiele'!E55</f>
        <v/>
      </c>
      <c r="C26" s="52" t="str">
        <f>IF('alle Spiele'!H55="","",'alle Spiele'!H55)</f>
        <v/>
      </c>
      <c r="D26" s="61"/>
      <c r="E26" s="38"/>
      <c r="F26" s="53"/>
    </row>
    <row r="27" spans="2:12" x14ac:dyDescent="0.2">
      <c r="B27" s="49" t="str">
        <f>'alle Spiele'!G55</f>
        <v/>
      </c>
      <c r="C27" s="52" t="str">
        <f>IF('alle Spiele'!J55="","",'alle Spiele'!J55)</f>
        <v/>
      </c>
    </row>
    <row r="28" spans="2:12" x14ac:dyDescent="0.2">
      <c r="B28" s="40"/>
      <c r="C28" s="51"/>
    </row>
  </sheetData>
  <sheetProtection sheet="1" objects="1" scenarios="1"/>
  <mergeCells count="4">
    <mergeCell ref="G7:G9"/>
    <mergeCell ref="G22:G24"/>
    <mergeCell ref="J11:J13"/>
    <mergeCell ref="J16:J20"/>
  </mergeCells>
  <phoneticPr fontId="0" type="noConversion"/>
  <printOptions horizontalCentered="1"/>
  <pageMargins left="0.78740157480314965" right="0.78740157480314965" top="1.3779527559055118" bottom="0.98425196850393704" header="0.51181102362204722" footer="0.51181102362204722"/>
  <pageSetup paperSize="9" orientation="landscape" horizontalDpi="300" verticalDpi="300" r:id="rId1"/>
  <headerFooter alignWithMargins="0">
    <oddHeader>&amp;LFußball-WM 2014&amp;A (gedr.: &amp;D)&amp;RWolfgang Schmidt-Sielexcontact@schmidt-sielex.de</oddHead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rgb="FF92D050"/>
    <pageSetUpPr autoPageBreaks="0" fitToPage="1"/>
  </sheetPr>
  <dimension ref="A1:L41"/>
  <sheetViews>
    <sheetView showGridLines="0" showRowColHeaders="0" workbookViewId="0">
      <pane ySplit="1" topLeftCell="A2" activePane="bottomLeft" state="frozen"/>
      <selection activeCell="C2" sqref="C2"/>
      <selection pane="bottomLeft" activeCell="C23" sqref="C23"/>
    </sheetView>
  </sheetViews>
  <sheetFormatPr baseColWidth="10" defaultRowHeight="12.75" x14ac:dyDescent="0.2"/>
  <cols>
    <col min="1" max="1" width="6.42578125" style="1" customWidth="1"/>
    <col min="2" max="2" width="18.7109375" customWidth="1"/>
    <col min="3" max="3" width="11.28515625" customWidth="1"/>
    <col min="4" max="4" width="12" customWidth="1"/>
    <col min="5" max="5" width="8.140625" bestFit="1" customWidth="1"/>
    <col min="7" max="7" width="8.42578125" hidden="1" customWidth="1"/>
    <col min="8" max="8" width="12" hidden="1" customWidth="1"/>
    <col min="9" max="9" width="8" hidden="1" customWidth="1"/>
    <col min="10" max="10" width="9.7109375" hidden="1" customWidth="1"/>
    <col min="11" max="12" width="11.85546875" hidden="1" customWidth="1"/>
    <col min="13" max="13" width="2" customWidth="1"/>
  </cols>
  <sheetData>
    <row r="1" spans="1:12" s="2" customFormat="1" ht="26.25" thickBot="1" x14ac:dyDescent="0.25">
      <c r="A1" s="80" t="s">
        <v>36</v>
      </c>
      <c r="B1" s="81" t="s">
        <v>103</v>
      </c>
      <c r="C1" s="82" t="s">
        <v>34</v>
      </c>
      <c r="D1" s="82" t="s">
        <v>35</v>
      </c>
      <c r="E1" s="85" t="s">
        <v>38</v>
      </c>
      <c r="G1" s="77"/>
      <c r="H1" s="76" t="s">
        <v>36</v>
      </c>
      <c r="I1" s="274" t="s">
        <v>37</v>
      </c>
      <c r="J1" s="275"/>
      <c r="K1" s="83" t="s">
        <v>39</v>
      </c>
      <c r="L1" s="83" t="s">
        <v>40</v>
      </c>
    </row>
    <row r="2" spans="1:12" x14ac:dyDescent="0.2">
      <c r="A2" s="112">
        <f>IF($B2="","",ROW($A1))</f>
        <v>1</v>
      </c>
      <c r="B2" s="129" t="str">
        <f>IF(VLOOKUP(ROW($A1),$G$2:$L$41,4,FALSE)&lt;&gt;0,VLOOKUP(ROW($A1),$G$2:$L$41,4,FALSE),"")</f>
        <v>Maria Mustermann</v>
      </c>
      <c r="C2" s="113">
        <f>IF($B2="","",VLOOKUP(ROW($A1),$G$2:$L$41,5,FALSE))</f>
        <v>0</v>
      </c>
      <c r="D2" s="113">
        <f>IF($B2="","",VLOOKUP(ROW($A1),$G$2:$L$41,6,FALSE))</f>
        <v>0</v>
      </c>
      <c r="E2" s="114">
        <f>IF($B2="","",VLOOKUP(ROW($A1),$G$2:$L$41,3,FALSE))</f>
        <v>0</v>
      </c>
      <c r="G2" s="79">
        <f t="shared" ref="G2:G20" si="0">RANK($H2,$H$2:$H$41,1)</f>
        <v>1</v>
      </c>
      <c r="H2" s="78">
        <f t="shared" ref="H2:H20" si="1">RANK(I2,$I$2:$I$41)+ROW(H2)/100000</f>
        <v>1.0000199999999999</v>
      </c>
      <c r="I2" s="49">
        <f>INDEX('alle Spiele'!$V$2:$EI$2,1,ROW('Tipp-Rangliste'!I2)*3-5,1)</f>
        <v>0</v>
      </c>
      <c r="J2" s="49" t="str">
        <f>INDEX('alle Spiele'!$T$3:$EH$3,1,ROW('Tipp-Rangliste'!J2)*3-5,1)</f>
        <v>Maria Mustermann</v>
      </c>
      <c r="K2" s="84">
        <f>COUNTIF(INDEX(Tipppunkte!$T$4:$EG$67,0,ROW('Tipp-Rangliste'!K2)*3-5,1),Punktsystem!$B$6)</f>
        <v>0</v>
      </c>
      <c r="L2" s="84">
        <f>COUNTIF(INDEX(Tipppunkte!$T$4:$EG$67,0,ROW('Tipp-Rangliste'!L2)*3-5,1),Punktsystem!$B$5)</f>
        <v>0</v>
      </c>
    </row>
    <row r="3" spans="1:12" x14ac:dyDescent="0.2">
      <c r="A3" s="118">
        <f t="shared" ref="A3:A41" si="2">IF($B3="","",ROW($A2))</f>
        <v>2</v>
      </c>
      <c r="B3" s="130" t="str">
        <f t="shared" ref="B3:B41" si="3">IF(VLOOKUP(ROW($A2),$G$2:$L$41,4,FALSE)&lt;&gt;0,VLOOKUP(ROW($A2),$G$2:$L$41,4,FALSE),"")</f>
        <v>Markus Musterfrau</v>
      </c>
      <c r="C3" s="119">
        <f t="shared" ref="C3:C41" si="4">IF($B3="","",VLOOKUP(ROW($A2),$G$2:$L$41,5,FALSE))</f>
        <v>0</v>
      </c>
      <c r="D3" s="119">
        <f t="shared" ref="D3:D41" si="5">IF($B3="","",VLOOKUP(ROW($A2),$G$2:$L$41,6,FALSE))</f>
        <v>0</v>
      </c>
      <c r="E3" s="120">
        <f t="shared" ref="E3:E41" si="6">IF($B3="","",VLOOKUP(ROW($A2),$G$2:$L$41,3,FALSE))</f>
        <v>0</v>
      </c>
      <c r="G3" s="79">
        <f t="shared" si="0"/>
        <v>2</v>
      </c>
      <c r="H3" s="78">
        <f t="shared" si="1"/>
        <v>1.00003</v>
      </c>
      <c r="I3" s="49">
        <f>INDEX('alle Spiele'!$V$2:$EI$2,1,ROW('Tipp-Rangliste'!I3)*3-5,1)</f>
        <v>0</v>
      </c>
      <c r="J3" s="49" t="str">
        <f>INDEX('alle Spiele'!$T$3:$EH$3,1,ROW('Tipp-Rangliste'!J3)*3-5,1)</f>
        <v>Markus Musterfrau</v>
      </c>
      <c r="K3" s="84">
        <f>COUNTIF(INDEX(Tipppunkte!$T$4:$EG$67,0,ROW('Tipp-Rangliste'!K3)*3-5,1),Punktsystem!$B$6)</f>
        <v>0</v>
      </c>
      <c r="L3" s="84">
        <f>COUNTIF(INDEX(Tipppunkte!$T$4:$EG$67,0,ROW('Tipp-Rangliste'!L3)*3-5,1),Punktsystem!$B$5)</f>
        <v>0</v>
      </c>
    </row>
    <row r="4" spans="1:12" x14ac:dyDescent="0.2">
      <c r="A4" s="115">
        <f t="shared" si="2"/>
        <v>3</v>
      </c>
      <c r="B4" s="131" t="str">
        <f t="shared" si="3"/>
        <v>Spielerin 3</v>
      </c>
      <c r="C4" s="116">
        <f t="shared" si="4"/>
        <v>0</v>
      </c>
      <c r="D4" s="116">
        <f t="shared" si="5"/>
        <v>0</v>
      </c>
      <c r="E4" s="117">
        <f t="shared" si="6"/>
        <v>0</v>
      </c>
      <c r="G4" s="79">
        <f t="shared" si="0"/>
        <v>3</v>
      </c>
      <c r="H4" s="78">
        <f t="shared" si="1"/>
        <v>1.00004</v>
      </c>
      <c r="I4" s="49">
        <f>INDEX('alle Spiele'!$V$2:$EI$2,1,ROW('Tipp-Rangliste'!I4)*3-5,1)</f>
        <v>0</v>
      </c>
      <c r="J4" s="49" t="str">
        <f>INDEX('alle Spiele'!$T$3:$EH$3,1,ROW('Tipp-Rangliste'!J4)*3-5,1)</f>
        <v>Spielerin 3</v>
      </c>
      <c r="K4" s="84">
        <f>COUNTIF(INDEX(Tipppunkte!$T$4:$EG$67,0,ROW('Tipp-Rangliste'!K4)*3-5,1),Punktsystem!$B$6)</f>
        <v>0</v>
      </c>
      <c r="L4" s="84">
        <f>COUNTIF(INDEX(Tipppunkte!$T$4:$EG$67,0,ROW('Tipp-Rangliste'!L4)*3-5,1),Punktsystem!$B$5)</f>
        <v>0</v>
      </c>
    </row>
    <row r="5" spans="1:12" x14ac:dyDescent="0.2">
      <c r="A5" s="121">
        <f t="shared" si="2"/>
        <v>4</v>
      </c>
      <c r="B5" s="132" t="str">
        <f t="shared" si="3"/>
        <v>Spieler 4</v>
      </c>
      <c r="C5" s="122">
        <f t="shared" si="4"/>
        <v>0</v>
      </c>
      <c r="D5" s="122">
        <f t="shared" si="5"/>
        <v>0</v>
      </c>
      <c r="E5" s="123">
        <f t="shared" si="6"/>
        <v>0</v>
      </c>
      <c r="G5" s="79">
        <f t="shared" si="0"/>
        <v>4</v>
      </c>
      <c r="H5" s="78">
        <f t="shared" si="1"/>
        <v>1.0000500000000001</v>
      </c>
      <c r="I5" s="49">
        <f>INDEX('alle Spiele'!$V$2:$EI$2,1,ROW('Tipp-Rangliste'!I5)*3-5,1)</f>
        <v>0</v>
      </c>
      <c r="J5" s="49" t="str">
        <f>INDEX('alle Spiele'!$T$3:$EH$3,1,ROW('Tipp-Rangliste'!J5)*3-5,1)</f>
        <v>Spieler 4</v>
      </c>
      <c r="K5" s="84">
        <f>COUNTIF(INDEX(Tipppunkte!$T$4:$EG$67,0,ROW('Tipp-Rangliste'!K5)*3-5,1),Punktsystem!$B$6)</f>
        <v>0</v>
      </c>
      <c r="L5" s="84">
        <f>COUNTIF(INDEX(Tipppunkte!$T$4:$EG$67,0,ROW('Tipp-Rangliste'!L5)*3-5,1),Punktsystem!$B$5)</f>
        <v>0</v>
      </c>
    </row>
    <row r="6" spans="1:12" x14ac:dyDescent="0.2">
      <c r="A6" s="121">
        <f t="shared" si="2"/>
        <v>5</v>
      </c>
      <c r="B6" s="132" t="str">
        <f t="shared" si="3"/>
        <v>usw.</v>
      </c>
      <c r="C6" s="122">
        <f t="shared" si="4"/>
        <v>0</v>
      </c>
      <c r="D6" s="122">
        <f t="shared" si="5"/>
        <v>0</v>
      </c>
      <c r="E6" s="123">
        <f t="shared" si="6"/>
        <v>0</v>
      </c>
      <c r="G6" s="79">
        <f t="shared" si="0"/>
        <v>5</v>
      </c>
      <c r="H6" s="78">
        <f t="shared" si="1"/>
        <v>1.0000599999999999</v>
      </c>
      <c r="I6" s="49">
        <f>INDEX('alle Spiele'!$V$2:$EI$2,1,ROW('Tipp-Rangliste'!I6)*3-5,1)</f>
        <v>0</v>
      </c>
      <c r="J6" s="49" t="str">
        <f>INDEX('alle Spiele'!$T$3:$EH$3,1,ROW('Tipp-Rangliste'!J6)*3-5,1)</f>
        <v>usw.</v>
      </c>
      <c r="K6" s="84">
        <f>COUNTIF(INDEX(Tipppunkte!$T$4:$EG$67,0,ROW('Tipp-Rangliste'!K6)*3-5,1),Punktsystem!$B$6)</f>
        <v>0</v>
      </c>
      <c r="L6" s="84">
        <f>COUNTIF(INDEX(Tipppunkte!$T$4:$EG$67,0,ROW('Tipp-Rangliste'!L6)*3-5,1),Punktsystem!$B$5)</f>
        <v>0</v>
      </c>
    </row>
    <row r="7" spans="1:12" x14ac:dyDescent="0.2">
      <c r="A7" s="121" t="str">
        <f t="shared" si="2"/>
        <v/>
      </c>
      <c r="B7" s="132" t="str">
        <f t="shared" si="3"/>
        <v/>
      </c>
      <c r="C7" s="122" t="str">
        <f t="shared" si="4"/>
        <v/>
      </c>
      <c r="D7" s="122" t="str">
        <f t="shared" si="5"/>
        <v/>
      </c>
      <c r="E7" s="123" t="str">
        <f t="shared" si="6"/>
        <v/>
      </c>
      <c r="G7" s="79">
        <f t="shared" si="0"/>
        <v>6</v>
      </c>
      <c r="H7" s="78">
        <f t="shared" si="1"/>
        <v>1.00007</v>
      </c>
      <c r="I7" s="49">
        <f>INDEX('alle Spiele'!$V$2:$EI$2,1,ROW('Tipp-Rangliste'!I7)*3-5,1)</f>
        <v>0</v>
      </c>
      <c r="J7" s="49">
        <f>INDEX('alle Spiele'!$T$3:$EH$3,1,ROW('Tipp-Rangliste'!J7)*3-5,1)</f>
        <v>0</v>
      </c>
      <c r="K7" s="84">
        <f>COUNTIF(INDEX(Tipppunkte!$T$4:$EG$67,0,ROW('Tipp-Rangliste'!K7)*3-5,1),Punktsystem!$B$6)</f>
        <v>0</v>
      </c>
      <c r="L7" s="84">
        <f>COUNTIF(INDEX(Tipppunkte!$T$4:$EG$67,0,ROW('Tipp-Rangliste'!L7)*3-5,1),Punktsystem!$B$5)</f>
        <v>0</v>
      </c>
    </row>
    <row r="8" spans="1:12" x14ac:dyDescent="0.2">
      <c r="A8" s="121" t="str">
        <f t="shared" si="2"/>
        <v/>
      </c>
      <c r="B8" s="132" t="str">
        <f t="shared" si="3"/>
        <v/>
      </c>
      <c r="C8" s="122" t="str">
        <f t="shared" si="4"/>
        <v/>
      </c>
      <c r="D8" s="122" t="str">
        <f t="shared" si="5"/>
        <v/>
      </c>
      <c r="E8" s="123" t="str">
        <f t="shared" si="6"/>
        <v/>
      </c>
      <c r="G8" s="79">
        <f t="shared" si="0"/>
        <v>7</v>
      </c>
      <c r="H8" s="78">
        <f t="shared" si="1"/>
        <v>1.0000800000000001</v>
      </c>
      <c r="I8" s="49">
        <f>INDEX('alle Spiele'!$V$2:$EI$2,1,ROW('Tipp-Rangliste'!I8)*3-5,1)</f>
        <v>0</v>
      </c>
      <c r="J8" s="49">
        <f>INDEX('alle Spiele'!$T$3:$EH$3,1,ROW('Tipp-Rangliste'!J8)*3-5,1)</f>
        <v>0</v>
      </c>
      <c r="K8" s="84">
        <f>COUNTIF(INDEX(Tipppunkte!$T$4:$EG$67,0,ROW('Tipp-Rangliste'!K8)*3-5,1),Punktsystem!$B$6)</f>
        <v>0</v>
      </c>
      <c r="L8" s="84">
        <f>COUNTIF(INDEX(Tipppunkte!$T$4:$EG$67,0,ROW('Tipp-Rangliste'!L8)*3-5,1),Punktsystem!$B$5)</f>
        <v>0</v>
      </c>
    </row>
    <row r="9" spans="1:12" x14ac:dyDescent="0.2">
      <c r="A9" s="121" t="str">
        <f t="shared" si="2"/>
        <v/>
      </c>
      <c r="B9" s="132" t="str">
        <f t="shared" si="3"/>
        <v/>
      </c>
      <c r="C9" s="122" t="str">
        <f t="shared" si="4"/>
        <v/>
      </c>
      <c r="D9" s="122" t="str">
        <f t="shared" si="5"/>
        <v/>
      </c>
      <c r="E9" s="123" t="str">
        <f t="shared" si="6"/>
        <v/>
      </c>
      <c r="G9" s="79">
        <f t="shared" si="0"/>
        <v>8</v>
      </c>
      <c r="H9" s="78">
        <f t="shared" si="1"/>
        <v>1.0000899999999999</v>
      </c>
      <c r="I9" s="49">
        <f>INDEX('alle Spiele'!$V$2:$EI$2,1,ROW('Tipp-Rangliste'!I9)*3-5,1)</f>
        <v>0</v>
      </c>
      <c r="J9" s="49">
        <f>INDEX('alle Spiele'!$T$3:$EH$3,1,ROW('Tipp-Rangliste'!J9)*3-5,1)</f>
        <v>0</v>
      </c>
      <c r="K9" s="84">
        <f>COUNTIF(INDEX(Tipppunkte!$T$4:$EG$67,0,ROW('Tipp-Rangliste'!K9)*3-5,1),Punktsystem!$B$6)</f>
        <v>0</v>
      </c>
      <c r="L9" s="84">
        <f>COUNTIF(INDEX(Tipppunkte!$T$4:$EG$67,0,ROW('Tipp-Rangliste'!L9)*3-5,1),Punktsystem!$B$5)</f>
        <v>0</v>
      </c>
    </row>
    <row r="10" spans="1:12" x14ac:dyDescent="0.2">
      <c r="A10" s="121" t="str">
        <f t="shared" si="2"/>
        <v/>
      </c>
      <c r="B10" s="132" t="str">
        <f t="shared" si="3"/>
        <v/>
      </c>
      <c r="C10" s="122" t="str">
        <f t="shared" si="4"/>
        <v/>
      </c>
      <c r="D10" s="122" t="str">
        <f t="shared" si="5"/>
        <v/>
      </c>
      <c r="E10" s="123" t="str">
        <f t="shared" si="6"/>
        <v/>
      </c>
      <c r="G10" s="79">
        <f t="shared" si="0"/>
        <v>9</v>
      </c>
      <c r="H10" s="78">
        <f t="shared" si="1"/>
        <v>1.0001</v>
      </c>
      <c r="I10" s="49">
        <f>INDEX('alle Spiele'!$V$2:$EI$2,1,ROW('Tipp-Rangliste'!I10)*3-5,1)</f>
        <v>0</v>
      </c>
      <c r="J10" s="49">
        <f>INDEX('alle Spiele'!$T$3:$EH$3,1,ROW('Tipp-Rangliste'!J10)*3-5,1)</f>
        <v>0</v>
      </c>
      <c r="K10" s="84">
        <f>COUNTIF(INDEX(Tipppunkte!$T$4:$EG$67,0,ROW('Tipp-Rangliste'!K10)*3-5,1),Punktsystem!$B$6)</f>
        <v>0</v>
      </c>
      <c r="L10" s="84">
        <f>COUNTIF(INDEX(Tipppunkte!$T$4:$EG$67,0,ROW('Tipp-Rangliste'!L10)*3-5,1),Punktsystem!$B$5)</f>
        <v>0</v>
      </c>
    </row>
    <row r="11" spans="1:12" x14ac:dyDescent="0.2">
      <c r="A11" s="121" t="str">
        <f t="shared" si="2"/>
        <v/>
      </c>
      <c r="B11" s="132" t="str">
        <f t="shared" si="3"/>
        <v/>
      </c>
      <c r="C11" s="122" t="str">
        <f t="shared" si="4"/>
        <v/>
      </c>
      <c r="D11" s="122" t="str">
        <f t="shared" si="5"/>
        <v/>
      </c>
      <c r="E11" s="123" t="str">
        <f t="shared" si="6"/>
        <v/>
      </c>
      <c r="G11" s="79">
        <f t="shared" si="0"/>
        <v>10</v>
      </c>
      <c r="H11" s="78">
        <f t="shared" si="1"/>
        <v>1.0001100000000001</v>
      </c>
      <c r="I11" s="49">
        <f>INDEX('alle Spiele'!$V$2:$EI$2,1,ROW('Tipp-Rangliste'!I11)*3-5,1)</f>
        <v>0</v>
      </c>
      <c r="J11" s="49">
        <f>INDEX('alle Spiele'!$T$3:$EH$3,1,ROW('Tipp-Rangliste'!J11)*3-5,1)</f>
        <v>0</v>
      </c>
      <c r="K11" s="84">
        <f>COUNTIF(INDEX(Tipppunkte!$T$4:$EG$67,0,ROW('Tipp-Rangliste'!K11)*3-5,1),Punktsystem!$B$6)</f>
        <v>0</v>
      </c>
      <c r="L11" s="84">
        <f>COUNTIF(INDEX(Tipppunkte!$T$4:$EG$67,0,ROW('Tipp-Rangliste'!L11)*3-5,1),Punktsystem!$B$5)</f>
        <v>0</v>
      </c>
    </row>
    <row r="12" spans="1:12" x14ac:dyDescent="0.2">
      <c r="A12" s="121" t="str">
        <f t="shared" si="2"/>
        <v/>
      </c>
      <c r="B12" s="132" t="str">
        <f t="shared" si="3"/>
        <v/>
      </c>
      <c r="C12" s="122" t="str">
        <f t="shared" si="4"/>
        <v/>
      </c>
      <c r="D12" s="122" t="str">
        <f t="shared" si="5"/>
        <v/>
      </c>
      <c r="E12" s="123" t="str">
        <f t="shared" si="6"/>
        <v/>
      </c>
      <c r="G12" s="79">
        <f t="shared" si="0"/>
        <v>11</v>
      </c>
      <c r="H12" s="78">
        <f t="shared" si="1"/>
        <v>1.0001199999999999</v>
      </c>
      <c r="I12" s="49">
        <f>INDEX('alle Spiele'!$V$2:$EI$2,1,ROW('Tipp-Rangliste'!I12)*3-5,1)</f>
        <v>0</v>
      </c>
      <c r="J12" s="49">
        <f>INDEX('alle Spiele'!$T$3:$EH$3,1,ROW('Tipp-Rangliste'!J12)*3-5,1)</f>
        <v>0</v>
      </c>
      <c r="K12" s="84">
        <f>COUNTIF(INDEX(Tipppunkte!$T$4:$EG$67,0,ROW('Tipp-Rangliste'!K12)*3-5,1),Punktsystem!$B$6)</f>
        <v>0</v>
      </c>
      <c r="L12" s="84">
        <f>COUNTIF(INDEX(Tipppunkte!$T$4:$EG$67,0,ROW('Tipp-Rangliste'!L12)*3-5,1),Punktsystem!$B$5)</f>
        <v>0</v>
      </c>
    </row>
    <row r="13" spans="1:12" x14ac:dyDescent="0.2">
      <c r="A13" s="121" t="str">
        <f t="shared" si="2"/>
        <v/>
      </c>
      <c r="B13" s="132" t="str">
        <f t="shared" si="3"/>
        <v/>
      </c>
      <c r="C13" s="122" t="str">
        <f t="shared" si="4"/>
        <v/>
      </c>
      <c r="D13" s="122" t="str">
        <f t="shared" si="5"/>
        <v/>
      </c>
      <c r="E13" s="123" t="str">
        <f t="shared" si="6"/>
        <v/>
      </c>
      <c r="G13" s="79">
        <f t="shared" si="0"/>
        <v>12</v>
      </c>
      <c r="H13" s="78">
        <f t="shared" si="1"/>
        <v>1.00013</v>
      </c>
      <c r="I13" s="49">
        <f>INDEX('alle Spiele'!$V$2:$EI$2,1,ROW('Tipp-Rangliste'!I13)*3-5,1)</f>
        <v>0</v>
      </c>
      <c r="J13" s="49">
        <f>INDEX('alle Spiele'!$T$3:$EH$3,1,ROW('Tipp-Rangliste'!J13)*3-5,1)</f>
        <v>0</v>
      </c>
      <c r="K13" s="84">
        <f>COUNTIF(INDEX(Tipppunkte!$T$4:$EG$67,0,ROW('Tipp-Rangliste'!K13)*3-5,1),Punktsystem!$B$6)</f>
        <v>0</v>
      </c>
      <c r="L13" s="84">
        <f>COUNTIF(INDEX(Tipppunkte!$T$4:$EG$67,0,ROW('Tipp-Rangliste'!L13)*3-5,1),Punktsystem!$B$5)</f>
        <v>0</v>
      </c>
    </row>
    <row r="14" spans="1:12" x14ac:dyDescent="0.2">
      <c r="A14" s="121" t="str">
        <f t="shared" si="2"/>
        <v/>
      </c>
      <c r="B14" s="132" t="str">
        <f t="shared" si="3"/>
        <v/>
      </c>
      <c r="C14" s="122" t="str">
        <f t="shared" si="4"/>
        <v/>
      </c>
      <c r="D14" s="122" t="str">
        <f t="shared" si="5"/>
        <v/>
      </c>
      <c r="E14" s="123" t="str">
        <f t="shared" si="6"/>
        <v/>
      </c>
      <c r="G14" s="79">
        <f t="shared" si="0"/>
        <v>13</v>
      </c>
      <c r="H14" s="78">
        <f t="shared" si="1"/>
        <v>1.00014</v>
      </c>
      <c r="I14" s="49">
        <f>INDEX('alle Spiele'!$V$2:$EI$2,1,ROW('Tipp-Rangliste'!I14)*3-5,1)</f>
        <v>0</v>
      </c>
      <c r="J14" s="49">
        <f>INDEX('alle Spiele'!$T$3:$EH$3,1,ROW('Tipp-Rangliste'!J14)*3-5,1)</f>
        <v>0</v>
      </c>
      <c r="K14" s="84">
        <f>COUNTIF(INDEX(Tipppunkte!$T$4:$EG$67,0,ROW('Tipp-Rangliste'!K14)*3-5,1),Punktsystem!$B$6)</f>
        <v>0</v>
      </c>
      <c r="L14" s="84">
        <f>COUNTIF(INDEX(Tipppunkte!$T$4:$EG$67,0,ROW('Tipp-Rangliste'!L14)*3-5,1),Punktsystem!$B$5)</f>
        <v>0</v>
      </c>
    </row>
    <row r="15" spans="1:12" x14ac:dyDescent="0.2">
      <c r="A15" s="121" t="str">
        <f t="shared" si="2"/>
        <v/>
      </c>
      <c r="B15" s="132" t="str">
        <f t="shared" si="3"/>
        <v/>
      </c>
      <c r="C15" s="122" t="str">
        <f t="shared" si="4"/>
        <v/>
      </c>
      <c r="D15" s="122" t="str">
        <f t="shared" si="5"/>
        <v/>
      </c>
      <c r="E15" s="123" t="str">
        <f t="shared" si="6"/>
        <v/>
      </c>
      <c r="G15" s="79">
        <f t="shared" si="0"/>
        <v>14</v>
      </c>
      <c r="H15" s="78">
        <f t="shared" si="1"/>
        <v>1.0001500000000001</v>
      </c>
      <c r="I15" s="49">
        <f>INDEX('alle Spiele'!$V$2:$EI$2,1,ROW('Tipp-Rangliste'!I15)*3-5,1)</f>
        <v>0</v>
      </c>
      <c r="J15" s="49">
        <f>INDEX('alle Spiele'!$T$3:$EH$3,1,ROW('Tipp-Rangliste'!J15)*3-5,1)</f>
        <v>0</v>
      </c>
      <c r="K15" s="84">
        <f>COUNTIF(INDEX(Tipppunkte!$T$4:$EG$67,0,ROW('Tipp-Rangliste'!K15)*3-5,1),Punktsystem!$B$6)</f>
        <v>0</v>
      </c>
      <c r="L15" s="84">
        <f>COUNTIF(INDEX(Tipppunkte!$T$4:$EG$67,0,ROW('Tipp-Rangliste'!L15)*3-5,1),Punktsystem!$B$5)</f>
        <v>0</v>
      </c>
    </row>
    <row r="16" spans="1:12" x14ac:dyDescent="0.2">
      <c r="A16" s="121" t="str">
        <f t="shared" si="2"/>
        <v/>
      </c>
      <c r="B16" s="132" t="str">
        <f t="shared" si="3"/>
        <v/>
      </c>
      <c r="C16" s="122" t="str">
        <f t="shared" si="4"/>
        <v/>
      </c>
      <c r="D16" s="122" t="str">
        <f t="shared" si="5"/>
        <v/>
      </c>
      <c r="E16" s="123" t="str">
        <f t="shared" si="6"/>
        <v/>
      </c>
      <c r="G16" s="79">
        <f t="shared" si="0"/>
        <v>15</v>
      </c>
      <c r="H16" s="78">
        <f t="shared" si="1"/>
        <v>1.0001599999999999</v>
      </c>
      <c r="I16" s="49">
        <f>INDEX('alle Spiele'!$V$2:$EI$2,1,ROW('Tipp-Rangliste'!I16)*3-5,1)</f>
        <v>0</v>
      </c>
      <c r="J16" s="49">
        <f>INDEX('alle Spiele'!$T$3:$EH$3,1,ROW('Tipp-Rangliste'!J16)*3-5,1)</f>
        <v>0</v>
      </c>
      <c r="K16" s="84">
        <f>COUNTIF(INDEX(Tipppunkte!$T$4:$EG$67,0,ROW('Tipp-Rangliste'!K16)*3-5,1),Punktsystem!$B$6)</f>
        <v>0</v>
      </c>
      <c r="L16" s="84">
        <f>COUNTIF(INDEX(Tipppunkte!$T$4:$EG$67,0,ROW('Tipp-Rangliste'!L16)*3-5,1),Punktsystem!$B$5)</f>
        <v>0</v>
      </c>
    </row>
    <row r="17" spans="1:12" x14ac:dyDescent="0.2">
      <c r="A17" s="121" t="str">
        <f t="shared" si="2"/>
        <v/>
      </c>
      <c r="B17" s="132" t="str">
        <f t="shared" si="3"/>
        <v/>
      </c>
      <c r="C17" s="122" t="str">
        <f t="shared" si="4"/>
        <v/>
      </c>
      <c r="D17" s="122" t="str">
        <f t="shared" si="5"/>
        <v/>
      </c>
      <c r="E17" s="123" t="str">
        <f t="shared" si="6"/>
        <v/>
      </c>
      <c r="G17" s="79">
        <f t="shared" si="0"/>
        <v>16</v>
      </c>
      <c r="H17" s="78">
        <f t="shared" si="1"/>
        <v>1.00017</v>
      </c>
      <c r="I17" s="49">
        <f>INDEX('alle Spiele'!$V$2:$EI$2,1,ROW('Tipp-Rangliste'!I17)*3-5,1)</f>
        <v>0</v>
      </c>
      <c r="J17" s="49">
        <f>INDEX('alle Spiele'!$T$3:$EH$3,1,ROW('Tipp-Rangliste'!J17)*3-5,1)</f>
        <v>0</v>
      </c>
      <c r="K17" s="84">
        <f>COUNTIF(INDEX(Tipppunkte!$T$4:$EG$67,0,ROW('Tipp-Rangliste'!K17)*3-5,1),Punktsystem!$B$6)</f>
        <v>0</v>
      </c>
      <c r="L17" s="84">
        <f>COUNTIF(INDEX(Tipppunkte!$T$4:$EG$67,0,ROW('Tipp-Rangliste'!L17)*3-5,1),Punktsystem!$B$5)</f>
        <v>0</v>
      </c>
    </row>
    <row r="18" spans="1:12" x14ac:dyDescent="0.2">
      <c r="A18" s="121" t="str">
        <f t="shared" si="2"/>
        <v/>
      </c>
      <c r="B18" s="132" t="str">
        <f t="shared" si="3"/>
        <v/>
      </c>
      <c r="C18" s="122" t="str">
        <f t="shared" si="4"/>
        <v/>
      </c>
      <c r="D18" s="122" t="str">
        <f t="shared" si="5"/>
        <v/>
      </c>
      <c r="E18" s="123" t="str">
        <f t="shared" si="6"/>
        <v/>
      </c>
      <c r="G18" s="79">
        <f t="shared" si="0"/>
        <v>17</v>
      </c>
      <c r="H18" s="78">
        <f t="shared" si="1"/>
        <v>1.0001800000000001</v>
      </c>
      <c r="I18" s="49">
        <f>INDEX('alle Spiele'!$V$2:$EI$2,1,ROW('Tipp-Rangliste'!I18)*3-5,1)</f>
        <v>0</v>
      </c>
      <c r="J18" s="49">
        <f>INDEX('alle Spiele'!$T$3:$EH$3,1,ROW('Tipp-Rangliste'!J18)*3-5,1)</f>
        <v>0</v>
      </c>
      <c r="K18" s="84">
        <f>COUNTIF(INDEX(Tipppunkte!$T$4:$EG$67,0,ROW('Tipp-Rangliste'!K18)*3-5,1),Punktsystem!$B$6)</f>
        <v>0</v>
      </c>
      <c r="L18" s="84">
        <f>COUNTIF(INDEX(Tipppunkte!$T$4:$EG$67,0,ROW('Tipp-Rangliste'!L18)*3-5,1),Punktsystem!$B$5)</f>
        <v>0</v>
      </c>
    </row>
    <row r="19" spans="1:12" x14ac:dyDescent="0.2">
      <c r="A19" s="121" t="str">
        <f t="shared" si="2"/>
        <v/>
      </c>
      <c r="B19" s="132" t="str">
        <f t="shared" si="3"/>
        <v/>
      </c>
      <c r="C19" s="122" t="str">
        <f t="shared" si="4"/>
        <v/>
      </c>
      <c r="D19" s="122" t="str">
        <f t="shared" si="5"/>
        <v/>
      </c>
      <c r="E19" s="123" t="str">
        <f t="shared" si="6"/>
        <v/>
      </c>
      <c r="G19" s="79">
        <f t="shared" si="0"/>
        <v>18</v>
      </c>
      <c r="H19" s="78">
        <f t="shared" si="1"/>
        <v>1.0001899999999999</v>
      </c>
      <c r="I19" s="49">
        <f>INDEX('alle Spiele'!$V$2:$EI$2,1,ROW('Tipp-Rangliste'!I19)*3-5,1)</f>
        <v>0</v>
      </c>
      <c r="J19" s="49">
        <f>INDEX('alle Spiele'!$T$3:$EH$3,1,ROW('Tipp-Rangliste'!J19)*3-5,1)</f>
        <v>0</v>
      </c>
      <c r="K19" s="84">
        <f>COUNTIF(INDEX(Tipppunkte!$T$4:$EG$67,0,ROW('Tipp-Rangliste'!K19)*3-5,1),Punktsystem!$B$6)</f>
        <v>0</v>
      </c>
      <c r="L19" s="84">
        <f>COUNTIF(INDEX(Tipppunkte!$T$4:$EG$67,0,ROW('Tipp-Rangliste'!L19)*3-5,1),Punktsystem!$B$5)</f>
        <v>0</v>
      </c>
    </row>
    <row r="20" spans="1:12" x14ac:dyDescent="0.2">
      <c r="A20" s="121" t="str">
        <f t="shared" si="2"/>
        <v/>
      </c>
      <c r="B20" s="132" t="str">
        <f t="shared" si="3"/>
        <v/>
      </c>
      <c r="C20" s="122" t="str">
        <f t="shared" si="4"/>
        <v/>
      </c>
      <c r="D20" s="122" t="str">
        <f t="shared" si="5"/>
        <v/>
      </c>
      <c r="E20" s="123" t="str">
        <f t="shared" si="6"/>
        <v/>
      </c>
      <c r="G20" s="79">
        <f t="shared" si="0"/>
        <v>19</v>
      </c>
      <c r="H20" s="78">
        <f t="shared" si="1"/>
        <v>1.0002</v>
      </c>
      <c r="I20" s="49">
        <f>INDEX('alle Spiele'!$V$2:$EI$2,1,ROW('Tipp-Rangliste'!I20)*3-5,1)</f>
        <v>0</v>
      </c>
      <c r="J20" s="49">
        <f>INDEX('alle Spiele'!$T$3:$EH$3,1,ROW('Tipp-Rangliste'!J20)*3-5,1)</f>
        <v>0</v>
      </c>
      <c r="K20" s="84">
        <f>COUNTIF(INDEX(Tipppunkte!$T$4:$EG$67,0,ROW('Tipp-Rangliste'!K20)*3-5,1),Punktsystem!$B$6)</f>
        <v>0</v>
      </c>
      <c r="L20" s="84">
        <f>COUNTIF(INDEX(Tipppunkte!$T$4:$EG$67,0,ROW('Tipp-Rangliste'!L20)*3-5,1),Punktsystem!$B$5)</f>
        <v>0</v>
      </c>
    </row>
    <row r="21" spans="1:12" x14ac:dyDescent="0.2">
      <c r="A21" s="121" t="str">
        <f t="shared" si="2"/>
        <v/>
      </c>
      <c r="B21" s="132" t="str">
        <f t="shared" si="3"/>
        <v/>
      </c>
      <c r="C21" s="122" t="str">
        <f t="shared" si="4"/>
        <v/>
      </c>
      <c r="D21" s="122" t="str">
        <f t="shared" si="5"/>
        <v/>
      </c>
      <c r="E21" s="123" t="str">
        <f t="shared" si="6"/>
        <v/>
      </c>
      <c r="G21" s="79">
        <f t="shared" ref="G21:G41" si="7">RANK($H21,$H$2:$H$41,1)</f>
        <v>20</v>
      </c>
      <c r="H21" s="78">
        <f t="shared" ref="H21:H41" si="8">RANK(I21,$I$2:$I$41)+ROW(H21)/100000</f>
        <v>1.00021</v>
      </c>
      <c r="I21" s="49">
        <f>INDEX('alle Spiele'!$V$2:$EI$2,1,ROW('Tipp-Rangliste'!I21)*3-5,1)</f>
        <v>0</v>
      </c>
      <c r="J21" s="49">
        <f>INDEX('alle Spiele'!$T$3:$EH$3,1,ROW('Tipp-Rangliste'!J21)*3-5,1)</f>
        <v>0</v>
      </c>
      <c r="K21" s="84">
        <f>COUNTIF(INDEX(Tipppunkte!$T$4:$EG$67,0,ROW('Tipp-Rangliste'!K21)*3-5,1),Punktsystem!$B$6)</f>
        <v>0</v>
      </c>
      <c r="L21" s="84">
        <f>COUNTIF(INDEX(Tipppunkte!$T$4:$EG$67,0,ROW('Tipp-Rangliste'!L21)*3-5,1),Punktsystem!$B$5)</f>
        <v>0</v>
      </c>
    </row>
    <row r="22" spans="1:12" x14ac:dyDescent="0.2">
      <c r="A22" s="121" t="str">
        <f t="shared" si="2"/>
        <v/>
      </c>
      <c r="B22" s="132" t="str">
        <f t="shared" si="3"/>
        <v/>
      </c>
      <c r="C22" s="122" t="str">
        <f t="shared" si="4"/>
        <v/>
      </c>
      <c r="D22" s="122" t="str">
        <f t="shared" si="5"/>
        <v/>
      </c>
      <c r="E22" s="123" t="str">
        <f t="shared" si="6"/>
        <v/>
      </c>
      <c r="G22" s="79">
        <f t="shared" si="7"/>
        <v>21</v>
      </c>
      <c r="H22" s="78">
        <f t="shared" si="8"/>
        <v>1.0002200000000001</v>
      </c>
      <c r="I22" s="49">
        <f>INDEX('alle Spiele'!$V$2:$EI$2,1,ROW('Tipp-Rangliste'!I22)*3-5,1)</f>
        <v>0</v>
      </c>
      <c r="J22" s="49">
        <f>INDEX('alle Spiele'!$T$3:$EH$3,1,ROW('Tipp-Rangliste'!J22)*3-5,1)</f>
        <v>0</v>
      </c>
      <c r="K22" s="84">
        <f>COUNTIF(INDEX(Tipppunkte!$T$4:$EG$67,0,ROW('Tipp-Rangliste'!K22)*3-5,1),Punktsystem!$B$6)</f>
        <v>0</v>
      </c>
      <c r="L22" s="84">
        <f>COUNTIF(INDEX(Tipppunkte!$T$4:$EG$67,0,ROW('Tipp-Rangliste'!L22)*3-5,1),Punktsystem!$B$5)</f>
        <v>0</v>
      </c>
    </row>
    <row r="23" spans="1:12" x14ac:dyDescent="0.2">
      <c r="A23" s="121" t="str">
        <f t="shared" si="2"/>
        <v/>
      </c>
      <c r="B23" s="132" t="str">
        <f t="shared" si="3"/>
        <v/>
      </c>
      <c r="C23" s="122" t="str">
        <f t="shared" si="4"/>
        <v/>
      </c>
      <c r="D23" s="122" t="str">
        <f t="shared" si="5"/>
        <v/>
      </c>
      <c r="E23" s="123" t="str">
        <f t="shared" si="6"/>
        <v/>
      </c>
      <c r="G23" s="79">
        <f t="shared" si="7"/>
        <v>22</v>
      </c>
      <c r="H23" s="78">
        <f t="shared" si="8"/>
        <v>1.00023</v>
      </c>
      <c r="I23" s="49">
        <f>INDEX('alle Spiele'!$V$2:$EI$2,1,ROW('Tipp-Rangliste'!I23)*3-5,1)</f>
        <v>0</v>
      </c>
      <c r="J23" s="49">
        <f>INDEX('alle Spiele'!$T$3:$EH$3,1,ROW('Tipp-Rangliste'!J23)*3-5,1)</f>
        <v>0</v>
      </c>
      <c r="K23" s="84">
        <f>COUNTIF(INDEX(Tipppunkte!$T$4:$EG$67,0,ROW('Tipp-Rangliste'!K23)*3-5,1),Punktsystem!$B$6)</f>
        <v>0</v>
      </c>
      <c r="L23" s="84">
        <f>COUNTIF(INDEX(Tipppunkte!$T$4:$EG$67,0,ROW('Tipp-Rangliste'!L23)*3-5,1),Punktsystem!$B$5)</f>
        <v>0</v>
      </c>
    </row>
    <row r="24" spans="1:12" x14ac:dyDescent="0.2">
      <c r="A24" s="121" t="str">
        <f t="shared" si="2"/>
        <v/>
      </c>
      <c r="B24" s="132" t="str">
        <f t="shared" si="3"/>
        <v/>
      </c>
      <c r="C24" s="122" t="str">
        <f t="shared" si="4"/>
        <v/>
      </c>
      <c r="D24" s="122" t="str">
        <f t="shared" si="5"/>
        <v/>
      </c>
      <c r="E24" s="123" t="str">
        <f t="shared" si="6"/>
        <v/>
      </c>
      <c r="G24" s="79">
        <f t="shared" si="7"/>
        <v>23</v>
      </c>
      <c r="H24" s="78">
        <f t="shared" si="8"/>
        <v>1.00024</v>
      </c>
      <c r="I24" s="49">
        <f>INDEX('alle Spiele'!$V$2:$EI$2,1,ROW('Tipp-Rangliste'!I24)*3-5,1)</f>
        <v>0</v>
      </c>
      <c r="J24" s="49">
        <f>INDEX('alle Spiele'!$T$3:$EH$3,1,ROW('Tipp-Rangliste'!J24)*3-5,1)</f>
        <v>0</v>
      </c>
      <c r="K24" s="84">
        <f>COUNTIF(INDEX(Tipppunkte!$T$4:$EG$67,0,ROW('Tipp-Rangliste'!K24)*3-5,1),Punktsystem!$B$6)</f>
        <v>0</v>
      </c>
      <c r="L24" s="84">
        <f>COUNTIF(INDEX(Tipppunkte!$T$4:$EG$67,0,ROW('Tipp-Rangliste'!L24)*3-5,1),Punktsystem!$B$5)</f>
        <v>0</v>
      </c>
    </row>
    <row r="25" spans="1:12" x14ac:dyDescent="0.2">
      <c r="A25" s="121" t="str">
        <f t="shared" si="2"/>
        <v/>
      </c>
      <c r="B25" s="132" t="str">
        <f t="shared" si="3"/>
        <v/>
      </c>
      <c r="C25" s="122" t="str">
        <f t="shared" si="4"/>
        <v/>
      </c>
      <c r="D25" s="122" t="str">
        <f t="shared" si="5"/>
        <v/>
      </c>
      <c r="E25" s="123" t="str">
        <f t="shared" si="6"/>
        <v/>
      </c>
      <c r="G25" s="79">
        <f t="shared" si="7"/>
        <v>24</v>
      </c>
      <c r="H25" s="78">
        <f t="shared" si="8"/>
        <v>1.0002500000000001</v>
      </c>
      <c r="I25" s="49">
        <f>INDEX('alle Spiele'!$V$2:$EI$2,1,ROW('Tipp-Rangliste'!I25)*3-5,1)</f>
        <v>0</v>
      </c>
      <c r="J25" s="49">
        <f>INDEX('alle Spiele'!$T$3:$EH$3,1,ROW('Tipp-Rangliste'!J25)*3-5,1)</f>
        <v>0</v>
      </c>
      <c r="K25" s="84">
        <f>COUNTIF(INDEX(Tipppunkte!$T$4:$EG$67,0,ROW('Tipp-Rangliste'!K25)*3-5,1),Punktsystem!$B$6)</f>
        <v>0</v>
      </c>
      <c r="L25" s="84">
        <f>COUNTIF(INDEX(Tipppunkte!$T$4:$EG$67,0,ROW('Tipp-Rangliste'!L25)*3-5,1),Punktsystem!$B$5)</f>
        <v>0</v>
      </c>
    </row>
    <row r="26" spans="1:12" x14ac:dyDescent="0.2">
      <c r="A26" s="121" t="str">
        <f t="shared" si="2"/>
        <v/>
      </c>
      <c r="B26" s="132" t="str">
        <f t="shared" si="3"/>
        <v/>
      </c>
      <c r="C26" s="122" t="str">
        <f t="shared" si="4"/>
        <v/>
      </c>
      <c r="D26" s="122" t="str">
        <f t="shared" si="5"/>
        <v/>
      </c>
      <c r="E26" s="123" t="str">
        <f t="shared" si="6"/>
        <v/>
      </c>
      <c r="G26" s="79">
        <f t="shared" si="7"/>
        <v>25</v>
      </c>
      <c r="H26" s="78">
        <f t="shared" si="8"/>
        <v>1.0002599999999999</v>
      </c>
      <c r="I26" s="49">
        <f>INDEX('alle Spiele'!$V$2:$EI$2,1,ROW('Tipp-Rangliste'!I26)*3-5,1)</f>
        <v>0</v>
      </c>
      <c r="J26" s="49">
        <f>INDEX('alle Spiele'!$T$3:$EH$3,1,ROW('Tipp-Rangliste'!J26)*3-5,1)</f>
        <v>0</v>
      </c>
      <c r="K26" s="84">
        <f>COUNTIF(INDEX(Tipppunkte!$T$4:$EG$67,0,ROW('Tipp-Rangliste'!K26)*3-5,1),Punktsystem!$B$6)</f>
        <v>0</v>
      </c>
      <c r="L26" s="84">
        <f>COUNTIF(INDEX(Tipppunkte!$T$4:$EG$67,0,ROW('Tipp-Rangliste'!L26)*3-5,1),Punktsystem!$B$5)</f>
        <v>0</v>
      </c>
    </row>
    <row r="27" spans="1:12" x14ac:dyDescent="0.2">
      <c r="A27" s="121" t="str">
        <f t="shared" si="2"/>
        <v/>
      </c>
      <c r="B27" s="132" t="str">
        <f t="shared" si="3"/>
        <v/>
      </c>
      <c r="C27" s="122" t="str">
        <f t="shared" si="4"/>
        <v/>
      </c>
      <c r="D27" s="122" t="str">
        <f t="shared" si="5"/>
        <v/>
      </c>
      <c r="E27" s="123" t="str">
        <f t="shared" si="6"/>
        <v/>
      </c>
      <c r="G27" s="79">
        <f t="shared" si="7"/>
        <v>26</v>
      </c>
      <c r="H27" s="78">
        <f t="shared" si="8"/>
        <v>1.00027</v>
      </c>
      <c r="I27" s="49">
        <f>INDEX('alle Spiele'!$V$2:$EI$2,1,ROW('Tipp-Rangliste'!I27)*3-5,1)</f>
        <v>0</v>
      </c>
      <c r="J27" s="49">
        <f>INDEX('alle Spiele'!$T$3:$EH$3,1,ROW('Tipp-Rangliste'!J27)*3-5,1)</f>
        <v>0</v>
      </c>
      <c r="K27" s="84">
        <f>COUNTIF(INDEX(Tipppunkte!$T$4:$EG$67,0,ROW('Tipp-Rangliste'!K27)*3-5,1),Punktsystem!$B$6)</f>
        <v>0</v>
      </c>
      <c r="L27" s="84">
        <f>COUNTIF(INDEX(Tipppunkte!$T$4:$EG$67,0,ROW('Tipp-Rangliste'!L27)*3-5,1),Punktsystem!$B$5)</f>
        <v>0</v>
      </c>
    </row>
    <row r="28" spans="1:12" x14ac:dyDescent="0.2">
      <c r="A28" s="121" t="str">
        <f t="shared" si="2"/>
        <v/>
      </c>
      <c r="B28" s="132" t="str">
        <f t="shared" si="3"/>
        <v/>
      </c>
      <c r="C28" s="122" t="str">
        <f t="shared" si="4"/>
        <v/>
      </c>
      <c r="D28" s="122" t="str">
        <f t="shared" si="5"/>
        <v/>
      </c>
      <c r="E28" s="123" t="str">
        <f t="shared" si="6"/>
        <v/>
      </c>
      <c r="G28" s="79">
        <f t="shared" si="7"/>
        <v>27</v>
      </c>
      <c r="H28" s="78">
        <f t="shared" si="8"/>
        <v>1.0002800000000001</v>
      </c>
      <c r="I28" s="49">
        <f>INDEX('alle Spiele'!$V$2:$EI$2,1,ROW('Tipp-Rangliste'!I28)*3-5,1)</f>
        <v>0</v>
      </c>
      <c r="J28" s="49">
        <f>INDEX('alle Spiele'!$T$3:$EH$3,1,ROW('Tipp-Rangliste'!J28)*3-5,1)</f>
        <v>0</v>
      </c>
      <c r="K28" s="84">
        <f>COUNTIF(INDEX(Tipppunkte!$T$4:$EG$67,0,ROW('Tipp-Rangliste'!K28)*3-5,1),Punktsystem!$B$6)</f>
        <v>0</v>
      </c>
      <c r="L28" s="84">
        <f>COUNTIF(INDEX(Tipppunkte!$T$4:$EG$67,0,ROW('Tipp-Rangliste'!L28)*3-5,1),Punktsystem!$B$5)</f>
        <v>0</v>
      </c>
    </row>
    <row r="29" spans="1:12" x14ac:dyDescent="0.2">
      <c r="A29" s="121" t="str">
        <f t="shared" si="2"/>
        <v/>
      </c>
      <c r="B29" s="132" t="str">
        <f t="shared" si="3"/>
        <v/>
      </c>
      <c r="C29" s="122" t="str">
        <f t="shared" si="4"/>
        <v/>
      </c>
      <c r="D29" s="122" t="str">
        <f t="shared" si="5"/>
        <v/>
      </c>
      <c r="E29" s="123" t="str">
        <f t="shared" si="6"/>
        <v/>
      </c>
      <c r="G29" s="79">
        <f t="shared" si="7"/>
        <v>28</v>
      </c>
      <c r="H29" s="78">
        <f t="shared" si="8"/>
        <v>1.0002899999999999</v>
      </c>
      <c r="I29" s="49">
        <f>INDEX('alle Spiele'!$V$2:$EI$2,1,ROW('Tipp-Rangliste'!I29)*3-5,1)</f>
        <v>0</v>
      </c>
      <c r="J29" s="49">
        <f>INDEX('alle Spiele'!$T$3:$EH$3,1,ROW('Tipp-Rangliste'!J29)*3-5,1)</f>
        <v>0</v>
      </c>
      <c r="K29" s="84">
        <f>COUNTIF(INDEX(Tipppunkte!$T$4:$EG$67,0,ROW('Tipp-Rangliste'!K29)*3-5,1),Punktsystem!$B$6)</f>
        <v>0</v>
      </c>
      <c r="L29" s="84">
        <f>COUNTIF(INDEX(Tipppunkte!$T$4:$EG$67,0,ROW('Tipp-Rangliste'!L29)*3-5,1),Punktsystem!$B$5)</f>
        <v>0</v>
      </c>
    </row>
    <row r="30" spans="1:12" x14ac:dyDescent="0.2">
      <c r="A30" s="121" t="str">
        <f t="shared" si="2"/>
        <v/>
      </c>
      <c r="B30" s="132" t="str">
        <f t="shared" si="3"/>
        <v/>
      </c>
      <c r="C30" s="122" t="str">
        <f t="shared" si="4"/>
        <v/>
      </c>
      <c r="D30" s="122" t="str">
        <f t="shared" si="5"/>
        <v/>
      </c>
      <c r="E30" s="123" t="str">
        <f t="shared" si="6"/>
        <v/>
      </c>
      <c r="G30" s="79">
        <f t="shared" si="7"/>
        <v>29</v>
      </c>
      <c r="H30" s="78">
        <f t="shared" si="8"/>
        <v>1.0003</v>
      </c>
      <c r="I30" s="49">
        <f>INDEX('alle Spiele'!$V$2:$EI$2,1,ROW('Tipp-Rangliste'!I30)*3-5,1)</f>
        <v>0</v>
      </c>
      <c r="J30" s="49">
        <f>INDEX('alle Spiele'!$T$3:$EH$3,1,ROW('Tipp-Rangliste'!J30)*3-5,1)</f>
        <v>0</v>
      </c>
      <c r="K30" s="84">
        <f>COUNTIF(INDEX(Tipppunkte!$T$4:$EG$67,0,ROW('Tipp-Rangliste'!K30)*3-5,1),Punktsystem!$B$6)</f>
        <v>0</v>
      </c>
      <c r="L30" s="84">
        <f>COUNTIF(INDEX(Tipppunkte!$T$4:$EG$67,0,ROW('Tipp-Rangliste'!L30)*3-5,1),Punktsystem!$B$5)</f>
        <v>0</v>
      </c>
    </row>
    <row r="31" spans="1:12" x14ac:dyDescent="0.2">
      <c r="A31" s="121" t="str">
        <f t="shared" si="2"/>
        <v/>
      </c>
      <c r="B31" s="132" t="str">
        <f t="shared" si="3"/>
        <v/>
      </c>
      <c r="C31" s="122" t="str">
        <f t="shared" si="4"/>
        <v/>
      </c>
      <c r="D31" s="122" t="str">
        <f t="shared" si="5"/>
        <v/>
      </c>
      <c r="E31" s="123" t="str">
        <f t="shared" si="6"/>
        <v/>
      </c>
      <c r="G31" s="79">
        <f t="shared" si="7"/>
        <v>30</v>
      </c>
      <c r="H31" s="78">
        <f t="shared" si="8"/>
        <v>1.00031</v>
      </c>
      <c r="I31" s="49">
        <f>INDEX('alle Spiele'!$V$2:$EI$2,1,ROW('Tipp-Rangliste'!I31)*3-5,1)</f>
        <v>0</v>
      </c>
      <c r="J31" s="49">
        <f>INDEX('alle Spiele'!$T$3:$EH$3,1,ROW('Tipp-Rangliste'!J31)*3-5,1)</f>
        <v>0</v>
      </c>
      <c r="K31" s="84">
        <f>COUNTIF(INDEX(Tipppunkte!$T$4:$EG$67,0,ROW('Tipp-Rangliste'!K31)*3-5,1),Punktsystem!$B$6)</f>
        <v>0</v>
      </c>
      <c r="L31" s="84">
        <f>COUNTIF(INDEX(Tipppunkte!$T$4:$EG$67,0,ROW('Tipp-Rangliste'!L31)*3-5,1),Punktsystem!$B$5)</f>
        <v>0</v>
      </c>
    </row>
    <row r="32" spans="1:12" x14ac:dyDescent="0.2">
      <c r="A32" s="121" t="str">
        <f t="shared" si="2"/>
        <v/>
      </c>
      <c r="B32" s="132" t="str">
        <f t="shared" si="3"/>
        <v/>
      </c>
      <c r="C32" s="122" t="str">
        <f t="shared" si="4"/>
        <v/>
      </c>
      <c r="D32" s="122" t="str">
        <f t="shared" si="5"/>
        <v/>
      </c>
      <c r="E32" s="123" t="str">
        <f t="shared" si="6"/>
        <v/>
      </c>
      <c r="G32" s="79">
        <f t="shared" si="7"/>
        <v>31</v>
      </c>
      <c r="H32" s="78">
        <f t="shared" si="8"/>
        <v>1.0003200000000001</v>
      </c>
      <c r="I32" s="49">
        <f>INDEX('alle Spiele'!$V$2:$EI$2,1,ROW('Tipp-Rangliste'!I32)*3-5,1)</f>
        <v>0</v>
      </c>
      <c r="J32" s="49">
        <f>INDEX('alle Spiele'!$T$3:$EH$3,1,ROW('Tipp-Rangliste'!J32)*3-5,1)</f>
        <v>0</v>
      </c>
      <c r="K32" s="84">
        <f>COUNTIF(INDEX(Tipppunkte!$T$4:$EG$67,0,ROW('Tipp-Rangliste'!K32)*3-5,1),Punktsystem!$B$6)</f>
        <v>0</v>
      </c>
      <c r="L32" s="84">
        <f>COUNTIF(INDEX(Tipppunkte!$T$4:$EG$67,0,ROW('Tipp-Rangliste'!L32)*3-5,1),Punktsystem!$B$5)</f>
        <v>0</v>
      </c>
    </row>
    <row r="33" spans="1:12" x14ac:dyDescent="0.2">
      <c r="A33" s="121" t="str">
        <f t="shared" si="2"/>
        <v/>
      </c>
      <c r="B33" s="132" t="str">
        <f t="shared" si="3"/>
        <v/>
      </c>
      <c r="C33" s="122" t="str">
        <f t="shared" si="4"/>
        <v/>
      </c>
      <c r="D33" s="122" t="str">
        <f t="shared" si="5"/>
        <v/>
      </c>
      <c r="E33" s="123" t="str">
        <f t="shared" si="6"/>
        <v/>
      </c>
      <c r="G33" s="79">
        <f t="shared" si="7"/>
        <v>32</v>
      </c>
      <c r="H33" s="78">
        <f t="shared" si="8"/>
        <v>1.0003299999999999</v>
      </c>
      <c r="I33" s="49">
        <f>INDEX('alle Spiele'!$V$2:$EI$2,1,ROW('Tipp-Rangliste'!I33)*3-5,1)</f>
        <v>0</v>
      </c>
      <c r="J33" s="49">
        <f>INDEX('alle Spiele'!$T$3:$EH$3,1,ROW('Tipp-Rangliste'!J33)*3-5,1)</f>
        <v>0</v>
      </c>
      <c r="K33" s="84">
        <f>COUNTIF(INDEX(Tipppunkte!$T$4:$EG$67,0,ROW('Tipp-Rangliste'!K33)*3-5,1),Punktsystem!$B$6)</f>
        <v>0</v>
      </c>
      <c r="L33" s="84">
        <f>COUNTIF(INDEX(Tipppunkte!$T$4:$EG$67,0,ROW('Tipp-Rangliste'!L33)*3-5,1),Punktsystem!$B$5)</f>
        <v>0</v>
      </c>
    </row>
    <row r="34" spans="1:12" x14ac:dyDescent="0.2">
      <c r="A34" s="121" t="str">
        <f t="shared" si="2"/>
        <v/>
      </c>
      <c r="B34" s="132" t="str">
        <f t="shared" si="3"/>
        <v/>
      </c>
      <c r="C34" s="122" t="str">
        <f t="shared" si="4"/>
        <v/>
      </c>
      <c r="D34" s="122" t="str">
        <f t="shared" si="5"/>
        <v/>
      </c>
      <c r="E34" s="123" t="str">
        <f t="shared" si="6"/>
        <v/>
      </c>
      <c r="G34" s="79">
        <f t="shared" si="7"/>
        <v>33</v>
      </c>
      <c r="H34" s="78">
        <f t="shared" si="8"/>
        <v>1.00034</v>
      </c>
      <c r="I34" s="49">
        <f>INDEX('alle Spiele'!$V$2:$EI$2,1,ROW('Tipp-Rangliste'!I34)*3-5,1)</f>
        <v>0</v>
      </c>
      <c r="J34" s="49">
        <f>INDEX('alle Spiele'!$T$3:$EH$3,1,ROW('Tipp-Rangliste'!J34)*3-5,1)</f>
        <v>0</v>
      </c>
      <c r="K34" s="84">
        <f>COUNTIF(INDEX(Tipppunkte!$T$4:$EG$67,0,ROW('Tipp-Rangliste'!K34)*3-5,1),Punktsystem!$B$6)</f>
        <v>0</v>
      </c>
      <c r="L34" s="84">
        <f>COUNTIF(INDEX(Tipppunkte!$T$4:$EG$67,0,ROW('Tipp-Rangliste'!L34)*3-5,1),Punktsystem!$B$5)</f>
        <v>0</v>
      </c>
    </row>
    <row r="35" spans="1:12" x14ac:dyDescent="0.2">
      <c r="A35" s="121" t="str">
        <f t="shared" si="2"/>
        <v/>
      </c>
      <c r="B35" s="132" t="str">
        <f t="shared" si="3"/>
        <v/>
      </c>
      <c r="C35" s="122" t="str">
        <f t="shared" si="4"/>
        <v/>
      </c>
      <c r="D35" s="122" t="str">
        <f t="shared" si="5"/>
        <v/>
      </c>
      <c r="E35" s="123" t="str">
        <f t="shared" si="6"/>
        <v/>
      </c>
      <c r="G35" s="79">
        <f t="shared" si="7"/>
        <v>34</v>
      </c>
      <c r="H35" s="78">
        <f t="shared" si="8"/>
        <v>1.0003500000000001</v>
      </c>
      <c r="I35" s="49">
        <f>INDEX('alle Spiele'!$V$2:$EI$2,1,ROW('Tipp-Rangliste'!I35)*3-5,1)</f>
        <v>0</v>
      </c>
      <c r="J35" s="49">
        <f>INDEX('alle Spiele'!$T$3:$EH$3,1,ROW('Tipp-Rangliste'!J35)*3-5,1)</f>
        <v>0</v>
      </c>
      <c r="K35" s="84">
        <f>COUNTIF(INDEX(Tipppunkte!$T$4:$EG$67,0,ROW('Tipp-Rangliste'!K35)*3-5,1),Punktsystem!$B$6)</f>
        <v>0</v>
      </c>
      <c r="L35" s="84">
        <f>COUNTIF(INDEX(Tipppunkte!$T$4:$EG$67,0,ROW('Tipp-Rangliste'!L35)*3-5,1),Punktsystem!$B$5)</f>
        <v>0</v>
      </c>
    </row>
    <row r="36" spans="1:12" x14ac:dyDescent="0.2">
      <c r="A36" s="121" t="str">
        <f t="shared" si="2"/>
        <v/>
      </c>
      <c r="B36" s="132" t="str">
        <f t="shared" si="3"/>
        <v/>
      </c>
      <c r="C36" s="122" t="str">
        <f t="shared" si="4"/>
        <v/>
      </c>
      <c r="D36" s="122" t="str">
        <f t="shared" si="5"/>
        <v/>
      </c>
      <c r="E36" s="123" t="str">
        <f t="shared" si="6"/>
        <v/>
      </c>
      <c r="G36" s="79">
        <f t="shared" si="7"/>
        <v>35</v>
      </c>
      <c r="H36" s="78">
        <f t="shared" si="8"/>
        <v>1.0003599999999999</v>
      </c>
      <c r="I36" s="49">
        <f>INDEX('alle Spiele'!$V$2:$EI$2,1,ROW('Tipp-Rangliste'!I36)*3-5,1)</f>
        <v>0</v>
      </c>
      <c r="J36" s="49">
        <f>INDEX('alle Spiele'!$T$3:$EH$3,1,ROW('Tipp-Rangliste'!J36)*3-5,1)</f>
        <v>0</v>
      </c>
      <c r="K36" s="84">
        <f>COUNTIF(INDEX(Tipppunkte!$T$4:$EG$67,0,ROW('Tipp-Rangliste'!K36)*3-5,1),Punktsystem!$B$6)</f>
        <v>0</v>
      </c>
      <c r="L36" s="84">
        <f>COUNTIF(INDEX(Tipppunkte!$T$4:$EG$67,0,ROW('Tipp-Rangliste'!L36)*3-5,1),Punktsystem!$B$5)</f>
        <v>0</v>
      </c>
    </row>
    <row r="37" spans="1:12" x14ac:dyDescent="0.2">
      <c r="A37" s="121" t="str">
        <f t="shared" si="2"/>
        <v/>
      </c>
      <c r="B37" s="132" t="str">
        <f t="shared" si="3"/>
        <v/>
      </c>
      <c r="C37" s="122" t="str">
        <f t="shared" si="4"/>
        <v/>
      </c>
      <c r="D37" s="122" t="str">
        <f t="shared" si="5"/>
        <v/>
      </c>
      <c r="E37" s="123" t="str">
        <f t="shared" si="6"/>
        <v/>
      </c>
      <c r="G37" s="79">
        <f t="shared" si="7"/>
        <v>36</v>
      </c>
      <c r="H37" s="78">
        <f t="shared" si="8"/>
        <v>1.00037</v>
      </c>
      <c r="I37" s="49">
        <f>INDEX('alle Spiele'!$V$2:$EI$2,1,ROW('Tipp-Rangliste'!I37)*3-5,1)</f>
        <v>0</v>
      </c>
      <c r="J37" s="49">
        <f>INDEX('alle Spiele'!$T$3:$EH$3,1,ROW('Tipp-Rangliste'!J37)*3-5,1)</f>
        <v>0</v>
      </c>
      <c r="K37" s="84">
        <f>COUNTIF(INDEX(Tipppunkte!$T$4:$EG$67,0,ROW('Tipp-Rangliste'!K37)*3-5,1),Punktsystem!$B$6)</f>
        <v>0</v>
      </c>
      <c r="L37" s="84">
        <f>COUNTIF(INDEX(Tipppunkte!$T$4:$EG$67,0,ROW('Tipp-Rangliste'!L37)*3-5,1),Punktsystem!$B$5)</f>
        <v>0</v>
      </c>
    </row>
    <row r="38" spans="1:12" x14ac:dyDescent="0.2">
      <c r="A38" s="121" t="str">
        <f t="shared" si="2"/>
        <v/>
      </c>
      <c r="B38" s="132" t="str">
        <f t="shared" si="3"/>
        <v/>
      </c>
      <c r="C38" s="122" t="str">
        <f t="shared" si="4"/>
        <v/>
      </c>
      <c r="D38" s="122" t="str">
        <f t="shared" si="5"/>
        <v/>
      </c>
      <c r="E38" s="123" t="str">
        <f t="shared" si="6"/>
        <v/>
      </c>
      <c r="G38" s="79">
        <f t="shared" si="7"/>
        <v>37</v>
      </c>
      <c r="H38" s="78">
        <f t="shared" si="8"/>
        <v>1.00038</v>
      </c>
      <c r="I38" s="49">
        <f>INDEX('alle Spiele'!$V$2:$EI$2,1,ROW('Tipp-Rangliste'!I38)*3-5,1)</f>
        <v>0</v>
      </c>
      <c r="J38" s="49">
        <f>INDEX('alle Spiele'!$T$3:$EH$3,1,ROW('Tipp-Rangliste'!J38)*3-5,1)</f>
        <v>0</v>
      </c>
      <c r="K38" s="84">
        <f>COUNTIF(INDEX(Tipppunkte!$T$4:$EG$67,0,ROW('Tipp-Rangliste'!K38)*3-5,1),Punktsystem!$B$6)</f>
        <v>0</v>
      </c>
      <c r="L38" s="84">
        <f>COUNTIF(INDEX(Tipppunkte!$T$4:$EG$67,0,ROW('Tipp-Rangliste'!L38)*3-5,1),Punktsystem!$B$5)</f>
        <v>0</v>
      </c>
    </row>
    <row r="39" spans="1:12" x14ac:dyDescent="0.2">
      <c r="A39" s="121" t="str">
        <f t="shared" si="2"/>
        <v/>
      </c>
      <c r="B39" s="132" t="str">
        <f t="shared" si="3"/>
        <v/>
      </c>
      <c r="C39" s="122" t="str">
        <f t="shared" si="4"/>
        <v/>
      </c>
      <c r="D39" s="122" t="str">
        <f t="shared" si="5"/>
        <v/>
      </c>
      <c r="E39" s="123" t="str">
        <f t="shared" si="6"/>
        <v/>
      </c>
      <c r="G39" s="79">
        <f t="shared" si="7"/>
        <v>38</v>
      </c>
      <c r="H39" s="78">
        <f t="shared" si="8"/>
        <v>1.0003899999999999</v>
      </c>
      <c r="I39" s="49">
        <f>INDEX('alle Spiele'!$V$2:$EI$2,1,ROW('Tipp-Rangliste'!I39)*3-5,1)</f>
        <v>0</v>
      </c>
      <c r="J39" s="49">
        <f>INDEX('alle Spiele'!$T$3:$EH$3,1,ROW('Tipp-Rangliste'!J39)*3-5,1)</f>
        <v>0</v>
      </c>
      <c r="K39" s="84">
        <f>COUNTIF(INDEX(Tipppunkte!$T$4:$EG$67,0,ROW('Tipp-Rangliste'!K39)*3-5,1),Punktsystem!$B$6)</f>
        <v>0</v>
      </c>
      <c r="L39" s="84">
        <f>COUNTIF(INDEX(Tipppunkte!$T$4:$EG$67,0,ROW('Tipp-Rangliste'!L39)*3-5,1),Punktsystem!$B$5)</f>
        <v>0</v>
      </c>
    </row>
    <row r="40" spans="1:12" x14ac:dyDescent="0.2">
      <c r="A40" s="121" t="str">
        <f t="shared" si="2"/>
        <v/>
      </c>
      <c r="B40" s="132" t="str">
        <f t="shared" si="3"/>
        <v/>
      </c>
      <c r="C40" s="122" t="str">
        <f t="shared" si="4"/>
        <v/>
      </c>
      <c r="D40" s="122" t="str">
        <f t="shared" si="5"/>
        <v/>
      </c>
      <c r="E40" s="123" t="str">
        <f t="shared" si="6"/>
        <v/>
      </c>
      <c r="G40" s="79">
        <f t="shared" si="7"/>
        <v>39</v>
      </c>
      <c r="H40" s="78">
        <f t="shared" si="8"/>
        <v>1.0004</v>
      </c>
      <c r="I40" s="49">
        <f>INDEX('alle Spiele'!$V$2:$EI$2,1,ROW('Tipp-Rangliste'!I40)*3-5,1)</f>
        <v>0</v>
      </c>
      <c r="J40" s="49">
        <f>INDEX('alle Spiele'!$T$3:$EH$3,1,ROW('Tipp-Rangliste'!J40)*3-5,1)</f>
        <v>0</v>
      </c>
      <c r="K40" s="84">
        <f>COUNTIF(INDEX(Tipppunkte!$T$4:$EG$67,0,ROW('Tipp-Rangliste'!K40)*3-5,1),Punktsystem!$B$6)</f>
        <v>0</v>
      </c>
      <c r="L40" s="84">
        <f>COUNTIF(INDEX(Tipppunkte!$T$4:$EG$67,0,ROW('Tipp-Rangliste'!L40)*3-5,1),Punktsystem!$B$5)</f>
        <v>0</v>
      </c>
    </row>
    <row r="41" spans="1:12" ht="13.5" thickBot="1" x14ac:dyDescent="0.25">
      <c r="A41" s="124" t="str">
        <f t="shared" si="2"/>
        <v/>
      </c>
      <c r="B41" s="133" t="str">
        <f t="shared" si="3"/>
        <v/>
      </c>
      <c r="C41" s="125" t="str">
        <f t="shared" si="4"/>
        <v/>
      </c>
      <c r="D41" s="125" t="str">
        <f t="shared" si="5"/>
        <v/>
      </c>
      <c r="E41" s="126" t="str">
        <f t="shared" si="6"/>
        <v/>
      </c>
      <c r="G41" s="79">
        <f t="shared" si="7"/>
        <v>40</v>
      </c>
      <c r="H41" s="78">
        <f t="shared" si="8"/>
        <v>1.00041</v>
      </c>
      <c r="I41" s="49">
        <f>INDEX('alle Spiele'!$V$2:$EI$2,1,ROW('Tipp-Rangliste'!I41)*3-5,1)</f>
        <v>0</v>
      </c>
      <c r="J41" s="49">
        <f>INDEX('alle Spiele'!$T$3:$EH$3,1,ROW('Tipp-Rangliste'!J41)*3-5,1)</f>
        <v>0</v>
      </c>
      <c r="K41" s="84">
        <f>COUNTIF(INDEX(Tipppunkte!$T$4:$EG$67,0,ROW('Tipp-Rangliste'!K41)*3-5,1),Punktsystem!$B$6)</f>
        <v>0</v>
      </c>
      <c r="L41" s="84">
        <f>COUNTIF(INDEX(Tipppunkte!$T$4:$EG$67,0,ROW('Tipp-Rangliste'!L41)*3-5,1),Punktsystem!$B$5)</f>
        <v>0</v>
      </c>
    </row>
  </sheetData>
  <sheetProtection sheet="1" objects="1" scenarios="1"/>
  <mergeCells count="1">
    <mergeCell ref="I1:J1"/>
  </mergeCells>
  <phoneticPr fontId="0" type="noConversion"/>
  <printOptions horizontalCentered="1"/>
  <pageMargins left="0.78740157480314965" right="0.78740157480314965" top="1.4566929133858268" bottom="0.98425196850393704" header="0.51181102362204722" footer="0.51181102362204722"/>
  <pageSetup paperSize="9" orientation="portrait" horizontalDpi="300" verticalDpi="300" r:id="rId1"/>
  <headerFooter alignWithMargins="0">
    <oddHeader>&amp;LFußball-WM 2014&amp;A (gedr.: &amp;D)&amp;RWolfgang Schmidt-Sielexcontact@schmidt-sielex.de</oddHead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34998626667073579"/>
  </sheetPr>
  <dimension ref="A1:I46"/>
  <sheetViews>
    <sheetView showGridLines="0" showRowColHeaders="0" workbookViewId="0">
      <selection activeCell="B5" sqref="B5"/>
    </sheetView>
  </sheetViews>
  <sheetFormatPr baseColWidth="10" defaultRowHeight="12.75" x14ac:dyDescent="0.2"/>
  <cols>
    <col min="1" max="1" width="38.42578125" customWidth="1"/>
    <col min="2" max="2" width="4.7109375" customWidth="1"/>
    <col min="3" max="3" width="12.85546875" customWidth="1"/>
    <col min="4" max="4" width="3.85546875" customWidth="1"/>
    <col min="5" max="5" width="2.5703125" style="1" customWidth="1"/>
    <col min="6" max="6" width="4" customWidth="1"/>
    <col min="7" max="7" width="12.42578125" customWidth="1"/>
    <col min="8" max="8" width="35.42578125" customWidth="1"/>
    <col min="9" max="9" width="4" customWidth="1"/>
  </cols>
  <sheetData>
    <row r="1" spans="1:9" ht="15.75" x14ac:dyDescent="0.25">
      <c r="A1" s="217" t="s">
        <v>123</v>
      </c>
      <c r="G1" s="277" t="s">
        <v>139</v>
      </c>
      <c r="H1" s="278"/>
    </row>
    <row r="2" spans="1:9" x14ac:dyDescent="0.2">
      <c r="A2" t="s">
        <v>124</v>
      </c>
      <c r="B2" s="276" t="s">
        <v>129</v>
      </c>
      <c r="C2" s="276"/>
      <c r="D2" s="235" t="s">
        <v>128</v>
      </c>
      <c r="G2" s="279"/>
      <c r="H2" s="280"/>
    </row>
    <row r="3" spans="1:9" x14ac:dyDescent="0.2">
      <c r="B3" s="276" t="s">
        <v>130</v>
      </c>
      <c r="C3" s="276"/>
      <c r="D3" s="235"/>
      <c r="G3" s="279"/>
      <c r="H3" s="280"/>
    </row>
    <row r="4" spans="1:9" ht="13.5" thickBot="1" x14ac:dyDescent="0.25">
      <c r="A4" s="2" t="s">
        <v>125</v>
      </c>
      <c r="D4" s="1"/>
      <c r="G4" s="281"/>
      <c r="H4" s="282"/>
    </row>
    <row r="5" spans="1:9" ht="13.5" thickBot="1" x14ac:dyDescent="0.25">
      <c r="A5" s="211" t="s">
        <v>127</v>
      </c>
      <c r="B5" s="222">
        <v>3</v>
      </c>
      <c r="C5" s="211" t="str">
        <f>"Punkt"&amp;IF(B5=1,"","e")</f>
        <v>Punkte</v>
      </c>
      <c r="D5" s="215" t="s">
        <v>128</v>
      </c>
    </row>
    <row r="6" spans="1:9" ht="13.5" thickBot="1" x14ac:dyDescent="0.25">
      <c r="A6" s="211" t="s">
        <v>126</v>
      </c>
      <c r="B6" s="222">
        <v>1</v>
      </c>
      <c r="C6" s="211" t="str">
        <f>"Punkt"&amp;IF(B6=1,"","e")</f>
        <v>Punkt</v>
      </c>
      <c r="D6" s="216" t="s">
        <v>128</v>
      </c>
      <c r="E6" s="220" t="str">
        <f>IF(B6&gt;=B5,"Problem! Punkte für richtige Tendenz müssen kleiner sein als Punkte für korrekten Tipp!","")</f>
        <v/>
      </c>
      <c r="F6" s="221"/>
      <c r="I6" s="221"/>
    </row>
    <row r="7" spans="1:9" x14ac:dyDescent="0.2">
      <c r="D7" s="182"/>
    </row>
    <row r="8" spans="1:9" ht="13.5" thickBot="1" x14ac:dyDescent="0.25">
      <c r="A8" s="2" t="s">
        <v>131</v>
      </c>
      <c r="D8" s="1"/>
    </row>
    <row r="9" spans="1:9" ht="13.5" thickBot="1" x14ac:dyDescent="0.25">
      <c r="A9" s="212" t="s">
        <v>164</v>
      </c>
      <c r="B9" s="222">
        <v>0.5</v>
      </c>
      <c r="C9" s="211" t="str">
        <f>"Zusatzpunkt"&amp;IF(B9=1,"","e")</f>
        <v>Zusatzpunkte</v>
      </c>
      <c r="D9" s="248" t="s">
        <v>128</v>
      </c>
      <c r="E9" s="221" t="str">
        <f>IF(B9+$B$6&gt;=$B$5,"Problem! Zusatzpunkte addiert mit Punkten für richtige Tendenz darf nicht so hoch sein wie Punktzahl für korrekten Tipp!","")</f>
        <v/>
      </c>
      <c r="G9" s="8"/>
      <c r="H9" s="8"/>
    </row>
    <row r="10" spans="1:9" ht="13.5" thickBot="1" x14ac:dyDescent="0.25">
      <c r="A10" s="212" t="s">
        <v>163</v>
      </c>
      <c r="B10" s="222">
        <v>0.5</v>
      </c>
      <c r="C10" s="211" t="str">
        <f>"Zusatzpunkt"&amp;IF(B10=1,"","e")</f>
        <v>Zusatzpunkte</v>
      </c>
      <c r="D10" s="249" t="s">
        <v>128</v>
      </c>
      <c r="E10" s="221" t="str">
        <f>IF(B11+$B$6&gt;=$B$5,"Problem! Zusatzpunkte addiert mit Punkten für richtige Tendenz darf nicht so hoch sein wie Punktzahl für korrekten Tipp!","")</f>
        <v/>
      </c>
      <c r="G10" s="8"/>
      <c r="H10" s="8"/>
    </row>
    <row r="11" spans="1:9" ht="13.5" thickBot="1" x14ac:dyDescent="0.25">
      <c r="A11" s="212" t="s">
        <v>155</v>
      </c>
      <c r="B11" s="222">
        <v>0.5</v>
      </c>
      <c r="C11" s="211" t="str">
        <f>"Zusatzpunkt"&amp;IF(B11=1,"","e")</f>
        <v>Zusatzpunkte</v>
      </c>
      <c r="D11" s="249" t="s">
        <v>128</v>
      </c>
      <c r="E11" s="221" t="str">
        <f>IF(B10+$B$6&gt;=$B$5,"Problem! Zusatzpunkte addiert mit Punkten für richtige Tendenz darf nicht so hoch sein wie Punktzahl für korrekten Tipp!","")</f>
        <v/>
      </c>
      <c r="G11" s="8"/>
      <c r="H11" s="8"/>
    </row>
    <row r="13" spans="1:9" ht="13.5" thickBot="1" x14ac:dyDescent="0.25">
      <c r="A13" s="2" t="s">
        <v>137</v>
      </c>
      <c r="B13" s="2"/>
    </row>
    <row r="14" spans="1:9" ht="13.5" thickBot="1" x14ac:dyDescent="0.25">
      <c r="A14" s="212" t="s">
        <v>156</v>
      </c>
      <c r="B14" s="212"/>
      <c r="C14" s="213" t="s">
        <v>132</v>
      </c>
      <c r="D14" s="223">
        <v>5</v>
      </c>
      <c r="E14" s="214"/>
      <c r="F14" s="222">
        <v>0.5</v>
      </c>
      <c r="G14" s="211" t="str">
        <f>"Zusatzpunkt"&amp;IF(F14=1,"","e")</f>
        <v>Zusatzpunkte</v>
      </c>
      <c r="H14" s="212" t="str">
        <f>"für jedes Tor ab dem "&amp;D14+1&amp;". Gesamttor"</f>
        <v>für jedes Tor ab dem 6. Gesamttor</v>
      </c>
      <c r="I14" s="248" t="s">
        <v>128</v>
      </c>
    </row>
    <row r="15" spans="1:9" ht="13.5" thickBot="1" x14ac:dyDescent="0.25">
      <c r="A15" s="212" t="s">
        <v>157</v>
      </c>
      <c r="B15" s="212"/>
      <c r="C15" s="213" t="s">
        <v>133</v>
      </c>
      <c r="D15" s="223">
        <v>2</v>
      </c>
      <c r="E15" s="214"/>
      <c r="F15" s="222">
        <v>0.5</v>
      </c>
      <c r="G15" s="211" t="str">
        <f>"Zusatzpunkt"&amp;IF(F15=1,"","e")</f>
        <v>Zusatzpunkte</v>
      </c>
      <c r="H15" s="212" t="str">
        <f>"für jedes Differenztor ab dem "&amp;(D15+1)&amp;". Mehrtor"</f>
        <v>für jedes Differenztor ab dem 3. Mehrtor</v>
      </c>
      <c r="I15" s="249" t="s">
        <v>128</v>
      </c>
    </row>
    <row r="17" spans="1:9" ht="13.5" thickBot="1" x14ac:dyDescent="0.25"/>
    <row r="18" spans="1:9" ht="31.5" customHeight="1" x14ac:dyDescent="0.2">
      <c r="A18" s="283" t="s">
        <v>140</v>
      </c>
      <c r="B18" s="284"/>
      <c r="C18" s="284"/>
      <c r="D18" s="284"/>
      <c r="E18" s="284"/>
      <c r="F18" s="284"/>
      <c r="G18" s="284"/>
      <c r="H18" s="284"/>
      <c r="I18" s="285"/>
    </row>
    <row r="19" spans="1:9" ht="32.25" customHeight="1" x14ac:dyDescent="0.2">
      <c r="A19" s="286" t="s">
        <v>167</v>
      </c>
      <c r="B19" s="287"/>
      <c r="C19" s="287"/>
      <c r="D19" s="287"/>
      <c r="E19" s="287"/>
      <c r="F19" s="287"/>
      <c r="G19" s="287"/>
      <c r="H19" s="287"/>
      <c r="I19" s="288"/>
    </row>
    <row r="20" spans="1:9" x14ac:dyDescent="0.2">
      <c r="A20" s="286" t="s">
        <v>169</v>
      </c>
      <c r="B20" s="287"/>
      <c r="C20" s="287"/>
      <c r="D20" s="287"/>
      <c r="E20" s="287"/>
      <c r="F20" s="287"/>
      <c r="G20" s="287"/>
      <c r="H20" s="287"/>
      <c r="I20" s="288"/>
    </row>
    <row r="21" spans="1:9" x14ac:dyDescent="0.2">
      <c r="A21" s="236"/>
      <c r="B21" s="237"/>
      <c r="C21" s="237"/>
      <c r="D21" s="237"/>
      <c r="E21" s="238"/>
      <c r="F21" s="237"/>
      <c r="G21" s="237"/>
      <c r="H21" s="237"/>
      <c r="I21" s="239"/>
    </row>
    <row r="22" spans="1:9" x14ac:dyDescent="0.2">
      <c r="A22" s="240" t="s">
        <v>173</v>
      </c>
      <c r="B22" s="237"/>
      <c r="C22" s="237"/>
      <c r="D22" s="237"/>
      <c r="E22" s="238"/>
      <c r="F22" s="237"/>
      <c r="G22" s="237"/>
      <c r="H22" s="237"/>
      <c r="I22" s="239"/>
    </row>
    <row r="23" spans="1:9" x14ac:dyDescent="0.2">
      <c r="A23" s="286" t="s">
        <v>170</v>
      </c>
      <c r="B23" s="287"/>
      <c r="C23" s="287"/>
      <c r="D23" s="287"/>
      <c r="E23" s="287"/>
      <c r="F23" s="287"/>
      <c r="G23" s="287"/>
      <c r="H23" s="287"/>
      <c r="I23" s="288"/>
    </row>
    <row r="24" spans="1:9" ht="31.5" customHeight="1" x14ac:dyDescent="0.2">
      <c r="A24" s="286" t="s">
        <v>168</v>
      </c>
      <c r="B24" s="287"/>
      <c r="C24" s="287"/>
      <c r="D24" s="287"/>
      <c r="E24" s="287"/>
      <c r="F24" s="287"/>
      <c r="G24" s="287"/>
      <c r="H24" s="287"/>
      <c r="I24" s="288"/>
    </row>
    <row r="25" spans="1:9" x14ac:dyDescent="0.2">
      <c r="A25" s="240" t="s">
        <v>172</v>
      </c>
      <c r="B25" s="237"/>
      <c r="C25" s="237"/>
      <c r="D25" s="237"/>
      <c r="E25" s="238"/>
      <c r="F25" s="237"/>
      <c r="G25" s="237"/>
      <c r="H25" s="237"/>
      <c r="I25" s="239"/>
    </row>
    <row r="26" spans="1:9" ht="38.25" customHeight="1" x14ac:dyDescent="0.2">
      <c r="A26" s="286" t="s">
        <v>171</v>
      </c>
      <c r="B26" s="287"/>
      <c r="C26" s="287"/>
      <c r="D26" s="287"/>
      <c r="E26" s="287"/>
      <c r="F26" s="287"/>
      <c r="G26" s="287"/>
      <c r="H26" s="287"/>
      <c r="I26" s="288"/>
    </row>
    <row r="27" spans="1:9" ht="38.25" customHeight="1" x14ac:dyDescent="0.2">
      <c r="A27" s="286" t="s">
        <v>181</v>
      </c>
      <c r="B27" s="287"/>
      <c r="C27" s="287"/>
      <c r="D27" s="287"/>
      <c r="E27" s="287"/>
      <c r="F27" s="287"/>
      <c r="G27" s="287"/>
      <c r="H27" s="287"/>
      <c r="I27" s="288"/>
    </row>
    <row r="28" spans="1:9" ht="51" customHeight="1" x14ac:dyDescent="0.2">
      <c r="A28" s="286" t="s">
        <v>175</v>
      </c>
      <c r="B28" s="287"/>
      <c r="C28" s="287"/>
      <c r="D28" s="287"/>
      <c r="E28" s="287"/>
      <c r="F28" s="287"/>
      <c r="G28" s="287"/>
      <c r="H28" s="287"/>
      <c r="I28" s="288"/>
    </row>
    <row r="29" spans="1:9" ht="46.5" customHeight="1" x14ac:dyDescent="0.2">
      <c r="A29" s="286" t="s">
        <v>176</v>
      </c>
      <c r="B29" s="287"/>
      <c r="C29" s="287"/>
      <c r="D29" s="287"/>
      <c r="E29" s="287"/>
      <c r="F29" s="287"/>
      <c r="G29" s="287"/>
      <c r="H29" s="287"/>
      <c r="I29" s="288"/>
    </row>
    <row r="30" spans="1:9" x14ac:dyDescent="0.2">
      <c r="A30" s="240" t="s">
        <v>174</v>
      </c>
      <c r="B30" s="237"/>
      <c r="C30" s="237"/>
      <c r="D30" s="237"/>
      <c r="E30" s="238"/>
      <c r="F30" s="237"/>
      <c r="G30" s="237"/>
      <c r="H30" s="237"/>
      <c r="I30" s="239"/>
    </row>
    <row r="31" spans="1:9" ht="63.75" customHeight="1" x14ac:dyDescent="0.2">
      <c r="A31" s="286" t="s">
        <v>158</v>
      </c>
      <c r="B31" s="287"/>
      <c r="C31" s="287"/>
      <c r="D31" s="287"/>
      <c r="E31" s="287"/>
      <c r="F31" s="287"/>
      <c r="G31" s="287"/>
      <c r="H31" s="287"/>
      <c r="I31" s="288"/>
    </row>
    <row r="32" spans="1:9" ht="38.25" customHeight="1" x14ac:dyDescent="0.2">
      <c r="A32" s="286" t="s">
        <v>178</v>
      </c>
      <c r="B32" s="287"/>
      <c r="C32" s="287"/>
      <c r="D32" s="287"/>
      <c r="E32" s="287"/>
      <c r="F32" s="287"/>
      <c r="G32" s="287"/>
      <c r="H32" s="287"/>
      <c r="I32" s="288"/>
    </row>
    <row r="33" spans="1:9" ht="38.25" customHeight="1" x14ac:dyDescent="0.2">
      <c r="A33" s="286" t="s">
        <v>179</v>
      </c>
      <c r="B33" s="287"/>
      <c r="C33" s="287"/>
      <c r="D33" s="287"/>
      <c r="E33" s="287"/>
      <c r="F33" s="287"/>
      <c r="G33" s="287"/>
      <c r="H33" s="287"/>
      <c r="I33" s="288"/>
    </row>
    <row r="34" spans="1:9" x14ac:dyDescent="0.2">
      <c r="A34" s="236"/>
      <c r="B34" s="237"/>
      <c r="C34" s="237"/>
      <c r="D34" s="237"/>
      <c r="E34" s="238"/>
      <c r="F34" s="237"/>
      <c r="G34" s="237"/>
      <c r="H34" s="237"/>
      <c r="I34" s="239"/>
    </row>
    <row r="35" spans="1:9" x14ac:dyDescent="0.2">
      <c r="A35" s="240" t="s">
        <v>177</v>
      </c>
      <c r="B35" s="237"/>
      <c r="C35" s="237"/>
      <c r="D35" s="237"/>
      <c r="E35" s="238"/>
      <c r="F35" s="237"/>
      <c r="G35" s="237"/>
      <c r="H35" s="237"/>
      <c r="I35" s="239"/>
    </row>
    <row r="36" spans="1:9" x14ac:dyDescent="0.2">
      <c r="A36" s="241" t="s">
        <v>147</v>
      </c>
      <c r="B36" s="289" t="s">
        <v>141</v>
      </c>
      <c r="C36" s="287"/>
      <c r="D36" s="287"/>
      <c r="E36" s="287"/>
      <c r="F36" s="287"/>
      <c r="G36" s="287"/>
      <c r="H36" s="287"/>
      <c r="I36" s="288"/>
    </row>
    <row r="37" spans="1:9" ht="25.5" customHeight="1" x14ac:dyDescent="0.2">
      <c r="A37" s="241" t="s">
        <v>148</v>
      </c>
      <c r="B37" s="289" t="s">
        <v>146</v>
      </c>
      <c r="C37" s="287"/>
      <c r="D37" s="287"/>
      <c r="E37" s="287"/>
      <c r="F37" s="287"/>
      <c r="G37" s="287"/>
      <c r="H37" s="287"/>
      <c r="I37" s="288"/>
    </row>
    <row r="38" spans="1:9" ht="25.5" customHeight="1" x14ac:dyDescent="0.2">
      <c r="A38" s="241" t="s">
        <v>149</v>
      </c>
      <c r="B38" s="289" t="s">
        <v>182</v>
      </c>
      <c r="C38" s="287"/>
      <c r="D38" s="287"/>
      <c r="E38" s="287"/>
      <c r="F38" s="287"/>
      <c r="G38" s="287"/>
      <c r="H38" s="287"/>
      <c r="I38" s="288"/>
    </row>
    <row r="39" spans="1:9" x14ac:dyDescent="0.2">
      <c r="A39" s="241" t="s">
        <v>150</v>
      </c>
      <c r="B39" s="289" t="s">
        <v>142</v>
      </c>
      <c r="C39" s="287"/>
      <c r="D39" s="287"/>
      <c r="E39" s="287"/>
      <c r="F39" s="287"/>
      <c r="G39" s="287"/>
      <c r="H39" s="287"/>
      <c r="I39" s="288"/>
    </row>
    <row r="40" spans="1:9" ht="25.5" customHeight="1" x14ac:dyDescent="0.2">
      <c r="A40" s="241" t="s">
        <v>151</v>
      </c>
      <c r="B40" s="289" t="s">
        <v>143</v>
      </c>
      <c r="C40" s="287"/>
      <c r="D40" s="287"/>
      <c r="E40" s="287"/>
      <c r="F40" s="287"/>
      <c r="G40" s="287"/>
      <c r="H40" s="287"/>
      <c r="I40" s="288"/>
    </row>
    <row r="41" spans="1:9" ht="25.5" customHeight="1" x14ac:dyDescent="0.2">
      <c r="A41" s="241" t="s">
        <v>152</v>
      </c>
      <c r="B41" s="289" t="s">
        <v>144</v>
      </c>
      <c r="C41" s="287"/>
      <c r="D41" s="287"/>
      <c r="E41" s="287"/>
      <c r="F41" s="287"/>
      <c r="G41" s="287"/>
      <c r="H41" s="287"/>
      <c r="I41" s="288"/>
    </row>
    <row r="42" spans="1:9" ht="25.5" customHeight="1" x14ac:dyDescent="0.2">
      <c r="A42" s="241" t="s">
        <v>153</v>
      </c>
      <c r="B42" s="289" t="s">
        <v>145</v>
      </c>
      <c r="C42" s="287"/>
      <c r="D42" s="287"/>
      <c r="E42" s="287"/>
      <c r="F42" s="287"/>
      <c r="G42" s="287"/>
      <c r="H42" s="287"/>
      <c r="I42" s="288"/>
    </row>
    <row r="43" spans="1:9" ht="13.5" customHeight="1" x14ac:dyDescent="0.2">
      <c r="A43" s="241" t="s">
        <v>154</v>
      </c>
      <c r="B43" s="289" t="s">
        <v>141</v>
      </c>
      <c r="C43" s="287"/>
      <c r="D43" s="287"/>
      <c r="E43" s="287"/>
      <c r="F43" s="287"/>
      <c r="G43" s="287"/>
      <c r="H43" s="287"/>
      <c r="I43" s="288"/>
    </row>
    <row r="44" spans="1:9" ht="25.5" customHeight="1" x14ac:dyDescent="0.2">
      <c r="A44" s="243" t="s">
        <v>165</v>
      </c>
      <c r="B44" s="289" t="s">
        <v>166</v>
      </c>
      <c r="C44" s="287"/>
      <c r="D44" s="287"/>
      <c r="E44" s="287"/>
      <c r="F44" s="287"/>
      <c r="G44" s="287"/>
      <c r="H44" s="287"/>
      <c r="I44" s="288"/>
    </row>
    <row r="45" spans="1:9" ht="25.5" customHeight="1" x14ac:dyDescent="0.2">
      <c r="A45" s="243" t="s">
        <v>161</v>
      </c>
      <c r="B45" s="289" t="s">
        <v>162</v>
      </c>
      <c r="C45" s="289"/>
      <c r="D45" s="289"/>
      <c r="E45" s="289"/>
      <c r="F45" s="289"/>
      <c r="G45" s="289"/>
      <c r="H45" s="289"/>
      <c r="I45" s="290"/>
    </row>
    <row r="46" spans="1:9" ht="13.5" customHeight="1" thickBot="1" x14ac:dyDescent="0.25">
      <c r="A46" s="242" t="s">
        <v>159</v>
      </c>
      <c r="B46" s="291" t="s">
        <v>160</v>
      </c>
      <c r="C46" s="291"/>
      <c r="D46" s="291"/>
      <c r="E46" s="291"/>
      <c r="F46" s="291"/>
      <c r="G46" s="291"/>
      <c r="H46" s="291"/>
      <c r="I46" s="292"/>
    </row>
  </sheetData>
  <sheetProtection sheet="1" objects="1" scenarios="1" selectLockedCells="1"/>
  <mergeCells count="26">
    <mergeCell ref="B44:I44"/>
    <mergeCell ref="B45:I45"/>
    <mergeCell ref="B46:I46"/>
    <mergeCell ref="B42:I42"/>
    <mergeCell ref="B43:I43"/>
    <mergeCell ref="B37:I37"/>
    <mergeCell ref="B38:I38"/>
    <mergeCell ref="B39:I39"/>
    <mergeCell ref="B40:I40"/>
    <mergeCell ref="B41:I41"/>
    <mergeCell ref="A20:I20"/>
    <mergeCell ref="A23:I23"/>
    <mergeCell ref="A26:I26"/>
    <mergeCell ref="A33:I33"/>
    <mergeCell ref="B36:I36"/>
    <mergeCell ref="A24:I24"/>
    <mergeCell ref="A29:I29"/>
    <mergeCell ref="A27:I27"/>
    <mergeCell ref="A28:I28"/>
    <mergeCell ref="A31:I31"/>
    <mergeCell ref="A32:I32"/>
    <mergeCell ref="B2:C2"/>
    <mergeCell ref="B3:C3"/>
    <mergeCell ref="G1:H4"/>
    <mergeCell ref="A18:I18"/>
    <mergeCell ref="A19:I19"/>
  </mergeCells>
  <dataValidations count="2">
    <dataValidation type="list" showInputMessage="1" showErrorMessage="1" errorTitle="Falsche Eingabe" error="Bitte geben Sie hier ein x ein, wenn Sie die vorgenannte Punktvergabe nutzen möchten. Lassen Sie das Feld leer, wenn Sie die Punktvergabe nicht nutzen wollen." sqref="D5:D6">
      <formula1>$D$2:$D$3</formula1>
    </dataValidation>
    <dataValidation type="list" showInputMessage="1" showErrorMessage="1" errorTitle="Falsche Eingabe" error="Bitte geben Sie hier ein x ein, wenn Sie die vorgenannte Punktvergabe nutzen möchten. Lassen Sie das Feld leer, wenn Sie die Punktvergabe nicht nutzen wollen." prompt="Bitte geben Sie hier ein x ein, wenn Sie die vorgenannte Punktvergabe nutzen möchten. Lassen Sie das Feld leer, wenn Sie die Punktvergabe nicht nutzen wollen." sqref="D9:D11 I14:I15">
      <formula1>$D$2:$D$3</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0000"/>
    <pageSetUpPr fitToPage="1"/>
  </sheetPr>
  <dimension ref="A1:EI68"/>
  <sheetViews>
    <sheetView showGridLines="0" zoomScaleSheetLayoutView="22" workbookViewId="0"/>
  </sheetViews>
  <sheetFormatPr baseColWidth="10" defaultColWidth="0" defaultRowHeight="12.75" customHeight="1" zeroHeight="1" outlineLevelCol="1" x14ac:dyDescent="0.2"/>
  <cols>
    <col min="1" max="1" width="2.42578125" style="127" customWidth="1"/>
    <col min="2" max="2" width="2.42578125" style="134" customWidth="1"/>
    <col min="3" max="3" width="2.42578125" style="86" customWidth="1"/>
    <col min="4" max="4" width="2.42578125" style="162" customWidth="1"/>
    <col min="5" max="5" width="2.42578125" style="3" customWidth="1"/>
    <col min="6" max="6" width="2.42578125" style="1" customWidth="1"/>
    <col min="7" max="7" width="2.42578125" style="7" customWidth="1"/>
    <col min="8" max="8" width="2.42578125" style="3" customWidth="1"/>
    <col min="9" max="9" width="2.42578125" customWidth="1"/>
    <col min="10" max="10" width="2.42578125" style="7" customWidth="1"/>
    <col min="11" max="11" width="2.42578125" style="3" customWidth="1"/>
    <col min="12" max="12" width="2.42578125" style="1" customWidth="1"/>
    <col min="13" max="13" width="2.42578125" style="7" customWidth="1"/>
    <col min="14" max="17" width="2.42578125" style="37" customWidth="1"/>
    <col min="18" max="19" width="2.42578125" customWidth="1"/>
    <col min="20" max="139" width="3.85546875" customWidth="1" outlineLevel="1"/>
    <col min="140" max="140" width="11.42578125" customWidth="1"/>
  </cols>
  <sheetData>
    <row r="1" spans="1:139" ht="13.5" thickBot="1" x14ac:dyDescent="0.25">
      <c r="A1"/>
      <c r="B1"/>
      <c r="C1"/>
      <c r="D1"/>
      <c r="E1"/>
      <c r="F1"/>
      <c r="G1"/>
      <c r="H1"/>
      <c r="J1"/>
      <c r="K1"/>
      <c r="L1"/>
      <c r="M1"/>
      <c r="N1"/>
      <c r="O1"/>
      <c r="P1"/>
      <c r="Q1"/>
      <c r="T1" s="9" t="s">
        <v>138</v>
      </c>
    </row>
    <row r="2" spans="1:139" ht="13.5" thickBot="1" x14ac:dyDescent="0.25">
      <c r="A2"/>
      <c r="B2"/>
      <c r="C2"/>
      <c r="D2"/>
      <c r="E2"/>
      <c r="F2"/>
      <c r="G2"/>
      <c r="H2"/>
      <c r="J2"/>
      <c r="K2"/>
      <c r="L2"/>
      <c r="M2"/>
      <c r="N2"/>
      <c r="O2"/>
      <c r="P2"/>
      <c r="Q2"/>
      <c r="T2" s="295" t="str">
        <f>"Tipps "&amp;(COLUMN(C2)/3)</f>
        <v>Tipps 1</v>
      </c>
      <c r="U2" s="293"/>
      <c r="V2" s="294"/>
      <c r="W2" s="293" t="str">
        <f t="shared" ref="W2" si="0">"Tipps "&amp;(COLUMN(F2)/3)</f>
        <v>Tipps 2</v>
      </c>
      <c r="X2" s="293"/>
      <c r="Y2" s="294"/>
      <c r="Z2" s="293" t="str">
        <f t="shared" ref="Z2" si="1">"Tipps "&amp;(COLUMN(I2)/3)</f>
        <v>Tipps 3</v>
      </c>
      <c r="AA2" s="293"/>
      <c r="AB2" s="294"/>
      <c r="AC2" s="293" t="str">
        <f t="shared" ref="AC2" si="2">"Tipps "&amp;(COLUMN(L2)/3)</f>
        <v>Tipps 4</v>
      </c>
      <c r="AD2" s="293"/>
      <c r="AE2" s="294"/>
      <c r="AF2" s="293" t="str">
        <f t="shared" ref="AF2" si="3">"Tipps "&amp;(COLUMN(O2)/3)</f>
        <v>Tipps 5</v>
      </c>
      <c r="AG2" s="293"/>
      <c r="AH2" s="294"/>
      <c r="AI2" s="293" t="str">
        <f t="shared" ref="AI2" si="4">"Tipps "&amp;(COLUMN(R2)/3)</f>
        <v>Tipps 6</v>
      </c>
      <c r="AJ2" s="293"/>
      <c r="AK2" s="294"/>
      <c r="AL2" s="293" t="str">
        <f t="shared" ref="AL2" si="5">"Tipps "&amp;(COLUMN(U2)/3)</f>
        <v>Tipps 7</v>
      </c>
      <c r="AM2" s="293"/>
      <c r="AN2" s="294"/>
      <c r="AO2" s="293" t="str">
        <f t="shared" ref="AO2" si="6">"Tipps "&amp;(COLUMN(X2)/3)</f>
        <v>Tipps 8</v>
      </c>
      <c r="AP2" s="293"/>
      <c r="AQ2" s="294"/>
      <c r="AR2" s="293" t="str">
        <f t="shared" ref="AR2" si="7">"Tipps "&amp;(COLUMN(AA2)/3)</f>
        <v>Tipps 9</v>
      </c>
      <c r="AS2" s="293"/>
      <c r="AT2" s="294"/>
      <c r="AU2" s="293" t="str">
        <f t="shared" ref="AU2" si="8">"Tipps "&amp;(COLUMN(AD2)/3)</f>
        <v>Tipps 10</v>
      </c>
      <c r="AV2" s="293"/>
      <c r="AW2" s="294"/>
      <c r="AX2" s="293" t="str">
        <f t="shared" ref="AX2" si="9">"Tipps "&amp;(COLUMN(AG2)/3)</f>
        <v>Tipps 11</v>
      </c>
      <c r="AY2" s="293"/>
      <c r="AZ2" s="294"/>
      <c r="BA2" s="293" t="str">
        <f t="shared" ref="BA2" si="10">"Tipps "&amp;(COLUMN(AJ2)/3)</f>
        <v>Tipps 12</v>
      </c>
      <c r="BB2" s="293"/>
      <c r="BC2" s="294"/>
      <c r="BD2" s="293" t="str">
        <f t="shared" ref="BD2" si="11">"Tipps "&amp;(COLUMN(AM2)/3)</f>
        <v>Tipps 13</v>
      </c>
      <c r="BE2" s="293"/>
      <c r="BF2" s="294"/>
      <c r="BG2" s="293" t="str">
        <f t="shared" ref="BG2" si="12">"Tipps "&amp;(COLUMN(AP2)/3)</f>
        <v>Tipps 14</v>
      </c>
      <c r="BH2" s="293"/>
      <c r="BI2" s="294"/>
      <c r="BJ2" s="293" t="str">
        <f t="shared" ref="BJ2" si="13">"Tipps "&amp;(COLUMN(AS2)/3)</f>
        <v>Tipps 15</v>
      </c>
      <c r="BK2" s="293"/>
      <c r="BL2" s="294"/>
      <c r="BM2" s="293" t="str">
        <f t="shared" ref="BM2" si="14">"Tipps "&amp;(COLUMN(AV2)/3)</f>
        <v>Tipps 16</v>
      </c>
      <c r="BN2" s="293"/>
      <c r="BO2" s="294"/>
      <c r="BP2" s="293" t="str">
        <f t="shared" ref="BP2" si="15">"Tipps "&amp;(COLUMN(AY2)/3)</f>
        <v>Tipps 17</v>
      </c>
      <c r="BQ2" s="293"/>
      <c r="BR2" s="294"/>
      <c r="BS2" s="293" t="str">
        <f t="shared" ref="BS2" si="16">"Tipps "&amp;(COLUMN(BB2)/3)</f>
        <v>Tipps 18</v>
      </c>
      <c r="BT2" s="293"/>
      <c r="BU2" s="294"/>
      <c r="BV2" s="293" t="str">
        <f t="shared" ref="BV2" si="17">"Tipps "&amp;(COLUMN(BE2)/3)</f>
        <v>Tipps 19</v>
      </c>
      <c r="BW2" s="293"/>
      <c r="BX2" s="294"/>
      <c r="BY2" s="293" t="str">
        <f t="shared" ref="BY2" si="18">"Tipps "&amp;(COLUMN(BH2)/3)</f>
        <v>Tipps 20</v>
      </c>
      <c r="BZ2" s="293"/>
      <c r="CA2" s="294"/>
      <c r="CB2" s="293" t="str">
        <f t="shared" ref="CB2" si="19">"Tipps "&amp;(COLUMN(BK2)/3)</f>
        <v>Tipps 21</v>
      </c>
      <c r="CC2" s="293"/>
      <c r="CD2" s="294"/>
      <c r="CE2" s="293" t="str">
        <f t="shared" ref="CE2" si="20">"Tipps "&amp;(COLUMN(BN2)/3)</f>
        <v>Tipps 22</v>
      </c>
      <c r="CF2" s="293"/>
      <c r="CG2" s="294"/>
      <c r="CH2" s="293" t="str">
        <f t="shared" ref="CH2" si="21">"Tipps "&amp;(COLUMN(BQ2)/3)</f>
        <v>Tipps 23</v>
      </c>
      <c r="CI2" s="293"/>
      <c r="CJ2" s="294"/>
      <c r="CK2" s="293" t="str">
        <f t="shared" ref="CK2" si="22">"Tipps "&amp;(COLUMN(BT2)/3)</f>
        <v>Tipps 24</v>
      </c>
      <c r="CL2" s="293"/>
      <c r="CM2" s="294"/>
      <c r="CN2" s="293" t="str">
        <f t="shared" ref="CN2" si="23">"Tipps "&amp;(COLUMN(BW2)/3)</f>
        <v>Tipps 25</v>
      </c>
      <c r="CO2" s="293"/>
      <c r="CP2" s="294"/>
      <c r="CQ2" s="293" t="str">
        <f t="shared" ref="CQ2" si="24">"Tipps "&amp;(COLUMN(BZ2)/3)</f>
        <v>Tipps 26</v>
      </c>
      <c r="CR2" s="293"/>
      <c r="CS2" s="294"/>
      <c r="CT2" s="293" t="str">
        <f t="shared" ref="CT2" si="25">"Tipps "&amp;(COLUMN(CC2)/3)</f>
        <v>Tipps 27</v>
      </c>
      <c r="CU2" s="293"/>
      <c r="CV2" s="294"/>
      <c r="CW2" s="293" t="str">
        <f t="shared" ref="CW2" si="26">"Tipps "&amp;(COLUMN(CF2)/3)</f>
        <v>Tipps 28</v>
      </c>
      <c r="CX2" s="293"/>
      <c r="CY2" s="294"/>
      <c r="CZ2" s="293" t="str">
        <f t="shared" ref="CZ2" si="27">"Tipps "&amp;(COLUMN(CI2)/3)</f>
        <v>Tipps 29</v>
      </c>
      <c r="DA2" s="293"/>
      <c r="DB2" s="294"/>
      <c r="DC2" s="293" t="str">
        <f t="shared" ref="DC2" si="28">"Tipps "&amp;(COLUMN(CL2)/3)</f>
        <v>Tipps 30</v>
      </c>
      <c r="DD2" s="293"/>
      <c r="DE2" s="294"/>
      <c r="DF2" s="293" t="str">
        <f t="shared" ref="DF2" si="29">"Tipps "&amp;(COLUMN(CO2)/3)</f>
        <v>Tipps 31</v>
      </c>
      <c r="DG2" s="293"/>
      <c r="DH2" s="294"/>
      <c r="DI2" s="293" t="str">
        <f t="shared" ref="DI2" si="30">"Tipps "&amp;(COLUMN(CR2)/3)</f>
        <v>Tipps 32</v>
      </c>
      <c r="DJ2" s="293"/>
      <c r="DK2" s="294"/>
      <c r="DL2" s="293" t="str">
        <f t="shared" ref="DL2" si="31">"Tipps "&amp;(COLUMN(CU2)/3)</f>
        <v>Tipps 33</v>
      </c>
      <c r="DM2" s="293"/>
      <c r="DN2" s="294"/>
      <c r="DO2" s="293" t="str">
        <f t="shared" ref="DO2" si="32">"Tipps "&amp;(COLUMN(CX2)/3)</f>
        <v>Tipps 34</v>
      </c>
      <c r="DP2" s="293"/>
      <c r="DQ2" s="294"/>
      <c r="DR2" s="293" t="str">
        <f t="shared" ref="DR2" si="33">"Tipps "&amp;(COLUMN(DA2)/3)</f>
        <v>Tipps 35</v>
      </c>
      <c r="DS2" s="293"/>
      <c r="DT2" s="294"/>
      <c r="DU2" s="293" t="str">
        <f t="shared" ref="DU2" si="34">"Tipps "&amp;(COLUMN(DD2)/3)</f>
        <v>Tipps 36</v>
      </c>
      <c r="DV2" s="293"/>
      <c r="DW2" s="294"/>
      <c r="DX2" s="293" t="str">
        <f t="shared" ref="DX2" si="35">"Tipps "&amp;(COLUMN(DG2)/3)</f>
        <v>Tipps 37</v>
      </c>
      <c r="DY2" s="293"/>
      <c r="DZ2" s="294"/>
      <c r="EA2" s="293" t="str">
        <f t="shared" ref="EA2" si="36">"Tipps "&amp;(COLUMN(DJ2)/3)</f>
        <v>Tipps 38</v>
      </c>
      <c r="EB2" s="293"/>
      <c r="EC2" s="294"/>
      <c r="ED2" s="293" t="str">
        <f t="shared" ref="ED2" si="37">"Tipps "&amp;(COLUMN(DM2)/3)</f>
        <v>Tipps 39</v>
      </c>
      <c r="EE2" s="293"/>
      <c r="EF2" s="294"/>
      <c r="EG2" s="293" t="str">
        <f t="shared" ref="EG2" si="38">"Tipps "&amp;(COLUMN(DP2)/3)</f>
        <v>Tipps 40</v>
      </c>
      <c r="EH2" s="293"/>
      <c r="EI2" s="294"/>
    </row>
    <row r="3" spans="1:139" s="2" customFormat="1" ht="78" customHeight="1" thickBot="1" x14ac:dyDescent="0.25">
      <c r="A3"/>
      <c r="B3"/>
      <c r="C3"/>
      <c r="D3"/>
      <c r="E3"/>
      <c r="F3"/>
      <c r="G3"/>
      <c r="H3"/>
      <c r="I3"/>
      <c r="J3"/>
      <c r="K3"/>
      <c r="L3"/>
      <c r="M3"/>
      <c r="N3"/>
      <c r="O3"/>
      <c r="P3"/>
      <c r="Q3"/>
      <c r="R3"/>
      <c r="S3"/>
      <c r="T3" s="244" t="s">
        <v>136</v>
      </c>
      <c r="U3" s="245" t="s">
        <v>134</v>
      </c>
      <c r="V3" s="246" t="s">
        <v>135</v>
      </c>
      <c r="W3" s="244" t="s">
        <v>136</v>
      </c>
      <c r="X3" s="245" t="s">
        <v>134</v>
      </c>
      <c r="Y3" s="246" t="s">
        <v>135</v>
      </c>
      <c r="Z3" s="244" t="s">
        <v>136</v>
      </c>
      <c r="AA3" s="245" t="s">
        <v>134</v>
      </c>
      <c r="AB3" s="246" t="s">
        <v>135</v>
      </c>
      <c r="AC3" s="244" t="s">
        <v>136</v>
      </c>
      <c r="AD3" s="245" t="s">
        <v>134</v>
      </c>
      <c r="AE3" s="246" t="s">
        <v>135</v>
      </c>
      <c r="AF3" s="244" t="s">
        <v>136</v>
      </c>
      <c r="AG3" s="245" t="s">
        <v>134</v>
      </c>
      <c r="AH3" s="246" t="s">
        <v>135</v>
      </c>
      <c r="AI3" s="244" t="s">
        <v>136</v>
      </c>
      <c r="AJ3" s="245" t="s">
        <v>134</v>
      </c>
      <c r="AK3" s="246" t="s">
        <v>135</v>
      </c>
      <c r="AL3" s="244" t="s">
        <v>136</v>
      </c>
      <c r="AM3" s="245" t="s">
        <v>134</v>
      </c>
      <c r="AN3" s="246" t="s">
        <v>135</v>
      </c>
      <c r="AO3" s="244" t="s">
        <v>136</v>
      </c>
      <c r="AP3" s="245" t="s">
        <v>134</v>
      </c>
      <c r="AQ3" s="246" t="s">
        <v>135</v>
      </c>
      <c r="AR3" s="244" t="s">
        <v>136</v>
      </c>
      <c r="AS3" s="245" t="s">
        <v>134</v>
      </c>
      <c r="AT3" s="246" t="s">
        <v>135</v>
      </c>
      <c r="AU3" s="244" t="s">
        <v>136</v>
      </c>
      <c r="AV3" s="245" t="s">
        <v>134</v>
      </c>
      <c r="AW3" s="246" t="s">
        <v>135</v>
      </c>
      <c r="AX3" s="244" t="s">
        <v>136</v>
      </c>
      <c r="AY3" s="245" t="s">
        <v>134</v>
      </c>
      <c r="AZ3" s="246" t="s">
        <v>135</v>
      </c>
      <c r="BA3" s="244" t="s">
        <v>136</v>
      </c>
      <c r="BB3" s="245" t="s">
        <v>134</v>
      </c>
      <c r="BC3" s="246" t="s">
        <v>135</v>
      </c>
      <c r="BD3" s="244" t="s">
        <v>136</v>
      </c>
      <c r="BE3" s="245" t="s">
        <v>134</v>
      </c>
      <c r="BF3" s="246" t="s">
        <v>135</v>
      </c>
      <c r="BG3" s="244" t="s">
        <v>136</v>
      </c>
      <c r="BH3" s="245" t="s">
        <v>134</v>
      </c>
      <c r="BI3" s="246" t="s">
        <v>135</v>
      </c>
      <c r="BJ3" s="244" t="s">
        <v>136</v>
      </c>
      <c r="BK3" s="245" t="s">
        <v>134</v>
      </c>
      <c r="BL3" s="246" t="s">
        <v>135</v>
      </c>
      <c r="BM3" s="244" t="s">
        <v>136</v>
      </c>
      <c r="BN3" s="245" t="s">
        <v>134</v>
      </c>
      <c r="BO3" s="246" t="s">
        <v>135</v>
      </c>
      <c r="BP3" s="244" t="s">
        <v>136</v>
      </c>
      <c r="BQ3" s="245" t="s">
        <v>134</v>
      </c>
      <c r="BR3" s="246" t="s">
        <v>135</v>
      </c>
      <c r="BS3" s="244" t="s">
        <v>136</v>
      </c>
      <c r="BT3" s="245" t="s">
        <v>134</v>
      </c>
      <c r="BU3" s="246" t="s">
        <v>135</v>
      </c>
      <c r="BV3" s="244" t="s">
        <v>136</v>
      </c>
      <c r="BW3" s="245" t="s">
        <v>134</v>
      </c>
      <c r="BX3" s="246" t="s">
        <v>135</v>
      </c>
      <c r="BY3" s="244" t="s">
        <v>136</v>
      </c>
      <c r="BZ3" s="245" t="s">
        <v>134</v>
      </c>
      <c r="CA3" s="246" t="s">
        <v>135</v>
      </c>
      <c r="CB3" s="244" t="s">
        <v>136</v>
      </c>
      <c r="CC3" s="245" t="s">
        <v>134</v>
      </c>
      <c r="CD3" s="246" t="s">
        <v>135</v>
      </c>
      <c r="CE3" s="244" t="s">
        <v>136</v>
      </c>
      <c r="CF3" s="245" t="s">
        <v>134</v>
      </c>
      <c r="CG3" s="246" t="s">
        <v>135</v>
      </c>
      <c r="CH3" s="244" t="s">
        <v>136</v>
      </c>
      <c r="CI3" s="245" t="s">
        <v>134</v>
      </c>
      <c r="CJ3" s="246" t="s">
        <v>135</v>
      </c>
      <c r="CK3" s="244" t="s">
        <v>136</v>
      </c>
      <c r="CL3" s="245" t="s">
        <v>134</v>
      </c>
      <c r="CM3" s="246" t="s">
        <v>135</v>
      </c>
      <c r="CN3" s="244" t="s">
        <v>136</v>
      </c>
      <c r="CO3" s="245" t="s">
        <v>134</v>
      </c>
      <c r="CP3" s="246" t="s">
        <v>135</v>
      </c>
      <c r="CQ3" s="244" t="s">
        <v>136</v>
      </c>
      <c r="CR3" s="245" t="s">
        <v>134</v>
      </c>
      <c r="CS3" s="246" t="s">
        <v>135</v>
      </c>
      <c r="CT3" s="244" t="s">
        <v>136</v>
      </c>
      <c r="CU3" s="245" t="s">
        <v>134</v>
      </c>
      <c r="CV3" s="246" t="s">
        <v>135</v>
      </c>
      <c r="CW3" s="244" t="s">
        <v>136</v>
      </c>
      <c r="CX3" s="245" t="s">
        <v>134</v>
      </c>
      <c r="CY3" s="246" t="s">
        <v>135</v>
      </c>
      <c r="CZ3" s="244" t="s">
        <v>136</v>
      </c>
      <c r="DA3" s="245" t="s">
        <v>134</v>
      </c>
      <c r="DB3" s="246" t="s">
        <v>135</v>
      </c>
      <c r="DC3" s="244" t="s">
        <v>136</v>
      </c>
      <c r="DD3" s="245" t="s">
        <v>134</v>
      </c>
      <c r="DE3" s="246" t="s">
        <v>135</v>
      </c>
      <c r="DF3" s="244" t="s">
        <v>136</v>
      </c>
      <c r="DG3" s="245" t="s">
        <v>134</v>
      </c>
      <c r="DH3" s="246" t="s">
        <v>135</v>
      </c>
      <c r="DI3" s="244" t="s">
        <v>136</v>
      </c>
      <c r="DJ3" s="245" t="s">
        <v>134</v>
      </c>
      <c r="DK3" s="246" t="s">
        <v>135</v>
      </c>
      <c r="DL3" s="244" t="s">
        <v>136</v>
      </c>
      <c r="DM3" s="245" t="s">
        <v>134</v>
      </c>
      <c r="DN3" s="246" t="s">
        <v>135</v>
      </c>
      <c r="DO3" s="244" t="s">
        <v>136</v>
      </c>
      <c r="DP3" s="245" t="s">
        <v>134</v>
      </c>
      <c r="DQ3" s="246" t="s">
        <v>135</v>
      </c>
      <c r="DR3" s="244" t="s">
        <v>136</v>
      </c>
      <c r="DS3" s="245" t="s">
        <v>134</v>
      </c>
      <c r="DT3" s="246" t="s">
        <v>135</v>
      </c>
      <c r="DU3" s="244" t="s">
        <v>136</v>
      </c>
      <c r="DV3" s="245" t="s">
        <v>134</v>
      </c>
      <c r="DW3" s="246" t="s">
        <v>135</v>
      </c>
      <c r="DX3" s="244" t="s">
        <v>136</v>
      </c>
      <c r="DY3" s="245" t="s">
        <v>134</v>
      </c>
      <c r="DZ3" s="246" t="s">
        <v>135</v>
      </c>
      <c r="EA3" s="244" t="s">
        <v>136</v>
      </c>
      <c r="EB3" s="245" t="s">
        <v>134</v>
      </c>
      <c r="EC3" s="246" t="s">
        <v>135</v>
      </c>
      <c r="ED3" s="244" t="s">
        <v>136</v>
      </c>
      <c r="EE3" s="245" t="s">
        <v>134</v>
      </c>
      <c r="EF3" s="246" t="s">
        <v>135</v>
      </c>
      <c r="EG3" s="244" t="s">
        <v>136</v>
      </c>
      <c r="EH3" s="245" t="s">
        <v>134</v>
      </c>
      <c r="EI3" s="246" t="s">
        <v>135</v>
      </c>
    </row>
    <row r="4" spans="1:139" x14ac:dyDescent="0.2">
      <c r="A4"/>
      <c r="B4"/>
      <c r="C4"/>
      <c r="D4"/>
      <c r="E4"/>
      <c r="F4"/>
      <c r="G4"/>
      <c r="H4"/>
      <c r="J4"/>
      <c r="K4"/>
      <c r="L4"/>
      <c r="M4"/>
      <c r="N4"/>
      <c r="O4"/>
      <c r="P4"/>
      <c r="Q4"/>
      <c r="T4" s="230">
        <f>IF(OR('alle Spiele'!T4="",'alle Spiele'!U4=""),0,IF(AND('alle Spiele'!$H4='alle Spiele'!T4,'alle Spiele'!$J4='alle Spiele'!U4),Punktsystem!$B$5,IF(OR(AND('alle Spiele'!$H4-'alle Spiele'!$J4&lt;0,'alle Spiele'!T4-'alle Spiele'!U4&lt;0),AND('alle Spiele'!$H4-'alle Spiele'!$J4&gt;0,'alle Spiele'!T4-'alle Spiele'!U4&gt;0),AND('alle Spiele'!$H4-'alle Spiele'!$J4=0,'alle Spiele'!T4-'alle Spiele'!U4=0)),Punktsystem!$B$6,0)))</f>
        <v>0</v>
      </c>
      <c r="U4" s="224">
        <f>IF(T4=Punktsystem!$B$6,IF(AND(Punktsystem!$D$9&lt;&gt;"",'alle Spiele'!$H4-'alle Spiele'!$J4='alle Spiele'!T4-'alle Spiele'!U4,'alle Spiele'!$H4&lt;&gt;'alle Spiele'!$J4),Punktsystem!$B$9,0)+IF(AND(Punktsystem!$D$11&lt;&gt;"",OR('alle Spiele'!$H4='alle Spiele'!T4,'alle Spiele'!$J4='alle Spiele'!U4)),Punktsystem!$B$11,0)+IF(AND(Punktsystem!$D$10&lt;&gt;"",'alle Spiele'!$H4='alle Spiele'!$J4,'alle Spiele'!T4='alle Spiele'!U4,ABS('alle Spiele'!$H4-'alle Spiele'!T4)=1),Punktsystem!$B$10,0),0)</f>
        <v>0</v>
      </c>
      <c r="V4" s="225">
        <f>IF(T4=Punktsystem!$B$5,IF(AND(Punktsystem!$I$14&lt;&gt;"",'alle Spiele'!$H4+'alle Spiele'!$J4&gt;Punktsystem!$D$14),('alle Spiele'!$H4+'alle Spiele'!$J4-Punktsystem!$D$14)*Punktsystem!$F$14,0)+IF(AND(Punktsystem!$I$15&lt;&gt;"",ABS('alle Spiele'!$H4-'alle Spiele'!$J4)&gt;Punktsystem!$D$15),(ABS('alle Spiele'!$H4-'alle Spiele'!$J4)-Punktsystem!$D$15)*Punktsystem!$F$15,0),0)</f>
        <v>0</v>
      </c>
      <c r="W4" s="230">
        <f>IF(OR('alle Spiele'!W4="",'alle Spiele'!X4=""),0,IF(AND('alle Spiele'!$H4='alle Spiele'!W4,'alle Spiele'!$J4='alle Spiele'!X4),Punktsystem!$B$5,IF(OR(AND('alle Spiele'!$H4-'alle Spiele'!$J4&lt;0,'alle Spiele'!W4-'alle Spiele'!X4&lt;0),AND('alle Spiele'!$H4-'alle Spiele'!$J4&gt;0,'alle Spiele'!W4-'alle Spiele'!X4&gt;0),AND('alle Spiele'!$H4-'alle Spiele'!$J4=0,'alle Spiele'!W4-'alle Spiele'!X4=0)),Punktsystem!$B$6,0)))</f>
        <v>0</v>
      </c>
      <c r="X4" s="224">
        <f>IF(W4=Punktsystem!$B$6,IF(AND(Punktsystem!$D$9&lt;&gt;"",'alle Spiele'!$H4-'alle Spiele'!$J4='alle Spiele'!W4-'alle Spiele'!X4,'alle Spiele'!$H4&lt;&gt;'alle Spiele'!$J4),Punktsystem!$B$9,0)+IF(AND(Punktsystem!$D$11&lt;&gt;"",OR('alle Spiele'!$H4='alle Spiele'!W4,'alle Spiele'!$J4='alle Spiele'!X4)),Punktsystem!$B$11,0)+IF(AND(Punktsystem!$D$10&lt;&gt;"",'alle Spiele'!$H4='alle Spiele'!$J4,'alle Spiele'!W4='alle Spiele'!X4,ABS('alle Spiele'!$H4-'alle Spiele'!W4)=1),Punktsystem!$B$10,0),0)</f>
        <v>0</v>
      </c>
      <c r="Y4" s="225">
        <f>IF(W4=Punktsystem!$B$5,IF(AND(Punktsystem!$I$14&lt;&gt;"",'alle Spiele'!$H4+'alle Spiele'!$J4&gt;Punktsystem!$D$14),('alle Spiele'!$H4+'alle Spiele'!$J4-Punktsystem!$D$14)*Punktsystem!$F$14,0)+IF(AND(Punktsystem!$I$15&lt;&gt;"",ABS('alle Spiele'!$H4-'alle Spiele'!$J4)&gt;Punktsystem!$D$15),(ABS('alle Spiele'!$H4-'alle Spiele'!$J4)-Punktsystem!$D$15)*Punktsystem!$F$15,0),0)</f>
        <v>0</v>
      </c>
      <c r="Z4" s="230">
        <f>IF(OR('alle Spiele'!Z4="",'alle Spiele'!AA4=""),0,IF(AND('alle Spiele'!$H4='alle Spiele'!Z4,'alle Spiele'!$J4='alle Spiele'!AA4),Punktsystem!$B$5,IF(OR(AND('alle Spiele'!$H4-'alle Spiele'!$J4&lt;0,'alle Spiele'!Z4-'alle Spiele'!AA4&lt;0),AND('alle Spiele'!$H4-'alle Spiele'!$J4&gt;0,'alle Spiele'!Z4-'alle Spiele'!AA4&gt;0),AND('alle Spiele'!$H4-'alle Spiele'!$J4=0,'alle Spiele'!Z4-'alle Spiele'!AA4=0)),Punktsystem!$B$6,0)))</f>
        <v>0</v>
      </c>
      <c r="AA4" s="224">
        <f>IF(Z4=Punktsystem!$B$6,IF(AND(Punktsystem!$D$9&lt;&gt;"",'alle Spiele'!$H4-'alle Spiele'!$J4='alle Spiele'!Z4-'alle Spiele'!AA4,'alle Spiele'!$H4&lt;&gt;'alle Spiele'!$J4),Punktsystem!$B$9,0)+IF(AND(Punktsystem!$D$11&lt;&gt;"",OR('alle Spiele'!$H4='alle Spiele'!Z4,'alle Spiele'!$J4='alle Spiele'!AA4)),Punktsystem!$B$11,0)+IF(AND(Punktsystem!$D$10&lt;&gt;"",'alle Spiele'!$H4='alle Spiele'!$J4,'alle Spiele'!Z4='alle Spiele'!AA4,ABS('alle Spiele'!$H4-'alle Spiele'!Z4)=1),Punktsystem!$B$10,0),0)</f>
        <v>0</v>
      </c>
      <c r="AB4" s="225">
        <f>IF(Z4=Punktsystem!$B$5,IF(AND(Punktsystem!$I$14&lt;&gt;"",'alle Spiele'!$H4+'alle Spiele'!$J4&gt;Punktsystem!$D$14),('alle Spiele'!$H4+'alle Spiele'!$J4-Punktsystem!$D$14)*Punktsystem!$F$14,0)+IF(AND(Punktsystem!$I$15&lt;&gt;"",ABS('alle Spiele'!$H4-'alle Spiele'!$J4)&gt;Punktsystem!$D$15),(ABS('alle Spiele'!$H4-'alle Spiele'!$J4)-Punktsystem!$D$15)*Punktsystem!$F$15,0),0)</f>
        <v>0</v>
      </c>
      <c r="AC4" s="230">
        <f>IF(OR('alle Spiele'!AC4="",'alle Spiele'!AD4=""),0,IF(AND('alle Spiele'!$H4='alle Spiele'!AC4,'alle Spiele'!$J4='alle Spiele'!AD4),Punktsystem!$B$5,IF(OR(AND('alle Spiele'!$H4-'alle Spiele'!$J4&lt;0,'alle Spiele'!AC4-'alle Spiele'!AD4&lt;0),AND('alle Spiele'!$H4-'alle Spiele'!$J4&gt;0,'alle Spiele'!AC4-'alle Spiele'!AD4&gt;0),AND('alle Spiele'!$H4-'alle Spiele'!$J4=0,'alle Spiele'!AC4-'alle Spiele'!AD4=0)),Punktsystem!$B$6,0)))</f>
        <v>0</v>
      </c>
      <c r="AD4" s="224">
        <f>IF(AC4=Punktsystem!$B$6,IF(AND(Punktsystem!$D$9&lt;&gt;"",'alle Spiele'!$H4-'alle Spiele'!$J4='alle Spiele'!AC4-'alle Spiele'!AD4,'alle Spiele'!$H4&lt;&gt;'alle Spiele'!$J4),Punktsystem!$B$9,0)+IF(AND(Punktsystem!$D$11&lt;&gt;"",OR('alle Spiele'!$H4='alle Spiele'!AC4,'alle Spiele'!$J4='alle Spiele'!AD4)),Punktsystem!$B$11,0)+IF(AND(Punktsystem!$D$10&lt;&gt;"",'alle Spiele'!$H4='alle Spiele'!$J4,'alle Spiele'!AC4='alle Spiele'!AD4,ABS('alle Spiele'!$H4-'alle Spiele'!AC4)=1),Punktsystem!$B$10,0),0)</f>
        <v>0</v>
      </c>
      <c r="AE4" s="225">
        <f>IF(AC4=Punktsystem!$B$5,IF(AND(Punktsystem!$I$14&lt;&gt;"",'alle Spiele'!$H4+'alle Spiele'!$J4&gt;Punktsystem!$D$14),('alle Spiele'!$H4+'alle Spiele'!$J4-Punktsystem!$D$14)*Punktsystem!$F$14,0)+IF(AND(Punktsystem!$I$15&lt;&gt;"",ABS('alle Spiele'!$H4-'alle Spiele'!$J4)&gt;Punktsystem!$D$15),(ABS('alle Spiele'!$H4-'alle Spiele'!$J4)-Punktsystem!$D$15)*Punktsystem!$F$15,0),0)</f>
        <v>0</v>
      </c>
      <c r="AF4" s="230">
        <f>IF(OR('alle Spiele'!AF4="",'alle Spiele'!AG4=""),0,IF(AND('alle Spiele'!$H4='alle Spiele'!AF4,'alle Spiele'!$J4='alle Spiele'!AG4),Punktsystem!$B$5,IF(OR(AND('alle Spiele'!$H4-'alle Spiele'!$J4&lt;0,'alle Spiele'!AF4-'alle Spiele'!AG4&lt;0),AND('alle Spiele'!$H4-'alle Spiele'!$J4&gt;0,'alle Spiele'!AF4-'alle Spiele'!AG4&gt;0),AND('alle Spiele'!$H4-'alle Spiele'!$J4=0,'alle Spiele'!AF4-'alle Spiele'!AG4=0)),Punktsystem!$B$6,0)))</f>
        <v>0</v>
      </c>
      <c r="AG4" s="224">
        <f>IF(AF4=Punktsystem!$B$6,IF(AND(Punktsystem!$D$9&lt;&gt;"",'alle Spiele'!$H4-'alle Spiele'!$J4='alle Spiele'!AF4-'alle Spiele'!AG4,'alle Spiele'!$H4&lt;&gt;'alle Spiele'!$J4),Punktsystem!$B$9,0)+IF(AND(Punktsystem!$D$11&lt;&gt;"",OR('alle Spiele'!$H4='alle Spiele'!AF4,'alle Spiele'!$J4='alle Spiele'!AG4)),Punktsystem!$B$11,0)+IF(AND(Punktsystem!$D$10&lt;&gt;"",'alle Spiele'!$H4='alle Spiele'!$J4,'alle Spiele'!AF4='alle Spiele'!AG4,ABS('alle Spiele'!$H4-'alle Spiele'!AF4)=1),Punktsystem!$B$10,0),0)</f>
        <v>0</v>
      </c>
      <c r="AH4" s="225">
        <f>IF(AF4=Punktsystem!$B$5,IF(AND(Punktsystem!$I$14&lt;&gt;"",'alle Spiele'!$H4+'alle Spiele'!$J4&gt;Punktsystem!$D$14),('alle Spiele'!$H4+'alle Spiele'!$J4-Punktsystem!$D$14)*Punktsystem!$F$14,0)+IF(AND(Punktsystem!$I$15&lt;&gt;"",ABS('alle Spiele'!$H4-'alle Spiele'!$J4)&gt;Punktsystem!$D$15),(ABS('alle Spiele'!$H4-'alle Spiele'!$J4)-Punktsystem!$D$15)*Punktsystem!$F$15,0),0)</f>
        <v>0</v>
      </c>
      <c r="AI4" s="230">
        <f>IF(OR('alle Spiele'!AI4="",'alle Spiele'!AJ4=""),0,IF(AND('alle Spiele'!$H4='alle Spiele'!AI4,'alle Spiele'!$J4='alle Spiele'!AJ4),Punktsystem!$B$5,IF(OR(AND('alle Spiele'!$H4-'alle Spiele'!$J4&lt;0,'alle Spiele'!AI4-'alle Spiele'!AJ4&lt;0),AND('alle Spiele'!$H4-'alle Spiele'!$J4&gt;0,'alle Spiele'!AI4-'alle Spiele'!AJ4&gt;0),AND('alle Spiele'!$H4-'alle Spiele'!$J4=0,'alle Spiele'!AI4-'alle Spiele'!AJ4=0)),Punktsystem!$B$6,0)))</f>
        <v>0</v>
      </c>
      <c r="AJ4" s="224">
        <f>IF(AI4=Punktsystem!$B$6,IF(AND(Punktsystem!$D$9&lt;&gt;"",'alle Spiele'!$H4-'alle Spiele'!$J4='alle Spiele'!AI4-'alle Spiele'!AJ4,'alle Spiele'!$H4&lt;&gt;'alle Spiele'!$J4),Punktsystem!$B$9,0)+IF(AND(Punktsystem!$D$11&lt;&gt;"",OR('alle Spiele'!$H4='alle Spiele'!AI4,'alle Spiele'!$J4='alle Spiele'!AJ4)),Punktsystem!$B$11,0)+IF(AND(Punktsystem!$D$10&lt;&gt;"",'alle Spiele'!$H4='alle Spiele'!$J4,'alle Spiele'!AI4='alle Spiele'!AJ4,ABS('alle Spiele'!$H4-'alle Spiele'!AI4)=1),Punktsystem!$B$10,0),0)</f>
        <v>0</v>
      </c>
      <c r="AK4" s="225">
        <f>IF(AI4=Punktsystem!$B$5,IF(AND(Punktsystem!$I$14&lt;&gt;"",'alle Spiele'!$H4+'alle Spiele'!$J4&gt;Punktsystem!$D$14),('alle Spiele'!$H4+'alle Spiele'!$J4-Punktsystem!$D$14)*Punktsystem!$F$14,0)+IF(AND(Punktsystem!$I$15&lt;&gt;"",ABS('alle Spiele'!$H4-'alle Spiele'!$J4)&gt;Punktsystem!$D$15),(ABS('alle Spiele'!$H4-'alle Spiele'!$J4)-Punktsystem!$D$15)*Punktsystem!$F$15,0),0)</f>
        <v>0</v>
      </c>
      <c r="AL4" s="230">
        <f>IF(OR('alle Spiele'!AL4="",'alle Spiele'!AM4=""),0,IF(AND('alle Spiele'!$H4='alle Spiele'!AL4,'alle Spiele'!$J4='alle Spiele'!AM4),Punktsystem!$B$5,IF(OR(AND('alle Spiele'!$H4-'alle Spiele'!$J4&lt;0,'alle Spiele'!AL4-'alle Spiele'!AM4&lt;0),AND('alle Spiele'!$H4-'alle Spiele'!$J4&gt;0,'alle Spiele'!AL4-'alle Spiele'!AM4&gt;0),AND('alle Spiele'!$H4-'alle Spiele'!$J4=0,'alle Spiele'!AL4-'alle Spiele'!AM4=0)),Punktsystem!$B$6,0)))</f>
        <v>0</v>
      </c>
      <c r="AM4" s="224">
        <f>IF(AL4=Punktsystem!$B$6,IF(AND(Punktsystem!$D$9&lt;&gt;"",'alle Spiele'!$H4-'alle Spiele'!$J4='alle Spiele'!AL4-'alle Spiele'!AM4,'alle Spiele'!$H4&lt;&gt;'alle Spiele'!$J4),Punktsystem!$B$9,0)+IF(AND(Punktsystem!$D$11&lt;&gt;"",OR('alle Spiele'!$H4='alle Spiele'!AL4,'alle Spiele'!$J4='alle Spiele'!AM4)),Punktsystem!$B$11,0)+IF(AND(Punktsystem!$D$10&lt;&gt;"",'alle Spiele'!$H4='alle Spiele'!$J4,'alle Spiele'!AL4='alle Spiele'!AM4,ABS('alle Spiele'!$H4-'alle Spiele'!AL4)=1),Punktsystem!$B$10,0),0)</f>
        <v>0</v>
      </c>
      <c r="AN4" s="225">
        <f>IF(AL4=Punktsystem!$B$5,IF(AND(Punktsystem!$I$14&lt;&gt;"",'alle Spiele'!$H4+'alle Spiele'!$J4&gt;Punktsystem!$D$14),('alle Spiele'!$H4+'alle Spiele'!$J4-Punktsystem!$D$14)*Punktsystem!$F$14,0)+IF(AND(Punktsystem!$I$15&lt;&gt;"",ABS('alle Spiele'!$H4-'alle Spiele'!$J4)&gt;Punktsystem!$D$15),(ABS('alle Spiele'!$H4-'alle Spiele'!$J4)-Punktsystem!$D$15)*Punktsystem!$F$15,0),0)</f>
        <v>0</v>
      </c>
      <c r="AO4" s="230">
        <f>IF(OR('alle Spiele'!AO4="",'alle Spiele'!AP4=""),0,IF(AND('alle Spiele'!$H4='alle Spiele'!AO4,'alle Spiele'!$J4='alle Spiele'!AP4),Punktsystem!$B$5,IF(OR(AND('alle Spiele'!$H4-'alle Spiele'!$J4&lt;0,'alle Spiele'!AO4-'alle Spiele'!AP4&lt;0),AND('alle Spiele'!$H4-'alle Spiele'!$J4&gt;0,'alle Spiele'!AO4-'alle Spiele'!AP4&gt;0),AND('alle Spiele'!$H4-'alle Spiele'!$J4=0,'alle Spiele'!AO4-'alle Spiele'!AP4=0)),Punktsystem!$B$6,0)))</f>
        <v>0</v>
      </c>
      <c r="AP4" s="224">
        <f>IF(AO4=Punktsystem!$B$6,IF(AND(Punktsystem!$D$9&lt;&gt;"",'alle Spiele'!$H4-'alle Spiele'!$J4='alle Spiele'!AO4-'alle Spiele'!AP4,'alle Spiele'!$H4&lt;&gt;'alle Spiele'!$J4),Punktsystem!$B$9,0)+IF(AND(Punktsystem!$D$11&lt;&gt;"",OR('alle Spiele'!$H4='alle Spiele'!AO4,'alle Spiele'!$J4='alle Spiele'!AP4)),Punktsystem!$B$11,0)+IF(AND(Punktsystem!$D$10&lt;&gt;"",'alle Spiele'!$H4='alle Spiele'!$J4,'alle Spiele'!AO4='alle Spiele'!AP4,ABS('alle Spiele'!$H4-'alle Spiele'!AO4)=1),Punktsystem!$B$10,0),0)</f>
        <v>0</v>
      </c>
      <c r="AQ4" s="225">
        <f>IF(AO4=Punktsystem!$B$5,IF(AND(Punktsystem!$I$14&lt;&gt;"",'alle Spiele'!$H4+'alle Spiele'!$J4&gt;Punktsystem!$D$14),('alle Spiele'!$H4+'alle Spiele'!$J4-Punktsystem!$D$14)*Punktsystem!$F$14,0)+IF(AND(Punktsystem!$I$15&lt;&gt;"",ABS('alle Spiele'!$H4-'alle Spiele'!$J4)&gt;Punktsystem!$D$15),(ABS('alle Spiele'!$H4-'alle Spiele'!$J4)-Punktsystem!$D$15)*Punktsystem!$F$15,0),0)</f>
        <v>0</v>
      </c>
      <c r="AR4" s="230">
        <f>IF(OR('alle Spiele'!AR4="",'alle Spiele'!AS4=""),0,IF(AND('alle Spiele'!$H4='alle Spiele'!AR4,'alle Spiele'!$J4='alle Spiele'!AS4),Punktsystem!$B$5,IF(OR(AND('alle Spiele'!$H4-'alle Spiele'!$J4&lt;0,'alle Spiele'!AR4-'alle Spiele'!AS4&lt;0),AND('alle Spiele'!$H4-'alle Spiele'!$J4&gt;0,'alle Spiele'!AR4-'alle Spiele'!AS4&gt;0),AND('alle Spiele'!$H4-'alle Spiele'!$J4=0,'alle Spiele'!AR4-'alle Spiele'!AS4=0)),Punktsystem!$B$6,0)))</f>
        <v>0</v>
      </c>
      <c r="AS4" s="224">
        <f>IF(AR4=Punktsystem!$B$6,IF(AND(Punktsystem!$D$9&lt;&gt;"",'alle Spiele'!$H4-'alle Spiele'!$J4='alle Spiele'!AR4-'alle Spiele'!AS4,'alle Spiele'!$H4&lt;&gt;'alle Spiele'!$J4),Punktsystem!$B$9,0)+IF(AND(Punktsystem!$D$11&lt;&gt;"",OR('alle Spiele'!$H4='alle Spiele'!AR4,'alle Spiele'!$J4='alle Spiele'!AS4)),Punktsystem!$B$11,0)+IF(AND(Punktsystem!$D$10&lt;&gt;"",'alle Spiele'!$H4='alle Spiele'!$J4,'alle Spiele'!AR4='alle Spiele'!AS4,ABS('alle Spiele'!$H4-'alle Spiele'!AR4)=1),Punktsystem!$B$10,0),0)</f>
        <v>0</v>
      </c>
      <c r="AT4" s="225">
        <f>IF(AR4=Punktsystem!$B$5,IF(AND(Punktsystem!$I$14&lt;&gt;"",'alle Spiele'!$H4+'alle Spiele'!$J4&gt;Punktsystem!$D$14),('alle Spiele'!$H4+'alle Spiele'!$J4-Punktsystem!$D$14)*Punktsystem!$F$14,0)+IF(AND(Punktsystem!$I$15&lt;&gt;"",ABS('alle Spiele'!$H4-'alle Spiele'!$J4)&gt;Punktsystem!$D$15),(ABS('alle Spiele'!$H4-'alle Spiele'!$J4)-Punktsystem!$D$15)*Punktsystem!$F$15,0),0)</f>
        <v>0</v>
      </c>
      <c r="AU4" s="230">
        <f>IF(OR('alle Spiele'!AU4="",'alle Spiele'!AV4=""),0,IF(AND('alle Spiele'!$H4='alle Spiele'!AU4,'alle Spiele'!$J4='alle Spiele'!AV4),Punktsystem!$B$5,IF(OR(AND('alle Spiele'!$H4-'alle Spiele'!$J4&lt;0,'alle Spiele'!AU4-'alle Spiele'!AV4&lt;0),AND('alle Spiele'!$H4-'alle Spiele'!$J4&gt;0,'alle Spiele'!AU4-'alle Spiele'!AV4&gt;0),AND('alle Spiele'!$H4-'alle Spiele'!$J4=0,'alle Spiele'!AU4-'alle Spiele'!AV4=0)),Punktsystem!$B$6,0)))</f>
        <v>0</v>
      </c>
      <c r="AV4" s="224">
        <f>IF(AU4=Punktsystem!$B$6,IF(AND(Punktsystem!$D$9&lt;&gt;"",'alle Spiele'!$H4-'alle Spiele'!$J4='alle Spiele'!AU4-'alle Spiele'!AV4,'alle Spiele'!$H4&lt;&gt;'alle Spiele'!$J4),Punktsystem!$B$9,0)+IF(AND(Punktsystem!$D$11&lt;&gt;"",OR('alle Spiele'!$H4='alle Spiele'!AU4,'alle Spiele'!$J4='alle Spiele'!AV4)),Punktsystem!$B$11,0)+IF(AND(Punktsystem!$D$10&lt;&gt;"",'alle Spiele'!$H4='alle Spiele'!$J4,'alle Spiele'!AU4='alle Spiele'!AV4,ABS('alle Spiele'!$H4-'alle Spiele'!AU4)=1),Punktsystem!$B$10,0),0)</f>
        <v>0</v>
      </c>
      <c r="AW4" s="225">
        <f>IF(AU4=Punktsystem!$B$5,IF(AND(Punktsystem!$I$14&lt;&gt;"",'alle Spiele'!$H4+'alle Spiele'!$J4&gt;Punktsystem!$D$14),('alle Spiele'!$H4+'alle Spiele'!$J4-Punktsystem!$D$14)*Punktsystem!$F$14,0)+IF(AND(Punktsystem!$I$15&lt;&gt;"",ABS('alle Spiele'!$H4-'alle Spiele'!$J4)&gt;Punktsystem!$D$15),(ABS('alle Spiele'!$H4-'alle Spiele'!$J4)-Punktsystem!$D$15)*Punktsystem!$F$15,0),0)</f>
        <v>0</v>
      </c>
      <c r="AX4" s="230">
        <f>IF(OR('alle Spiele'!AX4="",'alle Spiele'!AY4=""),0,IF(AND('alle Spiele'!$H4='alle Spiele'!AX4,'alle Spiele'!$J4='alle Spiele'!AY4),Punktsystem!$B$5,IF(OR(AND('alle Spiele'!$H4-'alle Spiele'!$J4&lt;0,'alle Spiele'!AX4-'alle Spiele'!AY4&lt;0),AND('alle Spiele'!$H4-'alle Spiele'!$J4&gt;0,'alle Spiele'!AX4-'alle Spiele'!AY4&gt;0),AND('alle Spiele'!$H4-'alle Spiele'!$J4=0,'alle Spiele'!AX4-'alle Spiele'!AY4=0)),Punktsystem!$B$6,0)))</f>
        <v>0</v>
      </c>
      <c r="AY4" s="224">
        <f>IF(AX4=Punktsystem!$B$6,IF(AND(Punktsystem!$D$9&lt;&gt;"",'alle Spiele'!$H4-'alle Spiele'!$J4='alle Spiele'!AX4-'alle Spiele'!AY4,'alle Spiele'!$H4&lt;&gt;'alle Spiele'!$J4),Punktsystem!$B$9,0)+IF(AND(Punktsystem!$D$11&lt;&gt;"",OR('alle Spiele'!$H4='alle Spiele'!AX4,'alle Spiele'!$J4='alle Spiele'!AY4)),Punktsystem!$B$11,0)+IF(AND(Punktsystem!$D$10&lt;&gt;"",'alle Spiele'!$H4='alle Spiele'!$J4,'alle Spiele'!AX4='alle Spiele'!AY4,ABS('alle Spiele'!$H4-'alle Spiele'!AX4)=1),Punktsystem!$B$10,0),0)</f>
        <v>0</v>
      </c>
      <c r="AZ4" s="225">
        <f>IF(AX4=Punktsystem!$B$5,IF(AND(Punktsystem!$I$14&lt;&gt;"",'alle Spiele'!$H4+'alle Spiele'!$J4&gt;Punktsystem!$D$14),('alle Spiele'!$H4+'alle Spiele'!$J4-Punktsystem!$D$14)*Punktsystem!$F$14,0)+IF(AND(Punktsystem!$I$15&lt;&gt;"",ABS('alle Spiele'!$H4-'alle Spiele'!$J4)&gt;Punktsystem!$D$15),(ABS('alle Spiele'!$H4-'alle Spiele'!$J4)-Punktsystem!$D$15)*Punktsystem!$F$15,0),0)</f>
        <v>0</v>
      </c>
      <c r="BA4" s="230">
        <f>IF(OR('alle Spiele'!BA4="",'alle Spiele'!BB4=""),0,IF(AND('alle Spiele'!$H4='alle Spiele'!BA4,'alle Spiele'!$J4='alle Spiele'!BB4),Punktsystem!$B$5,IF(OR(AND('alle Spiele'!$H4-'alle Spiele'!$J4&lt;0,'alle Spiele'!BA4-'alle Spiele'!BB4&lt;0),AND('alle Spiele'!$H4-'alle Spiele'!$J4&gt;0,'alle Spiele'!BA4-'alle Spiele'!BB4&gt;0),AND('alle Spiele'!$H4-'alle Spiele'!$J4=0,'alle Spiele'!BA4-'alle Spiele'!BB4=0)),Punktsystem!$B$6,0)))</f>
        <v>0</v>
      </c>
      <c r="BB4" s="224">
        <f>IF(BA4=Punktsystem!$B$6,IF(AND(Punktsystem!$D$9&lt;&gt;"",'alle Spiele'!$H4-'alle Spiele'!$J4='alle Spiele'!BA4-'alle Spiele'!BB4,'alle Spiele'!$H4&lt;&gt;'alle Spiele'!$J4),Punktsystem!$B$9,0)+IF(AND(Punktsystem!$D$11&lt;&gt;"",OR('alle Spiele'!$H4='alle Spiele'!BA4,'alle Spiele'!$J4='alle Spiele'!BB4)),Punktsystem!$B$11,0)+IF(AND(Punktsystem!$D$10&lt;&gt;"",'alle Spiele'!$H4='alle Spiele'!$J4,'alle Spiele'!BA4='alle Spiele'!BB4,ABS('alle Spiele'!$H4-'alle Spiele'!BA4)=1),Punktsystem!$B$10,0),0)</f>
        <v>0</v>
      </c>
      <c r="BC4" s="225">
        <f>IF(BA4=Punktsystem!$B$5,IF(AND(Punktsystem!$I$14&lt;&gt;"",'alle Spiele'!$H4+'alle Spiele'!$J4&gt;Punktsystem!$D$14),('alle Spiele'!$H4+'alle Spiele'!$J4-Punktsystem!$D$14)*Punktsystem!$F$14,0)+IF(AND(Punktsystem!$I$15&lt;&gt;"",ABS('alle Spiele'!$H4-'alle Spiele'!$J4)&gt;Punktsystem!$D$15),(ABS('alle Spiele'!$H4-'alle Spiele'!$J4)-Punktsystem!$D$15)*Punktsystem!$F$15,0),0)</f>
        <v>0</v>
      </c>
      <c r="BD4" s="230">
        <f>IF(OR('alle Spiele'!BD4="",'alle Spiele'!BE4=""),0,IF(AND('alle Spiele'!$H4='alle Spiele'!BD4,'alle Spiele'!$J4='alle Spiele'!BE4),Punktsystem!$B$5,IF(OR(AND('alle Spiele'!$H4-'alle Spiele'!$J4&lt;0,'alle Spiele'!BD4-'alle Spiele'!BE4&lt;0),AND('alle Spiele'!$H4-'alle Spiele'!$J4&gt;0,'alle Spiele'!BD4-'alle Spiele'!BE4&gt;0),AND('alle Spiele'!$H4-'alle Spiele'!$J4=0,'alle Spiele'!BD4-'alle Spiele'!BE4=0)),Punktsystem!$B$6,0)))</f>
        <v>0</v>
      </c>
      <c r="BE4" s="224">
        <f>IF(BD4=Punktsystem!$B$6,IF(AND(Punktsystem!$D$9&lt;&gt;"",'alle Spiele'!$H4-'alle Spiele'!$J4='alle Spiele'!BD4-'alle Spiele'!BE4,'alle Spiele'!$H4&lt;&gt;'alle Spiele'!$J4),Punktsystem!$B$9,0)+IF(AND(Punktsystem!$D$11&lt;&gt;"",OR('alle Spiele'!$H4='alle Spiele'!BD4,'alle Spiele'!$J4='alle Spiele'!BE4)),Punktsystem!$B$11,0)+IF(AND(Punktsystem!$D$10&lt;&gt;"",'alle Spiele'!$H4='alle Spiele'!$J4,'alle Spiele'!BD4='alle Spiele'!BE4,ABS('alle Spiele'!$H4-'alle Spiele'!BD4)=1),Punktsystem!$B$10,0),0)</f>
        <v>0</v>
      </c>
      <c r="BF4" s="225">
        <f>IF(BD4=Punktsystem!$B$5,IF(AND(Punktsystem!$I$14&lt;&gt;"",'alle Spiele'!$H4+'alle Spiele'!$J4&gt;Punktsystem!$D$14),('alle Spiele'!$H4+'alle Spiele'!$J4-Punktsystem!$D$14)*Punktsystem!$F$14,0)+IF(AND(Punktsystem!$I$15&lt;&gt;"",ABS('alle Spiele'!$H4-'alle Spiele'!$J4)&gt;Punktsystem!$D$15),(ABS('alle Spiele'!$H4-'alle Spiele'!$J4)-Punktsystem!$D$15)*Punktsystem!$F$15,0),0)</f>
        <v>0</v>
      </c>
      <c r="BG4" s="230">
        <f>IF(OR('alle Spiele'!BG4="",'alle Spiele'!BH4=""),0,IF(AND('alle Spiele'!$H4='alle Spiele'!BG4,'alle Spiele'!$J4='alle Spiele'!BH4),Punktsystem!$B$5,IF(OR(AND('alle Spiele'!$H4-'alle Spiele'!$J4&lt;0,'alle Spiele'!BG4-'alle Spiele'!BH4&lt;0),AND('alle Spiele'!$H4-'alle Spiele'!$J4&gt;0,'alle Spiele'!BG4-'alle Spiele'!BH4&gt;0),AND('alle Spiele'!$H4-'alle Spiele'!$J4=0,'alle Spiele'!BG4-'alle Spiele'!BH4=0)),Punktsystem!$B$6,0)))</f>
        <v>0</v>
      </c>
      <c r="BH4" s="224">
        <f>IF(BG4=Punktsystem!$B$6,IF(AND(Punktsystem!$D$9&lt;&gt;"",'alle Spiele'!$H4-'alle Spiele'!$J4='alle Spiele'!BG4-'alle Spiele'!BH4,'alle Spiele'!$H4&lt;&gt;'alle Spiele'!$J4),Punktsystem!$B$9,0)+IF(AND(Punktsystem!$D$11&lt;&gt;"",OR('alle Spiele'!$H4='alle Spiele'!BG4,'alle Spiele'!$J4='alle Spiele'!BH4)),Punktsystem!$B$11,0)+IF(AND(Punktsystem!$D$10&lt;&gt;"",'alle Spiele'!$H4='alle Spiele'!$J4,'alle Spiele'!BG4='alle Spiele'!BH4,ABS('alle Spiele'!$H4-'alle Spiele'!BG4)=1),Punktsystem!$B$10,0),0)</f>
        <v>0</v>
      </c>
      <c r="BI4" s="225">
        <f>IF(BG4=Punktsystem!$B$5,IF(AND(Punktsystem!$I$14&lt;&gt;"",'alle Spiele'!$H4+'alle Spiele'!$J4&gt;Punktsystem!$D$14),('alle Spiele'!$H4+'alle Spiele'!$J4-Punktsystem!$D$14)*Punktsystem!$F$14,0)+IF(AND(Punktsystem!$I$15&lt;&gt;"",ABS('alle Spiele'!$H4-'alle Spiele'!$J4)&gt;Punktsystem!$D$15),(ABS('alle Spiele'!$H4-'alle Spiele'!$J4)-Punktsystem!$D$15)*Punktsystem!$F$15,0),0)</f>
        <v>0</v>
      </c>
      <c r="BJ4" s="230">
        <f>IF(OR('alle Spiele'!BJ4="",'alle Spiele'!BK4=""),0,IF(AND('alle Spiele'!$H4='alle Spiele'!BJ4,'alle Spiele'!$J4='alle Spiele'!BK4),Punktsystem!$B$5,IF(OR(AND('alle Spiele'!$H4-'alle Spiele'!$J4&lt;0,'alle Spiele'!BJ4-'alle Spiele'!BK4&lt;0),AND('alle Spiele'!$H4-'alle Spiele'!$J4&gt;0,'alle Spiele'!BJ4-'alle Spiele'!BK4&gt;0),AND('alle Spiele'!$H4-'alle Spiele'!$J4=0,'alle Spiele'!BJ4-'alle Spiele'!BK4=0)),Punktsystem!$B$6,0)))</f>
        <v>0</v>
      </c>
      <c r="BK4" s="224">
        <f>IF(BJ4=Punktsystem!$B$6,IF(AND(Punktsystem!$D$9&lt;&gt;"",'alle Spiele'!$H4-'alle Spiele'!$J4='alle Spiele'!BJ4-'alle Spiele'!BK4,'alle Spiele'!$H4&lt;&gt;'alle Spiele'!$J4),Punktsystem!$B$9,0)+IF(AND(Punktsystem!$D$11&lt;&gt;"",OR('alle Spiele'!$H4='alle Spiele'!BJ4,'alle Spiele'!$J4='alle Spiele'!BK4)),Punktsystem!$B$11,0)+IF(AND(Punktsystem!$D$10&lt;&gt;"",'alle Spiele'!$H4='alle Spiele'!$J4,'alle Spiele'!BJ4='alle Spiele'!BK4,ABS('alle Spiele'!$H4-'alle Spiele'!BJ4)=1),Punktsystem!$B$10,0),0)</f>
        <v>0</v>
      </c>
      <c r="BL4" s="225">
        <f>IF(BJ4=Punktsystem!$B$5,IF(AND(Punktsystem!$I$14&lt;&gt;"",'alle Spiele'!$H4+'alle Spiele'!$J4&gt;Punktsystem!$D$14),('alle Spiele'!$H4+'alle Spiele'!$J4-Punktsystem!$D$14)*Punktsystem!$F$14,0)+IF(AND(Punktsystem!$I$15&lt;&gt;"",ABS('alle Spiele'!$H4-'alle Spiele'!$J4)&gt;Punktsystem!$D$15),(ABS('alle Spiele'!$H4-'alle Spiele'!$J4)-Punktsystem!$D$15)*Punktsystem!$F$15,0),0)</f>
        <v>0</v>
      </c>
      <c r="BM4" s="230">
        <f>IF(OR('alle Spiele'!BM4="",'alle Spiele'!BN4=""),0,IF(AND('alle Spiele'!$H4='alle Spiele'!BM4,'alle Spiele'!$J4='alle Spiele'!BN4),Punktsystem!$B$5,IF(OR(AND('alle Spiele'!$H4-'alle Spiele'!$J4&lt;0,'alle Spiele'!BM4-'alle Spiele'!BN4&lt;0),AND('alle Spiele'!$H4-'alle Spiele'!$J4&gt;0,'alle Spiele'!BM4-'alle Spiele'!BN4&gt;0),AND('alle Spiele'!$H4-'alle Spiele'!$J4=0,'alle Spiele'!BM4-'alle Spiele'!BN4=0)),Punktsystem!$B$6,0)))</f>
        <v>0</v>
      </c>
      <c r="BN4" s="224">
        <f>IF(BM4=Punktsystem!$B$6,IF(AND(Punktsystem!$D$9&lt;&gt;"",'alle Spiele'!$H4-'alle Spiele'!$J4='alle Spiele'!BM4-'alle Spiele'!BN4,'alle Spiele'!$H4&lt;&gt;'alle Spiele'!$J4),Punktsystem!$B$9,0)+IF(AND(Punktsystem!$D$11&lt;&gt;"",OR('alle Spiele'!$H4='alle Spiele'!BM4,'alle Spiele'!$J4='alle Spiele'!BN4)),Punktsystem!$B$11,0)+IF(AND(Punktsystem!$D$10&lt;&gt;"",'alle Spiele'!$H4='alle Spiele'!$J4,'alle Spiele'!BM4='alle Spiele'!BN4,ABS('alle Spiele'!$H4-'alle Spiele'!BM4)=1),Punktsystem!$B$10,0),0)</f>
        <v>0</v>
      </c>
      <c r="BO4" s="225">
        <f>IF(BM4=Punktsystem!$B$5,IF(AND(Punktsystem!$I$14&lt;&gt;"",'alle Spiele'!$H4+'alle Spiele'!$J4&gt;Punktsystem!$D$14),('alle Spiele'!$H4+'alle Spiele'!$J4-Punktsystem!$D$14)*Punktsystem!$F$14,0)+IF(AND(Punktsystem!$I$15&lt;&gt;"",ABS('alle Spiele'!$H4-'alle Spiele'!$J4)&gt;Punktsystem!$D$15),(ABS('alle Spiele'!$H4-'alle Spiele'!$J4)-Punktsystem!$D$15)*Punktsystem!$F$15,0),0)</f>
        <v>0</v>
      </c>
      <c r="BP4" s="230">
        <f>IF(OR('alle Spiele'!BP4="",'alle Spiele'!BQ4=""),0,IF(AND('alle Spiele'!$H4='alle Spiele'!BP4,'alle Spiele'!$J4='alle Spiele'!BQ4),Punktsystem!$B$5,IF(OR(AND('alle Spiele'!$H4-'alle Spiele'!$J4&lt;0,'alle Spiele'!BP4-'alle Spiele'!BQ4&lt;0),AND('alle Spiele'!$H4-'alle Spiele'!$J4&gt;0,'alle Spiele'!BP4-'alle Spiele'!BQ4&gt;0),AND('alle Spiele'!$H4-'alle Spiele'!$J4=0,'alle Spiele'!BP4-'alle Spiele'!BQ4=0)),Punktsystem!$B$6,0)))</f>
        <v>0</v>
      </c>
      <c r="BQ4" s="224">
        <f>IF(BP4=Punktsystem!$B$6,IF(AND(Punktsystem!$D$9&lt;&gt;"",'alle Spiele'!$H4-'alle Spiele'!$J4='alle Spiele'!BP4-'alle Spiele'!BQ4,'alle Spiele'!$H4&lt;&gt;'alle Spiele'!$J4),Punktsystem!$B$9,0)+IF(AND(Punktsystem!$D$11&lt;&gt;"",OR('alle Spiele'!$H4='alle Spiele'!BP4,'alle Spiele'!$J4='alle Spiele'!BQ4)),Punktsystem!$B$11,0)+IF(AND(Punktsystem!$D$10&lt;&gt;"",'alle Spiele'!$H4='alle Spiele'!$J4,'alle Spiele'!BP4='alle Spiele'!BQ4,ABS('alle Spiele'!$H4-'alle Spiele'!BP4)=1),Punktsystem!$B$10,0),0)</f>
        <v>0</v>
      </c>
      <c r="BR4" s="225">
        <f>IF(BP4=Punktsystem!$B$5,IF(AND(Punktsystem!$I$14&lt;&gt;"",'alle Spiele'!$H4+'alle Spiele'!$J4&gt;Punktsystem!$D$14),('alle Spiele'!$H4+'alle Spiele'!$J4-Punktsystem!$D$14)*Punktsystem!$F$14,0)+IF(AND(Punktsystem!$I$15&lt;&gt;"",ABS('alle Spiele'!$H4-'alle Spiele'!$J4)&gt;Punktsystem!$D$15),(ABS('alle Spiele'!$H4-'alle Spiele'!$J4)-Punktsystem!$D$15)*Punktsystem!$F$15,0),0)</f>
        <v>0</v>
      </c>
      <c r="BS4" s="230">
        <f>IF(OR('alle Spiele'!BS4="",'alle Spiele'!BT4=""),0,IF(AND('alle Spiele'!$H4='alle Spiele'!BS4,'alle Spiele'!$J4='alle Spiele'!BT4),Punktsystem!$B$5,IF(OR(AND('alle Spiele'!$H4-'alle Spiele'!$J4&lt;0,'alle Spiele'!BS4-'alle Spiele'!BT4&lt;0),AND('alle Spiele'!$H4-'alle Spiele'!$J4&gt;0,'alle Spiele'!BS4-'alle Spiele'!BT4&gt;0),AND('alle Spiele'!$H4-'alle Spiele'!$J4=0,'alle Spiele'!BS4-'alle Spiele'!BT4=0)),Punktsystem!$B$6,0)))</f>
        <v>0</v>
      </c>
      <c r="BT4" s="224">
        <f>IF(BS4=Punktsystem!$B$6,IF(AND(Punktsystem!$D$9&lt;&gt;"",'alle Spiele'!$H4-'alle Spiele'!$J4='alle Spiele'!BS4-'alle Spiele'!BT4,'alle Spiele'!$H4&lt;&gt;'alle Spiele'!$J4),Punktsystem!$B$9,0)+IF(AND(Punktsystem!$D$11&lt;&gt;"",OR('alle Spiele'!$H4='alle Spiele'!BS4,'alle Spiele'!$J4='alle Spiele'!BT4)),Punktsystem!$B$11,0)+IF(AND(Punktsystem!$D$10&lt;&gt;"",'alle Spiele'!$H4='alle Spiele'!$J4,'alle Spiele'!BS4='alle Spiele'!BT4,ABS('alle Spiele'!$H4-'alle Spiele'!BS4)=1),Punktsystem!$B$10,0),0)</f>
        <v>0</v>
      </c>
      <c r="BU4" s="225">
        <f>IF(BS4=Punktsystem!$B$5,IF(AND(Punktsystem!$I$14&lt;&gt;"",'alle Spiele'!$H4+'alle Spiele'!$J4&gt;Punktsystem!$D$14),('alle Spiele'!$H4+'alle Spiele'!$J4-Punktsystem!$D$14)*Punktsystem!$F$14,0)+IF(AND(Punktsystem!$I$15&lt;&gt;"",ABS('alle Spiele'!$H4-'alle Spiele'!$J4)&gt;Punktsystem!$D$15),(ABS('alle Spiele'!$H4-'alle Spiele'!$J4)-Punktsystem!$D$15)*Punktsystem!$F$15,0),0)</f>
        <v>0</v>
      </c>
      <c r="BV4" s="230">
        <f>IF(OR('alle Spiele'!BV4="",'alle Spiele'!BW4=""),0,IF(AND('alle Spiele'!$H4='alle Spiele'!BV4,'alle Spiele'!$J4='alle Spiele'!BW4),Punktsystem!$B$5,IF(OR(AND('alle Spiele'!$H4-'alle Spiele'!$J4&lt;0,'alle Spiele'!BV4-'alle Spiele'!BW4&lt;0),AND('alle Spiele'!$H4-'alle Spiele'!$J4&gt;0,'alle Spiele'!BV4-'alle Spiele'!BW4&gt;0),AND('alle Spiele'!$H4-'alle Spiele'!$J4=0,'alle Spiele'!BV4-'alle Spiele'!BW4=0)),Punktsystem!$B$6,0)))</f>
        <v>0</v>
      </c>
      <c r="BW4" s="224">
        <f>IF(BV4=Punktsystem!$B$6,IF(AND(Punktsystem!$D$9&lt;&gt;"",'alle Spiele'!$H4-'alle Spiele'!$J4='alle Spiele'!BV4-'alle Spiele'!BW4,'alle Spiele'!$H4&lt;&gt;'alle Spiele'!$J4),Punktsystem!$B$9,0)+IF(AND(Punktsystem!$D$11&lt;&gt;"",OR('alle Spiele'!$H4='alle Spiele'!BV4,'alle Spiele'!$J4='alle Spiele'!BW4)),Punktsystem!$B$11,0)+IF(AND(Punktsystem!$D$10&lt;&gt;"",'alle Spiele'!$H4='alle Spiele'!$J4,'alle Spiele'!BV4='alle Spiele'!BW4,ABS('alle Spiele'!$H4-'alle Spiele'!BV4)=1),Punktsystem!$B$10,0),0)</f>
        <v>0</v>
      </c>
      <c r="BX4" s="225">
        <f>IF(BV4=Punktsystem!$B$5,IF(AND(Punktsystem!$I$14&lt;&gt;"",'alle Spiele'!$H4+'alle Spiele'!$J4&gt;Punktsystem!$D$14),('alle Spiele'!$H4+'alle Spiele'!$J4-Punktsystem!$D$14)*Punktsystem!$F$14,0)+IF(AND(Punktsystem!$I$15&lt;&gt;"",ABS('alle Spiele'!$H4-'alle Spiele'!$J4)&gt;Punktsystem!$D$15),(ABS('alle Spiele'!$H4-'alle Spiele'!$J4)-Punktsystem!$D$15)*Punktsystem!$F$15,0),0)</f>
        <v>0</v>
      </c>
      <c r="BY4" s="230">
        <f>IF(OR('alle Spiele'!BY4="",'alle Spiele'!BZ4=""),0,IF(AND('alle Spiele'!$H4='alle Spiele'!BY4,'alle Spiele'!$J4='alle Spiele'!BZ4),Punktsystem!$B$5,IF(OR(AND('alle Spiele'!$H4-'alle Spiele'!$J4&lt;0,'alle Spiele'!BY4-'alle Spiele'!BZ4&lt;0),AND('alle Spiele'!$H4-'alle Spiele'!$J4&gt;0,'alle Spiele'!BY4-'alle Spiele'!BZ4&gt;0),AND('alle Spiele'!$H4-'alle Spiele'!$J4=0,'alle Spiele'!BY4-'alle Spiele'!BZ4=0)),Punktsystem!$B$6,0)))</f>
        <v>0</v>
      </c>
      <c r="BZ4" s="224">
        <f>IF(BY4=Punktsystem!$B$6,IF(AND(Punktsystem!$D$9&lt;&gt;"",'alle Spiele'!$H4-'alle Spiele'!$J4='alle Spiele'!BY4-'alle Spiele'!BZ4,'alle Spiele'!$H4&lt;&gt;'alle Spiele'!$J4),Punktsystem!$B$9,0)+IF(AND(Punktsystem!$D$11&lt;&gt;"",OR('alle Spiele'!$H4='alle Spiele'!BY4,'alle Spiele'!$J4='alle Spiele'!BZ4)),Punktsystem!$B$11,0)+IF(AND(Punktsystem!$D$10&lt;&gt;"",'alle Spiele'!$H4='alle Spiele'!$J4,'alle Spiele'!BY4='alle Spiele'!BZ4,ABS('alle Spiele'!$H4-'alle Spiele'!BY4)=1),Punktsystem!$B$10,0),0)</f>
        <v>0</v>
      </c>
      <c r="CA4" s="225">
        <f>IF(BY4=Punktsystem!$B$5,IF(AND(Punktsystem!$I$14&lt;&gt;"",'alle Spiele'!$H4+'alle Spiele'!$J4&gt;Punktsystem!$D$14),('alle Spiele'!$H4+'alle Spiele'!$J4-Punktsystem!$D$14)*Punktsystem!$F$14,0)+IF(AND(Punktsystem!$I$15&lt;&gt;"",ABS('alle Spiele'!$H4-'alle Spiele'!$J4)&gt;Punktsystem!$D$15),(ABS('alle Spiele'!$H4-'alle Spiele'!$J4)-Punktsystem!$D$15)*Punktsystem!$F$15,0),0)</f>
        <v>0</v>
      </c>
      <c r="CB4" s="230">
        <f>IF(OR('alle Spiele'!CB4="",'alle Spiele'!CC4=""),0,IF(AND('alle Spiele'!$H4='alle Spiele'!CB4,'alle Spiele'!$J4='alle Spiele'!CC4),Punktsystem!$B$5,IF(OR(AND('alle Spiele'!$H4-'alle Spiele'!$J4&lt;0,'alle Spiele'!CB4-'alle Spiele'!CC4&lt;0),AND('alle Spiele'!$H4-'alle Spiele'!$J4&gt;0,'alle Spiele'!CB4-'alle Spiele'!CC4&gt;0),AND('alle Spiele'!$H4-'alle Spiele'!$J4=0,'alle Spiele'!CB4-'alle Spiele'!CC4=0)),Punktsystem!$B$6,0)))</f>
        <v>0</v>
      </c>
      <c r="CC4" s="224">
        <f>IF(CB4=Punktsystem!$B$6,IF(AND(Punktsystem!$D$9&lt;&gt;"",'alle Spiele'!$H4-'alle Spiele'!$J4='alle Spiele'!CB4-'alle Spiele'!CC4,'alle Spiele'!$H4&lt;&gt;'alle Spiele'!$J4),Punktsystem!$B$9,0)+IF(AND(Punktsystem!$D$11&lt;&gt;"",OR('alle Spiele'!$H4='alle Spiele'!CB4,'alle Spiele'!$J4='alle Spiele'!CC4)),Punktsystem!$B$11,0)+IF(AND(Punktsystem!$D$10&lt;&gt;"",'alle Spiele'!$H4='alle Spiele'!$J4,'alle Spiele'!CB4='alle Spiele'!CC4,ABS('alle Spiele'!$H4-'alle Spiele'!CB4)=1),Punktsystem!$B$10,0),0)</f>
        <v>0</v>
      </c>
      <c r="CD4" s="225">
        <f>IF(CB4=Punktsystem!$B$5,IF(AND(Punktsystem!$I$14&lt;&gt;"",'alle Spiele'!$H4+'alle Spiele'!$J4&gt;Punktsystem!$D$14),('alle Spiele'!$H4+'alle Spiele'!$J4-Punktsystem!$D$14)*Punktsystem!$F$14,0)+IF(AND(Punktsystem!$I$15&lt;&gt;"",ABS('alle Spiele'!$H4-'alle Spiele'!$J4)&gt;Punktsystem!$D$15),(ABS('alle Spiele'!$H4-'alle Spiele'!$J4)-Punktsystem!$D$15)*Punktsystem!$F$15,0),0)</f>
        <v>0</v>
      </c>
      <c r="CE4" s="230">
        <f>IF(OR('alle Spiele'!CE4="",'alle Spiele'!CF4=""),0,IF(AND('alle Spiele'!$H4='alle Spiele'!CE4,'alle Spiele'!$J4='alle Spiele'!CF4),Punktsystem!$B$5,IF(OR(AND('alle Spiele'!$H4-'alle Spiele'!$J4&lt;0,'alle Spiele'!CE4-'alle Spiele'!CF4&lt;0),AND('alle Spiele'!$H4-'alle Spiele'!$J4&gt;0,'alle Spiele'!CE4-'alle Spiele'!CF4&gt;0),AND('alle Spiele'!$H4-'alle Spiele'!$J4=0,'alle Spiele'!CE4-'alle Spiele'!CF4=0)),Punktsystem!$B$6,0)))</f>
        <v>0</v>
      </c>
      <c r="CF4" s="224">
        <f>IF(CE4=Punktsystem!$B$6,IF(AND(Punktsystem!$D$9&lt;&gt;"",'alle Spiele'!$H4-'alle Spiele'!$J4='alle Spiele'!CE4-'alle Spiele'!CF4,'alle Spiele'!$H4&lt;&gt;'alle Spiele'!$J4),Punktsystem!$B$9,0)+IF(AND(Punktsystem!$D$11&lt;&gt;"",OR('alle Spiele'!$H4='alle Spiele'!CE4,'alle Spiele'!$J4='alle Spiele'!CF4)),Punktsystem!$B$11,0)+IF(AND(Punktsystem!$D$10&lt;&gt;"",'alle Spiele'!$H4='alle Spiele'!$J4,'alle Spiele'!CE4='alle Spiele'!CF4,ABS('alle Spiele'!$H4-'alle Spiele'!CE4)=1),Punktsystem!$B$10,0),0)</f>
        <v>0</v>
      </c>
      <c r="CG4" s="225">
        <f>IF(CE4=Punktsystem!$B$5,IF(AND(Punktsystem!$I$14&lt;&gt;"",'alle Spiele'!$H4+'alle Spiele'!$J4&gt;Punktsystem!$D$14),('alle Spiele'!$H4+'alle Spiele'!$J4-Punktsystem!$D$14)*Punktsystem!$F$14,0)+IF(AND(Punktsystem!$I$15&lt;&gt;"",ABS('alle Spiele'!$H4-'alle Spiele'!$J4)&gt;Punktsystem!$D$15),(ABS('alle Spiele'!$H4-'alle Spiele'!$J4)-Punktsystem!$D$15)*Punktsystem!$F$15,0),0)</f>
        <v>0</v>
      </c>
      <c r="CH4" s="230">
        <f>IF(OR('alle Spiele'!CH4="",'alle Spiele'!CI4=""),0,IF(AND('alle Spiele'!$H4='alle Spiele'!CH4,'alle Spiele'!$J4='alle Spiele'!CI4),Punktsystem!$B$5,IF(OR(AND('alle Spiele'!$H4-'alle Spiele'!$J4&lt;0,'alle Spiele'!CH4-'alle Spiele'!CI4&lt;0),AND('alle Spiele'!$H4-'alle Spiele'!$J4&gt;0,'alle Spiele'!CH4-'alle Spiele'!CI4&gt;0),AND('alle Spiele'!$H4-'alle Spiele'!$J4=0,'alle Spiele'!CH4-'alle Spiele'!CI4=0)),Punktsystem!$B$6,0)))</f>
        <v>0</v>
      </c>
      <c r="CI4" s="224">
        <f>IF(CH4=Punktsystem!$B$6,IF(AND(Punktsystem!$D$9&lt;&gt;"",'alle Spiele'!$H4-'alle Spiele'!$J4='alle Spiele'!CH4-'alle Spiele'!CI4,'alle Spiele'!$H4&lt;&gt;'alle Spiele'!$J4),Punktsystem!$B$9,0)+IF(AND(Punktsystem!$D$11&lt;&gt;"",OR('alle Spiele'!$H4='alle Spiele'!CH4,'alle Spiele'!$J4='alle Spiele'!CI4)),Punktsystem!$B$11,0)+IF(AND(Punktsystem!$D$10&lt;&gt;"",'alle Spiele'!$H4='alle Spiele'!$J4,'alle Spiele'!CH4='alle Spiele'!CI4,ABS('alle Spiele'!$H4-'alle Spiele'!CH4)=1),Punktsystem!$B$10,0),0)</f>
        <v>0</v>
      </c>
      <c r="CJ4" s="225">
        <f>IF(CH4=Punktsystem!$B$5,IF(AND(Punktsystem!$I$14&lt;&gt;"",'alle Spiele'!$H4+'alle Spiele'!$J4&gt;Punktsystem!$D$14),('alle Spiele'!$H4+'alle Spiele'!$J4-Punktsystem!$D$14)*Punktsystem!$F$14,0)+IF(AND(Punktsystem!$I$15&lt;&gt;"",ABS('alle Spiele'!$H4-'alle Spiele'!$J4)&gt;Punktsystem!$D$15),(ABS('alle Spiele'!$H4-'alle Spiele'!$J4)-Punktsystem!$D$15)*Punktsystem!$F$15,0),0)</f>
        <v>0</v>
      </c>
      <c r="CK4" s="230">
        <f>IF(OR('alle Spiele'!CK4="",'alle Spiele'!CL4=""),0,IF(AND('alle Spiele'!$H4='alle Spiele'!CK4,'alle Spiele'!$J4='alle Spiele'!CL4),Punktsystem!$B$5,IF(OR(AND('alle Spiele'!$H4-'alle Spiele'!$J4&lt;0,'alle Spiele'!CK4-'alle Spiele'!CL4&lt;0),AND('alle Spiele'!$H4-'alle Spiele'!$J4&gt;0,'alle Spiele'!CK4-'alle Spiele'!CL4&gt;0),AND('alle Spiele'!$H4-'alle Spiele'!$J4=0,'alle Spiele'!CK4-'alle Spiele'!CL4=0)),Punktsystem!$B$6,0)))</f>
        <v>0</v>
      </c>
      <c r="CL4" s="224">
        <f>IF(CK4=Punktsystem!$B$6,IF(AND(Punktsystem!$D$9&lt;&gt;"",'alle Spiele'!$H4-'alle Spiele'!$J4='alle Spiele'!CK4-'alle Spiele'!CL4,'alle Spiele'!$H4&lt;&gt;'alle Spiele'!$J4),Punktsystem!$B$9,0)+IF(AND(Punktsystem!$D$11&lt;&gt;"",OR('alle Spiele'!$H4='alle Spiele'!CK4,'alle Spiele'!$J4='alle Spiele'!CL4)),Punktsystem!$B$11,0)+IF(AND(Punktsystem!$D$10&lt;&gt;"",'alle Spiele'!$H4='alle Spiele'!$J4,'alle Spiele'!CK4='alle Spiele'!CL4,ABS('alle Spiele'!$H4-'alle Spiele'!CK4)=1),Punktsystem!$B$10,0),0)</f>
        <v>0</v>
      </c>
      <c r="CM4" s="225">
        <f>IF(CK4=Punktsystem!$B$5,IF(AND(Punktsystem!$I$14&lt;&gt;"",'alle Spiele'!$H4+'alle Spiele'!$J4&gt;Punktsystem!$D$14),('alle Spiele'!$H4+'alle Spiele'!$J4-Punktsystem!$D$14)*Punktsystem!$F$14,0)+IF(AND(Punktsystem!$I$15&lt;&gt;"",ABS('alle Spiele'!$H4-'alle Spiele'!$J4)&gt;Punktsystem!$D$15),(ABS('alle Spiele'!$H4-'alle Spiele'!$J4)-Punktsystem!$D$15)*Punktsystem!$F$15,0),0)</f>
        <v>0</v>
      </c>
      <c r="CN4" s="230">
        <f>IF(OR('alle Spiele'!CN4="",'alle Spiele'!CO4=""),0,IF(AND('alle Spiele'!$H4='alle Spiele'!CN4,'alle Spiele'!$J4='alle Spiele'!CO4),Punktsystem!$B$5,IF(OR(AND('alle Spiele'!$H4-'alle Spiele'!$J4&lt;0,'alle Spiele'!CN4-'alle Spiele'!CO4&lt;0),AND('alle Spiele'!$H4-'alle Spiele'!$J4&gt;0,'alle Spiele'!CN4-'alle Spiele'!CO4&gt;0),AND('alle Spiele'!$H4-'alle Spiele'!$J4=0,'alle Spiele'!CN4-'alle Spiele'!CO4=0)),Punktsystem!$B$6,0)))</f>
        <v>0</v>
      </c>
      <c r="CO4" s="224">
        <f>IF(CN4=Punktsystem!$B$6,IF(AND(Punktsystem!$D$9&lt;&gt;"",'alle Spiele'!$H4-'alle Spiele'!$J4='alle Spiele'!CN4-'alle Spiele'!CO4,'alle Spiele'!$H4&lt;&gt;'alle Spiele'!$J4),Punktsystem!$B$9,0)+IF(AND(Punktsystem!$D$11&lt;&gt;"",OR('alle Spiele'!$H4='alle Spiele'!CN4,'alle Spiele'!$J4='alle Spiele'!CO4)),Punktsystem!$B$11,0)+IF(AND(Punktsystem!$D$10&lt;&gt;"",'alle Spiele'!$H4='alle Spiele'!$J4,'alle Spiele'!CN4='alle Spiele'!CO4,ABS('alle Spiele'!$H4-'alle Spiele'!CN4)=1),Punktsystem!$B$10,0),0)</f>
        <v>0</v>
      </c>
      <c r="CP4" s="225">
        <f>IF(CN4=Punktsystem!$B$5,IF(AND(Punktsystem!$I$14&lt;&gt;"",'alle Spiele'!$H4+'alle Spiele'!$J4&gt;Punktsystem!$D$14),('alle Spiele'!$H4+'alle Spiele'!$J4-Punktsystem!$D$14)*Punktsystem!$F$14,0)+IF(AND(Punktsystem!$I$15&lt;&gt;"",ABS('alle Spiele'!$H4-'alle Spiele'!$J4)&gt;Punktsystem!$D$15),(ABS('alle Spiele'!$H4-'alle Spiele'!$J4)-Punktsystem!$D$15)*Punktsystem!$F$15,0),0)</f>
        <v>0</v>
      </c>
      <c r="CQ4" s="230">
        <f>IF(OR('alle Spiele'!CQ4="",'alle Spiele'!CR4=""),0,IF(AND('alle Spiele'!$H4='alle Spiele'!CQ4,'alle Spiele'!$J4='alle Spiele'!CR4),Punktsystem!$B$5,IF(OR(AND('alle Spiele'!$H4-'alle Spiele'!$J4&lt;0,'alle Spiele'!CQ4-'alle Spiele'!CR4&lt;0),AND('alle Spiele'!$H4-'alle Spiele'!$J4&gt;0,'alle Spiele'!CQ4-'alle Spiele'!CR4&gt;0),AND('alle Spiele'!$H4-'alle Spiele'!$J4=0,'alle Spiele'!CQ4-'alle Spiele'!CR4=0)),Punktsystem!$B$6,0)))</f>
        <v>0</v>
      </c>
      <c r="CR4" s="224">
        <f>IF(CQ4=Punktsystem!$B$6,IF(AND(Punktsystem!$D$9&lt;&gt;"",'alle Spiele'!$H4-'alle Spiele'!$J4='alle Spiele'!CQ4-'alle Spiele'!CR4,'alle Spiele'!$H4&lt;&gt;'alle Spiele'!$J4),Punktsystem!$B$9,0)+IF(AND(Punktsystem!$D$11&lt;&gt;"",OR('alle Spiele'!$H4='alle Spiele'!CQ4,'alle Spiele'!$J4='alle Spiele'!CR4)),Punktsystem!$B$11,0)+IF(AND(Punktsystem!$D$10&lt;&gt;"",'alle Spiele'!$H4='alle Spiele'!$J4,'alle Spiele'!CQ4='alle Spiele'!CR4,ABS('alle Spiele'!$H4-'alle Spiele'!CQ4)=1),Punktsystem!$B$10,0),0)</f>
        <v>0</v>
      </c>
      <c r="CS4" s="225">
        <f>IF(CQ4=Punktsystem!$B$5,IF(AND(Punktsystem!$I$14&lt;&gt;"",'alle Spiele'!$H4+'alle Spiele'!$J4&gt;Punktsystem!$D$14),('alle Spiele'!$H4+'alle Spiele'!$J4-Punktsystem!$D$14)*Punktsystem!$F$14,0)+IF(AND(Punktsystem!$I$15&lt;&gt;"",ABS('alle Spiele'!$H4-'alle Spiele'!$J4)&gt;Punktsystem!$D$15),(ABS('alle Spiele'!$H4-'alle Spiele'!$J4)-Punktsystem!$D$15)*Punktsystem!$F$15,0),0)</f>
        <v>0</v>
      </c>
      <c r="CT4" s="230">
        <f>IF(OR('alle Spiele'!CT4="",'alle Spiele'!CU4=""),0,IF(AND('alle Spiele'!$H4='alle Spiele'!CT4,'alle Spiele'!$J4='alle Spiele'!CU4),Punktsystem!$B$5,IF(OR(AND('alle Spiele'!$H4-'alle Spiele'!$J4&lt;0,'alle Spiele'!CT4-'alle Spiele'!CU4&lt;0),AND('alle Spiele'!$H4-'alle Spiele'!$J4&gt;0,'alle Spiele'!CT4-'alle Spiele'!CU4&gt;0),AND('alle Spiele'!$H4-'alle Spiele'!$J4=0,'alle Spiele'!CT4-'alle Spiele'!CU4=0)),Punktsystem!$B$6,0)))</f>
        <v>0</v>
      </c>
      <c r="CU4" s="224">
        <f>IF(CT4=Punktsystem!$B$6,IF(AND(Punktsystem!$D$9&lt;&gt;"",'alle Spiele'!$H4-'alle Spiele'!$J4='alle Spiele'!CT4-'alle Spiele'!CU4,'alle Spiele'!$H4&lt;&gt;'alle Spiele'!$J4),Punktsystem!$B$9,0)+IF(AND(Punktsystem!$D$11&lt;&gt;"",OR('alle Spiele'!$H4='alle Spiele'!CT4,'alle Spiele'!$J4='alle Spiele'!CU4)),Punktsystem!$B$11,0)+IF(AND(Punktsystem!$D$10&lt;&gt;"",'alle Spiele'!$H4='alle Spiele'!$J4,'alle Spiele'!CT4='alle Spiele'!CU4,ABS('alle Spiele'!$H4-'alle Spiele'!CT4)=1),Punktsystem!$B$10,0),0)</f>
        <v>0</v>
      </c>
      <c r="CV4" s="225">
        <f>IF(CT4=Punktsystem!$B$5,IF(AND(Punktsystem!$I$14&lt;&gt;"",'alle Spiele'!$H4+'alle Spiele'!$J4&gt;Punktsystem!$D$14),('alle Spiele'!$H4+'alle Spiele'!$J4-Punktsystem!$D$14)*Punktsystem!$F$14,0)+IF(AND(Punktsystem!$I$15&lt;&gt;"",ABS('alle Spiele'!$H4-'alle Spiele'!$J4)&gt;Punktsystem!$D$15),(ABS('alle Spiele'!$H4-'alle Spiele'!$J4)-Punktsystem!$D$15)*Punktsystem!$F$15,0),0)</f>
        <v>0</v>
      </c>
      <c r="CW4" s="230">
        <f>IF(OR('alle Spiele'!CW4="",'alle Spiele'!CX4=""),0,IF(AND('alle Spiele'!$H4='alle Spiele'!CW4,'alle Spiele'!$J4='alle Spiele'!CX4),Punktsystem!$B$5,IF(OR(AND('alle Spiele'!$H4-'alle Spiele'!$J4&lt;0,'alle Spiele'!CW4-'alle Spiele'!CX4&lt;0),AND('alle Spiele'!$H4-'alle Spiele'!$J4&gt;0,'alle Spiele'!CW4-'alle Spiele'!CX4&gt;0),AND('alle Spiele'!$H4-'alle Spiele'!$J4=0,'alle Spiele'!CW4-'alle Spiele'!CX4=0)),Punktsystem!$B$6,0)))</f>
        <v>0</v>
      </c>
      <c r="CX4" s="224">
        <f>IF(CW4=Punktsystem!$B$6,IF(AND(Punktsystem!$D$9&lt;&gt;"",'alle Spiele'!$H4-'alle Spiele'!$J4='alle Spiele'!CW4-'alle Spiele'!CX4,'alle Spiele'!$H4&lt;&gt;'alle Spiele'!$J4),Punktsystem!$B$9,0)+IF(AND(Punktsystem!$D$11&lt;&gt;"",OR('alle Spiele'!$H4='alle Spiele'!CW4,'alle Spiele'!$J4='alle Spiele'!CX4)),Punktsystem!$B$11,0)+IF(AND(Punktsystem!$D$10&lt;&gt;"",'alle Spiele'!$H4='alle Spiele'!$J4,'alle Spiele'!CW4='alle Spiele'!CX4,ABS('alle Spiele'!$H4-'alle Spiele'!CW4)=1),Punktsystem!$B$10,0),0)</f>
        <v>0</v>
      </c>
      <c r="CY4" s="225">
        <f>IF(CW4=Punktsystem!$B$5,IF(AND(Punktsystem!$I$14&lt;&gt;"",'alle Spiele'!$H4+'alle Spiele'!$J4&gt;Punktsystem!$D$14),('alle Spiele'!$H4+'alle Spiele'!$J4-Punktsystem!$D$14)*Punktsystem!$F$14,0)+IF(AND(Punktsystem!$I$15&lt;&gt;"",ABS('alle Spiele'!$H4-'alle Spiele'!$J4)&gt;Punktsystem!$D$15),(ABS('alle Spiele'!$H4-'alle Spiele'!$J4)-Punktsystem!$D$15)*Punktsystem!$F$15,0),0)</f>
        <v>0</v>
      </c>
      <c r="CZ4" s="230">
        <f>IF(OR('alle Spiele'!CZ4="",'alle Spiele'!DA4=""),0,IF(AND('alle Spiele'!$H4='alle Spiele'!CZ4,'alle Spiele'!$J4='alle Spiele'!DA4),Punktsystem!$B$5,IF(OR(AND('alle Spiele'!$H4-'alle Spiele'!$J4&lt;0,'alle Spiele'!CZ4-'alle Spiele'!DA4&lt;0),AND('alle Spiele'!$H4-'alle Spiele'!$J4&gt;0,'alle Spiele'!CZ4-'alle Spiele'!DA4&gt;0),AND('alle Spiele'!$H4-'alle Spiele'!$J4=0,'alle Spiele'!CZ4-'alle Spiele'!DA4=0)),Punktsystem!$B$6,0)))</f>
        <v>0</v>
      </c>
      <c r="DA4" s="224">
        <f>IF(CZ4=Punktsystem!$B$6,IF(AND(Punktsystem!$D$9&lt;&gt;"",'alle Spiele'!$H4-'alle Spiele'!$J4='alle Spiele'!CZ4-'alle Spiele'!DA4,'alle Spiele'!$H4&lt;&gt;'alle Spiele'!$J4),Punktsystem!$B$9,0)+IF(AND(Punktsystem!$D$11&lt;&gt;"",OR('alle Spiele'!$H4='alle Spiele'!CZ4,'alle Spiele'!$J4='alle Spiele'!DA4)),Punktsystem!$B$11,0)+IF(AND(Punktsystem!$D$10&lt;&gt;"",'alle Spiele'!$H4='alle Spiele'!$J4,'alle Spiele'!CZ4='alle Spiele'!DA4,ABS('alle Spiele'!$H4-'alle Spiele'!CZ4)=1),Punktsystem!$B$10,0),0)</f>
        <v>0</v>
      </c>
      <c r="DB4" s="225">
        <f>IF(CZ4=Punktsystem!$B$5,IF(AND(Punktsystem!$I$14&lt;&gt;"",'alle Spiele'!$H4+'alle Spiele'!$J4&gt;Punktsystem!$D$14),('alle Spiele'!$H4+'alle Spiele'!$J4-Punktsystem!$D$14)*Punktsystem!$F$14,0)+IF(AND(Punktsystem!$I$15&lt;&gt;"",ABS('alle Spiele'!$H4-'alle Spiele'!$J4)&gt;Punktsystem!$D$15),(ABS('alle Spiele'!$H4-'alle Spiele'!$J4)-Punktsystem!$D$15)*Punktsystem!$F$15,0),0)</f>
        <v>0</v>
      </c>
      <c r="DC4" s="230">
        <f>IF(OR('alle Spiele'!DC4="",'alle Spiele'!DD4=""),0,IF(AND('alle Spiele'!$H4='alle Spiele'!DC4,'alle Spiele'!$J4='alle Spiele'!DD4),Punktsystem!$B$5,IF(OR(AND('alle Spiele'!$H4-'alle Spiele'!$J4&lt;0,'alle Spiele'!DC4-'alle Spiele'!DD4&lt;0),AND('alle Spiele'!$H4-'alle Spiele'!$J4&gt;0,'alle Spiele'!DC4-'alle Spiele'!DD4&gt;0),AND('alle Spiele'!$H4-'alle Spiele'!$J4=0,'alle Spiele'!DC4-'alle Spiele'!DD4=0)),Punktsystem!$B$6,0)))</f>
        <v>0</v>
      </c>
      <c r="DD4" s="224">
        <f>IF(DC4=Punktsystem!$B$6,IF(AND(Punktsystem!$D$9&lt;&gt;"",'alle Spiele'!$H4-'alle Spiele'!$J4='alle Spiele'!DC4-'alle Spiele'!DD4,'alle Spiele'!$H4&lt;&gt;'alle Spiele'!$J4),Punktsystem!$B$9,0)+IF(AND(Punktsystem!$D$11&lt;&gt;"",OR('alle Spiele'!$H4='alle Spiele'!DC4,'alle Spiele'!$J4='alle Spiele'!DD4)),Punktsystem!$B$11,0)+IF(AND(Punktsystem!$D$10&lt;&gt;"",'alle Spiele'!$H4='alle Spiele'!$J4,'alle Spiele'!DC4='alle Spiele'!DD4,ABS('alle Spiele'!$H4-'alle Spiele'!DC4)=1),Punktsystem!$B$10,0),0)</f>
        <v>0</v>
      </c>
      <c r="DE4" s="225">
        <f>IF(DC4=Punktsystem!$B$5,IF(AND(Punktsystem!$I$14&lt;&gt;"",'alle Spiele'!$H4+'alle Spiele'!$J4&gt;Punktsystem!$D$14),('alle Spiele'!$H4+'alle Spiele'!$J4-Punktsystem!$D$14)*Punktsystem!$F$14,0)+IF(AND(Punktsystem!$I$15&lt;&gt;"",ABS('alle Spiele'!$H4-'alle Spiele'!$J4)&gt;Punktsystem!$D$15),(ABS('alle Spiele'!$H4-'alle Spiele'!$J4)-Punktsystem!$D$15)*Punktsystem!$F$15,0),0)</f>
        <v>0</v>
      </c>
      <c r="DF4" s="230">
        <f>IF(OR('alle Spiele'!DF4="",'alle Spiele'!DG4=""),0,IF(AND('alle Spiele'!$H4='alle Spiele'!DF4,'alle Spiele'!$J4='alle Spiele'!DG4),Punktsystem!$B$5,IF(OR(AND('alle Spiele'!$H4-'alle Spiele'!$J4&lt;0,'alle Spiele'!DF4-'alle Spiele'!DG4&lt;0),AND('alle Spiele'!$H4-'alle Spiele'!$J4&gt;0,'alle Spiele'!DF4-'alle Spiele'!DG4&gt;0),AND('alle Spiele'!$H4-'alle Spiele'!$J4=0,'alle Spiele'!DF4-'alle Spiele'!DG4=0)),Punktsystem!$B$6,0)))</f>
        <v>0</v>
      </c>
      <c r="DG4" s="224">
        <f>IF(DF4=Punktsystem!$B$6,IF(AND(Punktsystem!$D$9&lt;&gt;"",'alle Spiele'!$H4-'alle Spiele'!$J4='alle Spiele'!DF4-'alle Spiele'!DG4,'alle Spiele'!$H4&lt;&gt;'alle Spiele'!$J4),Punktsystem!$B$9,0)+IF(AND(Punktsystem!$D$11&lt;&gt;"",OR('alle Spiele'!$H4='alle Spiele'!DF4,'alle Spiele'!$J4='alle Spiele'!DG4)),Punktsystem!$B$11,0)+IF(AND(Punktsystem!$D$10&lt;&gt;"",'alle Spiele'!$H4='alle Spiele'!$J4,'alle Spiele'!DF4='alle Spiele'!DG4,ABS('alle Spiele'!$H4-'alle Spiele'!DF4)=1),Punktsystem!$B$10,0),0)</f>
        <v>0</v>
      </c>
      <c r="DH4" s="225">
        <f>IF(DF4=Punktsystem!$B$5,IF(AND(Punktsystem!$I$14&lt;&gt;"",'alle Spiele'!$H4+'alle Spiele'!$J4&gt;Punktsystem!$D$14),('alle Spiele'!$H4+'alle Spiele'!$J4-Punktsystem!$D$14)*Punktsystem!$F$14,0)+IF(AND(Punktsystem!$I$15&lt;&gt;"",ABS('alle Spiele'!$H4-'alle Spiele'!$J4)&gt;Punktsystem!$D$15),(ABS('alle Spiele'!$H4-'alle Spiele'!$J4)-Punktsystem!$D$15)*Punktsystem!$F$15,0),0)</f>
        <v>0</v>
      </c>
      <c r="DI4" s="230">
        <f>IF(OR('alle Spiele'!DI4="",'alle Spiele'!DJ4=""),0,IF(AND('alle Spiele'!$H4='alle Spiele'!DI4,'alle Spiele'!$J4='alle Spiele'!DJ4),Punktsystem!$B$5,IF(OR(AND('alle Spiele'!$H4-'alle Spiele'!$J4&lt;0,'alle Spiele'!DI4-'alle Spiele'!DJ4&lt;0),AND('alle Spiele'!$H4-'alle Spiele'!$J4&gt;0,'alle Spiele'!DI4-'alle Spiele'!DJ4&gt;0),AND('alle Spiele'!$H4-'alle Spiele'!$J4=0,'alle Spiele'!DI4-'alle Spiele'!DJ4=0)),Punktsystem!$B$6,0)))</f>
        <v>0</v>
      </c>
      <c r="DJ4" s="224">
        <f>IF(DI4=Punktsystem!$B$6,IF(AND(Punktsystem!$D$9&lt;&gt;"",'alle Spiele'!$H4-'alle Spiele'!$J4='alle Spiele'!DI4-'alle Spiele'!DJ4,'alle Spiele'!$H4&lt;&gt;'alle Spiele'!$J4),Punktsystem!$B$9,0)+IF(AND(Punktsystem!$D$11&lt;&gt;"",OR('alle Spiele'!$H4='alle Spiele'!DI4,'alle Spiele'!$J4='alle Spiele'!DJ4)),Punktsystem!$B$11,0)+IF(AND(Punktsystem!$D$10&lt;&gt;"",'alle Spiele'!$H4='alle Spiele'!$J4,'alle Spiele'!DI4='alle Spiele'!DJ4,ABS('alle Spiele'!$H4-'alle Spiele'!DI4)=1),Punktsystem!$B$10,0),0)</f>
        <v>0</v>
      </c>
      <c r="DK4" s="225">
        <f>IF(DI4=Punktsystem!$B$5,IF(AND(Punktsystem!$I$14&lt;&gt;"",'alle Spiele'!$H4+'alle Spiele'!$J4&gt;Punktsystem!$D$14),('alle Spiele'!$H4+'alle Spiele'!$J4-Punktsystem!$D$14)*Punktsystem!$F$14,0)+IF(AND(Punktsystem!$I$15&lt;&gt;"",ABS('alle Spiele'!$H4-'alle Spiele'!$J4)&gt;Punktsystem!$D$15),(ABS('alle Spiele'!$H4-'alle Spiele'!$J4)-Punktsystem!$D$15)*Punktsystem!$F$15,0),0)</f>
        <v>0</v>
      </c>
      <c r="DL4" s="230">
        <f>IF(OR('alle Spiele'!DL4="",'alle Spiele'!DM4=""),0,IF(AND('alle Spiele'!$H4='alle Spiele'!DL4,'alle Spiele'!$J4='alle Spiele'!DM4),Punktsystem!$B$5,IF(OR(AND('alle Spiele'!$H4-'alle Spiele'!$J4&lt;0,'alle Spiele'!DL4-'alle Spiele'!DM4&lt;0),AND('alle Spiele'!$H4-'alle Spiele'!$J4&gt;0,'alle Spiele'!DL4-'alle Spiele'!DM4&gt;0),AND('alle Spiele'!$H4-'alle Spiele'!$J4=0,'alle Spiele'!DL4-'alle Spiele'!DM4=0)),Punktsystem!$B$6,0)))</f>
        <v>0</v>
      </c>
      <c r="DM4" s="224">
        <f>IF(DL4=Punktsystem!$B$6,IF(AND(Punktsystem!$D$9&lt;&gt;"",'alle Spiele'!$H4-'alle Spiele'!$J4='alle Spiele'!DL4-'alle Spiele'!DM4,'alle Spiele'!$H4&lt;&gt;'alle Spiele'!$J4),Punktsystem!$B$9,0)+IF(AND(Punktsystem!$D$11&lt;&gt;"",OR('alle Spiele'!$H4='alle Spiele'!DL4,'alle Spiele'!$J4='alle Spiele'!DM4)),Punktsystem!$B$11,0)+IF(AND(Punktsystem!$D$10&lt;&gt;"",'alle Spiele'!$H4='alle Spiele'!$J4,'alle Spiele'!DL4='alle Spiele'!DM4,ABS('alle Spiele'!$H4-'alle Spiele'!DL4)=1),Punktsystem!$B$10,0),0)</f>
        <v>0</v>
      </c>
      <c r="DN4" s="225">
        <f>IF(DL4=Punktsystem!$B$5,IF(AND(Punktsystem!$I$14&lt;&gt;"",'alle Spiele'!$H4+'alle Spiele'!$J4&gt;Punktsystem!$D$14),('alle Spiele'!$H4+'alle Spiele'!$J4-Punktsystem!$D$14)*Punktsystem!$F$14,0)+IF(AND(Punktsystem!$I$15&lt;&gt;"",ABS('alle Spiele'!$H4-'alle Spiele'!$J4)&gt;Punktsystem!$D$15),(ABS('alle Spiele'!$H4-'alle Spiele'!$J4)-Punktsystem!$D$15)*Punktsystem!$F$15,0),0)</f>
        <v>0</v>
      </c>
      <c r="DO4" s="230">
        <f>IF(OR('alle Spiele'!DO4="",'alle Spiele'!DP4=""),0,IF(AND('alle Spiele'!$H4='alle Spiele'!DO4,'alle Spiele'!$J4='alle Spiele'!DP4),Punktsystem!$B$5,IF(OR(AND('alle Spiele'!$H4-'alle Spiele'!$J4&lt;0,'alle Spiele'!DO4-'alle Spiele'!DP4&lt;0),AND('alle Spiele'!$H4-'alle Spiele'!$J4&gt;0,'alle Spiele'!DO4-'alle Spiele'!DP4&gt;0),AND('alle Spiele'!$H4-'alle Spiele'!$J4=0,'alle Spiele'!DO4-'alle Spiele'!DP4=0)),Punktsystem!$B$6,0)))</f>
        <v>0</v>
      </c>
      <c r="DP4" s="224">
        <f>IF(DO4=Punktsystem!$B$6,IF(AND(Punktsystem!$D$9&lt;&gt;"",'alle Spiele'!$H4-'alle Spiele'!$J4='alle Spiele'!DO4-'alle Spiele'!DP4,'alle Spiele'!$H4&lt;&gt;'alle Spiele'!$J4),Punktsystem!$B$9,0)+IF(AND(Punktsystem!$D$11&lt;&gt;"",OR('alle Spiele'!$H4='alle Spiele'!DO4,'alle Spiele'!$J4='alle Spiele'!DP4)),Punktsystem!$B$11,0)+IF(AND(Punktsystem!$D$10&lt;&gt;"",'alle Spiele'!$H4='alle Spiele'!$J4,'alle Spiele'!DO4='alle Spiele'!DP4,ABS('alle Spiele'!$H4-'alle Spiele'!DO4)=1),Punktsystem!$B$10,0),0)</f>
        <v>0</v>
      </c>
      <c r="DQ4" s="225">
        <f>IF(DO4=Punktsystem!$B$5,IF(AND(Punktsystem!$I$14&lt;&gt;"",'alle Spiele'!$H4+'alle Spiele'!$J4&gt;Punktsystem!$D$14),('alle Spiele'!$H4+'alle Spiele'!$J4-Punktsystem!$D$14)*Punktsystem!$F$14,0)+IF(AND(Punktsystem!$I$15&lt;&gt;"",ABS('alle Spiele'!$H4-'alle Spiele'!$J4)&gt;Punktsystem!$D$15),(ABS('alle Spiele'!$H4-'alle Spiele'!$J4)-Punktsystem!$D$15)*Punktsystem!$F$15,0),0)</f>
        <v>0</v>
      </c>
      <c r="DR4" s="230">
        <f>IF(OR('alle Spiele'!DR4="",'alle Spiele'!DS4=""),0,IF(AND('alle Spiele'!$H4='alle Spiele'!DR4,'alle Spiele'!$J4='alle Spiele'!DS4),Punktsystem!$B$5,IF(OR(AND('alle Spiele'!$H4-'alle Spiele'!$J4&lt;0,'alle Spiele'!DR4-'alle Spiele'!DS4&lt;0),AND('alle Spiele'!$H4-'alle Spiele'!$J4&gt;0,'alle Spiele'!DR4-'alle Spiele'!DS4&gt;0),AND('alle Spiele'!$H4-'alle Spiele'!$J4=0,'alle Spiele'!DR4-'alle Spiele'!DS4=0)),Punktsystem!$B$6,0)))</f>
        <v>0</v>
      </c>
      <c r="DS4" s="224">
        <f>IF(DR4=Punktsystem!$B$6,IF(AND(Punktsystem!$D$9&lt;&gt;"",'alle Spiele'!$H4-'alle Spiele'!$J4='alle Spiele'!DR4-'alle Spiele'!DS4,'alle Spiele'!$H4&lt;&gt;'alle Spiele'!$J4),Punktsystem!$B$9,0)+IF(AND(Punktsystem!$D$11&lt;&gt;"",OR('alle Spiele'!$H4='alle Spiele'!DR4,'alle Spiele'!$J4='alle Spiele'!DS4)),Punktsystem!$B$11,0)+IF(AND(Punktsystem!$D$10&lt;&gt;"",'alle Spiele'!$H4='alle Spiele'!$J4,'alle Spiele'!DR4='alle Spiele'!DS4,ABS('alle Spiele'!$H4-'alle Spiele'!DR4)=1),Punktsystem!$B$10,0),0)</f>
        <v>0</v>
      </c>
      <c r="DT4" s="225">
        <f>IF(DR4=Punktsystem!$B$5,IF(AND(Punktsystem!$I$14&lt;&gt;"",'alle Spiele'!$H4+'alle Spiele'!$J4&gt;Punktsystem!$D$14),('alle Spiele'!$H4+'alle Spiele'!$J4-Punktsystem!$D$14)*Punktsystem!$F$14,0)+IF(AND(Punktsystem!$I$15&lt;&gt;"",ABS('alle Spiele'!$H4-'alle Spiele'!$J4)&gt;Punktsystem!$D$15),(ABS('alle Spiele'!$H4-'alle Spiele'!$J4)-Punktsystem!$D$15)*Punktsystem!$F$15,0),0)</f>
        <v>0</v>
      </c>
      <c r="DU4" s="230">
        <f>IF(OR('alle Spiele'!DU4="",'alle Spiele'!DV4=""),0,IF(AND('alle Spiele'!$H4='alle Spiele'!DU4,'alle Spiele'!$J4='alle Spiele'!DV4),Punktsystem!$B$5,IF(OR(AND('alle Spiele'!$H4-'alle Spiele'!$J4&lt;0,'alle Spiele'!DU4-'alle Spiele'!DV4&lt;0),AND('alle Spiele'!$H4-'alle Spiele'!$J4&gt;0,'alle Spiele'!DU4-'alle Spiele'!DV4&gt;0),AND('alle Spiele'!$H4-'alle Spiele'!$J4=0,'alle Spiele'!DU4-'alle Spiele'!DV4=0)),Punktsystem!$B$6,0)))</f>
        <v>0</v>
      </c>
      <c r="DV4" s="224">
        <f>IF(DU4=Punktsystem!$B$6,IF(AND(Punktsystem!$D$9&lt;&gt;"",'alle Spiele'!$H4-'alle Spiele'!$J4='alle Spiele'!DU4-'alle Spiele'!DV4,'alle Spiele'!$H4&lt;&gt;'alle Spiele'!$J4),Punktsystem!$B$9,0)+IF(AND(Punktsystem!$D$11&lt;&gt;"",OR('alle Spiele'!$H4='alle Spiele'!DU4,'alle Spiele'!$J4='alle Spiele'!DV4)),Punktsystem!$B$11,0)+IF(AND(Punktsystem!$D$10&lt;&gt;"",'alle Spiele'!$H4='alle Spiele'!$J4,'alle Spiele'!DU4='alle Spiele'!DV4,ABS('alle Spiele'!$H4-'alle Spiele'!DU4)=1),Punktsystem!$B$10,0),0)</f>
        <v>0</v>
      </c>
      <c r="DW4" s="225">
        <f>IF(DU4=Punktsystem!$B$5,IF(AND(Punktsystem!$I$14&lt;&gt;"",'alle Spiele'!$H4+'alle Spiele'!$J4&gt;Punktsystem!$D$14),('alle Spiele'!$H4+'alle Spiele'!$J4-Punktsystem!$D$14)*Punktsystem!$F$14,0)+IF(AND(Punktsystem!$I$15&lt;&gt;"",ABS('alle Spiele'!$H4-'alle Spiele'!$J4)&gt;Punktsystem!$D$15),(ABS('alle Spiele'!$H4-'alle Spiele'!$J4)-Punktsystem!$D$15)*Punktsystem!$F$15,0),0)</f>
        <v>0</v>
      </c>
      <c r="DX4" s="230">
        <f>IF(OR('alle Spiele'!DX4="",'alle Spiele'!DY4=""),0,IF(AND('alle Spiele'!$H4='alle Spiele'!DX4,'alle Spiele'!$J4='alle Spiele'!DY4),Punktsystem!$B$5,IF(OR(AND('alle Spiele'!$H4-'alle Spiele'!$J4&lt;0,'alle Spiele'!DX4-'alle Spiele'!DY4&lt;0),AND('alle Spiele'!$H4-'alle Spiele'!$J4&gt;0,'alle Spiele'!DX4-'alle Spiele'!DY4&gt;0),AND('alle Spiele'!$H4-'alle Spiele'!$J4=0,'alle Spiele'!DX4-'alle Spiele'!DY4=0)),Punktsystem!$B$6,0)))</f>
        <v>0</v>
      </c>
      <c r="DY4" s="224">
        <f>IF(DX4=Punktsystem!$B$6,IF(AND(Punktsystem!$D$9&lt;&gt;"",'alle Spiele'!$H4-'alle Spiele'!$J4='alle Spiele'!DX4-'alle Spiele'!DY4,'alle Spiele'!$H4&lt;&gt;'alle Spiele'!$J4),Punktsystem!$B$9,0)+IF(AND(Punktsystem!$D$11&lt;&gt;"",OR('alle Spiele'!$H4='alle Spiele'!DX4,'alle Spiele'!$J4='alle Spiele'!DY4)),Punktsystem!$B$11,0)+IF(AND(Punktsystem!$D$10&lt;&gt;"",'alle Spiele'!$H4='alle Spiele'!$J4,'alle Spiele'!DX4='alle Spiele'!DY4,ABS('alle Spiele'!$H4-'alle Spiele'!DX4)=1),Punktsystem!$B$10,0),0)</f>
        <v>0</v>
      </c>
      <c r="DZ4" s="225">
        <f>IF(DX4=Punktsystem!$B$5,IF(AND(Punktsystem!$I$14&lt;&gt;"",'alle Spiele'!$H4+'alle Spiele'!$J4&gt;Punktsystem!$D$14),('alle Spiele'!$H4+'alle Spiele'!$J4-Punktsystem!$D$14)*Punktsystem!$F$14,0)+IF(AND(Punktsystem!$I$15&lt;&gt;"",ABS('alle Spiele'!$H4-'alle Spiele'!$J4)&gt;Punktsystem!$D$15),(ABS('alle Spiele'!$H4-'alle Spiele'!$J4)-Punktsystem!$D$15)*Punktsystem!$F$15,0),0)</f>
        <v>0</v>
      </c>
      <c r="EA4" s="230">
        <f>IF(OR('alle Spiele'!EA4="",'alle Spiele'!EB4=""),0,IF(AND('alle Spiele'!$H4='alle Spiele'!EA4,'alle Spiele'!$J4='alle Spiele'!EB4),Punktsystem!$B$5,IF(OR(AND('alle Spiele'!$H4-'alle Spiele'!$J4&lt;0,'alle Spiele'!EA4-'alle Spiele'!EB4&lt;0),AND('alle Spiele'!$H4-'alle Spiele'!$J4&gt;0,'alle Spiele'!EA4-'alle Spiele'!EB4&gt;0),AND('alle Spiele'!$H4-'alle Spiele'!$J4=0,'alle Spiele'!EA4-'alle Spiele'!EB4=0)),Punktsystem!$B$6,0)))</f>
        <v>0</v>
      </c>
      <c r="EB4" s="224">
        <f>IF(EA4=Punktsystem!$B$6,IF(AND(Punktsystem!$D$9&lt;&gt;"",'alle Spiele'!$H4-'alle Spiele'!$J4='alle Spiele'!EA4-'alle Spiele'!EB4,'alle Spiele'!$H4&lt;&gt;'alle Spiele'!$J4),Punktsystem!$B$9,0)+IF(AND(Punktsystem!$D$11&lt;&gt;"",OR('alle Spiele'!$H4='alle Spiele'!EA4,'alle Spiele'!$J4='alle Spiele'!EB4)),Punktsystem!$B$11,0)+IF(AND(Punktsystem!$D$10&lt;&gt;"",'alle Spiele'!$H4='alle Spiele'!$J4,'alle Spiele'!EA4='alle Spiele'!EB4,ABS('alle Spiele'!$H4-'alle Spiele'!EA4)=1),Punktsystem!$B$10,0),0)</f>
        <v>0</v>
      </c>
      <c r="EC4" s="225">
        <f>IF(EA4=Punktsystem!$B$5,IF(AND(Punktsystem!$I$14&lt;&gt;"",'alle Spiele'!$H4+'alle Spiele'!$J4&gt;Punktsystem!$D$14),('alle Spiele'!$H4+'alle Spiele'!$J4-Punktsystem!$D$14)*Punktsystem!$F$14,0)+IF(AND(Punktsystem!$I$15&lt;&gt;"",ABS('alle Spiele'!$H4-'alle Spiele'!$J4)&gt;Punktsystem!$D$15),(ABS('alle Spiele'!$H4-'alle Spiele'!$J4)-Punktsystem!$D$15)*Punktsystem!$F$15,0),0)</f>
        <v>0</v>
      </c>
      <c r="ED4" s="230">
        <f>IF(OR('alle Spiele'!ED4="",'alle Spiele'!EE4=""),0,IF(AND('alle Spiele'!$H4='alle Spiele'!ED4,'alle Spiele'!$J4='alle Spiele'!EE4),Punktsystem!$B$5,IF(OR(AND('alle Spiele'!$H4-'alle Spiele'!$J4&lt;0,'alle Spiele'!ED4-'alle Spiele'!EE4&lt;0),AND('alle Spiele'!$H4-'alle Spiele'!$J4&gt;0,'alle Spiele'!ED4-'alle Spiele'!EE4&gt;0),AND('alle Spiele'!$H4-'alle Spiele'!$J4=0,'alle Spiele'!ED4-'alle Spiele'!EE4=0)),Punktsystem!$B$6,0)))</f>
        <v>0</v>
      </c>
      <c r="EE4" s="224">
        <f>IF(ED4=Punktsystem!$B$6,IF(AND(Punktsystem!$D$9&lt;&gt;"",'alle Spiele'!$H4-'alle Spiele'!$J4='alle Spiele'!ED4-'alle Spiele'!EE4,'alle Spiele'!$H4&lt;&gt;'alle Spiele'!$J4),Punktsystem!$B$9,0)+IF(AND(Punktsystem!$D$11&lt;&gt;"",OR('alle Spiele'!$H4='alle Spiele'!ED4,'alle Spiele'!$J4='alle Spiele'!EE4)),Punktsystem!$B$11,0)+IF(AND(Punktsystem!$D$10&lt;&gt;"",'alle Spiele'!$H4='alle Spiele'!$J4,'alle Spiele'!ED4='alle Spiele'!EE4,ABS('alle Spiele'!$H4-'alle Spiele'!ED4)=1),Punktsystem!$B$10,0),0)</f>
        <v>0</v>
      </c>
      <c r="EF4" s="225">
        <f>IF(ED4=Punktsystem!$B$5,IF(AND(Punktsystem!$I$14&lt;&gt;"",'alle Spiele'!$H4+'alle Spiele'!$J4&gt;Punktsystem!$D$14),('alle Spiele'!$H4+'alle Spiele'!$J4-Punktsystem!$D$14)*Punktsystem!$F$14,0)+IF(AND(Punktsystem!$I$15&lt;&gt;"",ABS('alle Spiele'!$H4-'alle Spiele'!$J4)&gt;Punktsystem!$D$15),(ABS('alle Spiele'!$H4-'alle Spiele'!$J4)-Punktsystem!$D$15)*Punktsystem!$F$15,0),0)</f>
        <v>0</v>
      </c>
      <c r="EG4" s="230">
        <f>IF(OR('alle Spiele'!EG4="",'alle Spiele'!EH4=""),0,IF(AND('alle Spiele'!$H4='alle Spiele'!EG4,'alle Spiele'!$J4='alle Spiele'!EH4),Punktsystem!$B$5,IF(OR(AND('alle Spiele'!$H4-'alle Spiele'!$J4&lt;0,'alle Spiele'!EG4-'alle Spiele'!EH4&lt;0),AND('alle Spiele'!$H4-'alle Spiele'!$J4&gt;0,'alle Spiele'!EG4-'alle Spiele'!EH4&gt;0),AND('alle Spiele'!$H4-'alle Spiele'!$J4=0,'alle Spiele'!EG4-'alle Spiele'!EH4=0)),Punktsystem!$B$6,0)))</f>
        <v>0</v>
      </c>
      <c r="EH4" s="224">
        <f>IF(EG4=Punktsystem!$B$6,IF(AND(Punktsystem!$D$9&lt;&gt;"",'alle Spiele'!$H4-'alle Spiele'!$J4='alle Spiele'!EG4-'alle Spiele'!EH4,'alle Spiele'!$H4&lt;&gt;'alle Spiele'!$J4),Punktsystem!$B$9,0)+IF(AND(Punktsystem!$D$11&lt;&gt;"",OR('alle Spiele'!$H4='alle Spiele'!EG4,'alle Spiele'!$J4='alle Spiele'!EH4)),Punktsystem!$B$11,0)+IF(AND(Punktsystem!$D$10&lt;&gt;"",'alle Spiele'!$H4='alle Spiele'!$J4,'alle Spiele'!EG4='alle Spiele'!EH4,ABS('alle Spiele'!$H4-'alle Spiele'!EG4)=1),Punktsystem!$B$10,0),0)</f>
        <v>0</v>
      </c>
      <c r="EI4" s="225">
        <f>IF(EG4=Punktsystem!$B$5,IF(AND(Punktsystem!$I$14&lt;&gt;"",'alle Spiele'!$H4+'alle Spiele'!$J4&gt;Punktsystem!$D$14),('alle Spiele'!$H4+'alle Spiele'!$J4-Punktsystem!$D$14)*Punktsystem!$F$14,0)+IF(AND(Punktsystem!$I$15&lt;&gt;"",ABS('alle Spiele'!$H4-'alle Spiele'!$J4)&gt;Punktsystem!$D$15),(ABS('alle Spiele'!$H4-'alle Spiele'!$J4)-Punktsystem!$D$15)*Punktsystem!$F$15,0),0)</f>
        <v>0</v>
      </c>
    </row>
    <row r="5" spans="1:139" x14ac:dyDescent="0.2">
      <c r="A5"/>
      <c r="B5"/>
      <c r="C5"/>
      <c r="D5"/>
      <c r="E5"/>
      <c r="F5"/>
      <c r="G5"/>
      <c r="H5"/>
      <c r="J5"/>
      <c r="K5"/>
      <c r="L5"/>
      <c r="M5"/>
      <c r="N5"/>
      <c r="O5"/>
      <c r="P5"/>
      <c r="Q5"/>
      <c r="T5" s="230">
        <f>IF(OR('alle Spiele'!T5="",'alle Spiele'!U5=""),0,IF(AND('alle Spiele'!$H5='alle Spiele'!T5,'alle Spiele'!$J5='alle Spiele'!U5),Punktsystem!$B$5,IF(OR(AND('alle Spiele'!$H5-'alle Spiele'!$J5&lt;0,'alle Spiele'!T5-'alle Spiele'!U5&lt;0),AND('alle Spiele'!$H5-'alle Spiele'!$J5&gt;0,'alle Spiele'!T5-'alle Spiele'!U5&gt;0),AND('alle Spiele'!$H5-'alle Spiele'!$J5=0,'alle Spiele'!T5-'alle Spiele'!U5=0)),Punktsystem!$B$6,0)))</f>
        <v>0</v>
      </c>
      <c r="U5" s="224">
        <f>IF(T5=Punktsystem!$B$6,IF(AND(Punktsystem!$D$9&lt;&gt;"",'alle Spiele'!$H5-'alle Spiele'!$J5='alle Spiele'!T5-'alle Spiele'!U5,'alle Spiele'!$H5&lt;&gt;'alle Spiele'!$J5),Punktsystem!$B$9,0)+IF(AND(Punktsystem!$D$11&lt;&gt;"",OR('alle Spiele'!$H5='alle Spiele'!T5,'alle Spiele'!$J5='alle Spiele'!U5)),Punktsystem!$B$11,0)+IF(AND(Punktsystem!$D$10&lt;&gt;"",'alle Spiele'!$H5='alle Spiele'!$J5,'alle Spiele'!T5='alle Spiele'!U5,ABS('alle Spiele'!$H5-'alle Spiele'!T5)=1),Punktsystem!$B$10,0),0)</f>
        <v>0</v>
      </c>
      <c r="V5" s="225">
        <f>IF(T5=Punktsystem!$B$5,IF(AND(Punktsystem!$I$14&lt;&gt;"",'alle Spiele'!$H5+'alle Spiele'!$J5&gt;Punktsystem!$D$14),('alle Spiele'!$H5+'alle Spiele'!$J5-Punktsystem!$D$14)*Punktsystem!$F$14,0)+IF(AND(Punktsystem!$I$15&lt;&gt;"",ABS('alle Spiele'!$H5-'alle Spiele'!$J5)&gt;Punktsystem!$D$15),(ABS('alle Spiele'!$H5-'alle Spiele'!$J5)-Punktsystem!$D$15)*Punktsystem!$F$15,0),0)</f>
        <v>0</v>
      </c>
      <c r="W5" s="230">
        <f>IF(OR('alle Spiele'!W5="",'alle Spiele'!X5=""),0,IF(AND('alle Spiele'!$H5='alle Spiele'!W5,'alle Spiele'!$J5='alle Spiele'!X5),Punktsystem!$B$5,IF(OR(AND('alle Spiele'!$H5-'alle Spiele'!$J5&lt;0,'alle Spiele'!W5-'alle Spiele'!X5&lt;0),AND('alle Spiele'!$H5-'alle Spiele'!$J5&gt;0,'alle Spiele'!W5-'alle Spiele'!X5&gt;0),AND('alle Spiele'!$H5-'alle Spiele'!$J5=0,'alle Spiele'!W5-'alle Spiele'!X5=0)),Punktsystem!$B$6,0)))</f>
        <v>0</v>
      </c>
      <c r="X5" s="224">
        <f>IF(W5=Punktsystem!$B$6,IF(AND(Punktsystem!$D$9&lt;&gt;"",'alle Spiele'!$H5-'alle Spiele'!$J5='alle Spiele'!W5-'alle Spiele'!X5,'alle Spiele'!$H5&lt;&gt;'alle Spiele'!$J5),Punktsystem!$B$9,0)+IF(AND(Punktsystem!$D$11&lt;&gt;"",OR('alle Spiele'!$H5='alle Spiele'!W5,'alle Spiele'!$J5='alle Spiele'!X5)),Punktsystem!$B$11,0)+IF(AND(Punktsystem!$D$10&lt;&gt;"",'alle Spiele'!$H5='alle Spiele'!$J5,'alle Spiele'!W5='alle Spiele'!X5,ABS('alle Spiele'!$H5-'alle Spiele'!W5)=1),Punktsystem!$B$10,0),0)</f>
        <v>0</v>
      </c>
      <c r="Y5" s="225">
        <f>IF(W5=Punktsystem!$B$5,IF(AND(Punktsystem!$I$14&lt;&gt;"",'alle Spiele'!$H5+'alle Spiele'!$J5&gt;Punktsystem!$D$14),('alle Spiele'!$H5+'alle Spiele'!$J5-Punktsystem!$D$14)*Punktsystem!$F$14,0)+IF(AND(Punktsystem!$I$15&lt;&gt;"",ABS('alle Spiele'!$H5-'alle Spiele'!$J5)&gt;Punktsystem!$D$15),(ABS('alle Spiele'!$H5-'alle Spiele'!$J5)-Punktsystem!$D$15)*Punktsystem!$F$15,0),0)</f>
        <v>0</v>
      </c>
      <c r="Z5" s="230">
        <f>IF(OR('alle Spiele'!Z5="",'alle Spiele'!AA5=""),0,IF(AND('alle Spiele'!$H5='alle Spiele'!Z5,'alle Spiele'!$J5='alle Spiele'!AA5),Punktsystem!$B$5,IF(OR(AND('alle Spiele'!$H5-'alle Spiele'!$J5&lt;0,'alle Spiele'!Z5-'alle Spiele'!AA5&lt;0),AND('alle Spiele'!$H5-'alle Spiele'!$J5&gt;0,'alle Spiele'!Z5-'alle Spiele'!AA5&gt;0),AND('alle Spiele'!$H5-'alle Spiele'!$J5=0,'alle Spiele'!Z5-'alle Spiele'!AA5=0)),Punktsystem!$B$6,0)))</f>
        <v>0</v>
      </c>
      <c r="AA5" s="224">
        <f>IF(Z5=Punktsystem!$B$6,IF(AND(Punktsystem!$D$9&lt;&gt;"",'alle Spiele'!$H5-'alle Spiele'!$J5='alle Spiele'!Z5-'alle Spiele'!AA5,'alle Spiele'!$H5&lt;&gt;'alle Spiele'!$J5),Punktsystem!$B$9,0)+IF(AND(Punktsystem!$D$11&lt;&gt;"",OR('alle Spiele'!$H5='alle Spiele'!Z5,'alle Spiele'!$J5='alle Spiele'!AA5)),Punktsystem!$B$11,0)+IF(AND(Punktsystem!$D$10&lt;&gt;"",'alle Spiele'!$H5='alle Spiele'!$J5,'alle Spiele'!Z5='alle Spiele'!AA5,ABS('alle Spiele'!$H5-'alle Spiele'!Z5)=1),Punktsystem!$B$10,0),0)</f>
        <v>0</v>
      </c>
      <c r="AB5" s="225">
        <f>IF(Z5=Punktsystem!$B$5,IF(AND(Punktsystem!$I$14&lt;&gt;"",'alle Spiele'!$H5+'alle Spiele'!$J5&gt;Punktsystem!$D$14),('alle Spiele'!$H5+'alle Spiele'!$J5-Punktsystem!$D$14)*Punktsystem!$F$14,0)+IF(AND(Punktsystem!$I$15&lt;&gt;"",ABS('alle Spiele'!$H5-'alle Spiele'!$J5)&gt;Punktsystem!$D$15),(ABS('alle Spiele'!$H5-'alle Spiele'!$J5)-Punktsystem!$D$15)*Punktsystem!$F$15,0),0)</f>
        <v>0</v>
      </c>
      <c r="AC5" s="230">
        <f>IF(OR('alle Spiele'!AC5="",'alle Spiele'!AD5=""),0,IF(AND('alle Spiele'!$H5='alle Spiele'!AC5,'alle Spiele'!$J5='alle Spiele'!AD5),Punktsystem!$B$5,IF(OR(AND('alle Spiele'!$H5-'alle Spiele'!$J5&lt;0,'alle Spiele'!AC5-'alle Spiele'!AD5&lt;0),AND('alle Spiele'!$H5-'alle Spiele'!$J5&gt;0,'alle Spiele'!AC5-'alle Spiele'!AD5&gt;0),AND('alle Spiele'!$H5-'alle Spiele'!$J5=0,'alle Spiele'!AC5-'alle Spiele'!AD5=0)),Punktsystem!$B$6,0)))</f>
        <v>0</v>
      </c>
      <c r="AD5" s="224">
        <f>IF(AC5=Punktsystem!$B$6,IF(AND(Punktsystem!$D$9&lt;&gt;"",'alle Spiele'!$H5-'alle Spiele'!$J5='alle Spiele'!AC5-'alle Spiele'!AD5,'alle Spiele'!$H5&lt;&gt;'alle Spiele'!$J5),Punktsystem!$B$9,0)+IF(AND(Punktsystem!$D$11&lt;&gt;"",OR('alle Spiele'!$H5='alle Spiele'!AC5,'alle Spiele'!$J5='alle Spiele'!AD5)),Punktsystem!$B$11,0)+IF(AND(Punktsystem!$D$10&lt;&gt;"",'alle Spiele'!$H5='alle Spiele'!$J5,'alle Spiele'!AC5='alle Spiele'!AD5,ABS('alle Spiele'!$H5-'alle Spiele'!AC5)=1),Punktsystem!$B$10,0),0)</f>
        <v>0</v>
      </c>
      <c r="AE5" s="225">
        <f>IF(AC5=Punktsystem!$B$5,IF(AND(Punktsystem!$I$14&lt;&gt;"",'alle Spiele'!$H5+'alle Spiele'!$J5&gt;Punktsystem!$D$14),('alle Spiele'!$H5+'alle Spiele'!$J5-Punktsystem!$D$14)*Punktsystem!$F$14,0)+IF(AND(Punktsystem!$I$15&lt;&gt;"",ABS('alle Spiele'!$H5-'alle Spiele'!$J5)&gt;Punktsystem!$D$15),(ABS('alle Spiele'!$H5-'alle Spiele'!$J5)-Punktsystem!$D$15)*Punktsystem!$F$15,0),0)</f>
        <v>0</v>
      </c>
      <c r="AF5" s="230">
        <f>IF(OR('alle Spiele'!AF5="",'alle Spiele'!AG5=""),0,IF(AND('alle Spiele'!$H5='alle Spiele'!AF5,'alle Spiele'!$J5='alle Spiele'!AG5),Punktsystem!$B$5,IF(OR(AND('alle Spiele'!$H5-'alle Spiele'!$J5&lt;0,'alle Spiele'!AF5-'alle Spiele'!AG5&lt;0),AND('alle Spiele'!$H5-'alle Spiele'!$J5&gt;0,'alle Spiele'!AF5-'alle Spiele'!AG5&gt;0),AND('alle Spiele'!$H5-'alle Spiele'!$J5=0,'alle Spiele'!AF5-'alle Spiele'!AG5=0)),Punktsystem!$B$6,0)))</f>
        <v>0</v>
      </c>
      <c r="AG5" s="224">
        <f>IF(AF5=Punktsystem!$B$6,IF(AND(Punktsystem!$D$9&lt;&gt;"",'alle Spiele'!$H5-'alle Spiele'!$J5='alle Spiele'!AF5-'alle Spiele'!AG5,'alle Spiele'!$H5&lt;&gt;'alle Spiele'!$J5),Punktsystem!$B$9,0)+IF(AND(Punktsystem!$D$11&lt;&gt;"",OR('alle Spiele'!$H5='alle Spiele'!AF5,'alle Spiele'!$J5='alle Spiele'!AG5)),Punktsystem!$B$11,0)+IF(AND(Punktsystem!$D$10&lt;&gt;"",'alle Spiele'!$H5='alle Spiele'!$J5,'alle Spiele'!AF5='alle Spiele'!AG5,ABS('alle Spiele'!$H5-'alle Spiele'!AF5)=1),Punktsystem!$B$10,0),0)</f>
        <v>0</v>
      </c>
      <c r="AH5" s="225">
        <f>IF(AF5=Punktsystem!$B$5,IF(AND(Punktsystem!$I$14&lt;&gt;"",'alle Spiele'!$H5+'alle Spiele'!$J5&gt;Punktsystem!$D$14),('alle Spiele'!$H5+'alle Spiele'!$J5-Punktsystem!$D$14)*Punktsystem!$F$14,0)+IF(AND(Punktsystem!$I$15&lt;&gt;"",ABS('alle Spiele'!$H5-'alle Spiele'!$J5)&gt;Punktsystem!$D$15),(ABS('alle Spiele'!$H5-'alle Spiele'!$J5)-Punktsystem!$D$15)*Punktsystem!$F$15,0),0)</f>
        <v>0</v>
      </c>
      <c r="AI5" s="230">
        <f>IF(OR('alle Spiele'!AI5="",'alle Spiele'!AJ5=""),0,IF(AND('alle Spiele'!$H5='alle Spiele'!AI5,'alle Spiele'!$J5='alle Spiele'!AJ5),Punktsystem!$B$5,IF(OR(AND('alle Spiele'!$H5-'alle Spiele'!$J5&lt;0,'alle Spiele'!AI5-'alle Spiele'!AJ5&lt;0),AND('alle Spiele'!$H5-'alle Spiele'!$J5&gt;0,'alle Spiele'!AI5-'alle Spiele'!AJ5&gt;0),AND('alle Spiele'!$H5-'alle Spiele'!$J5=0,'alle Spiele'!AI5-'alle Spiele'!AJ5=0)),Punktsystem!$B$6,0)))</f>
        <v>0</v>
      </c>
      <c r="AJ5" s="224">
        <f>IF(AI5=Punktsystem!$B$6,IF(AND(Punktsystem!$D$9&lt;&gt;"",'alle Spiele'!$H5-'alle Spiele'!$J5='alle Spiele'!AI5-'alle Spiele'!AJ5,'alle Spiele'!$H5&lt;&gt;'alle Spiele'!$J5),Punktsystem!$B$9,0)+IF(AND(Punktsystem!$D$11&lt;&gt;"",OR('alle Spiele'!$H5='alle Spiele'!AI5,'alle Spiele'!$J5='alle Spiele'!AJ5)),Punktsystem!$B$11,0)+IF(AND(Punktsystem!$D$10&lt;&gt;"",'alle Spiele'!$H5='alle Spiele'!$J5,'alle Spiele'!AI5='alle Spiele'!AJ5,ABS('alle Spiele'!$H5-'alle Spiele'!AI5)=1),Punktsystem!$B$10,0),0)</f>
        <v>0</v>
      </c>
      <c r="AK5" s="225">
        <f>IF(AI5=Punktsystem!$B$5,IF(AND(Punktsystem!$I$14&lt;&gt;"",'alle Spiele'!$H5+'alle Spiele'!$J5&gt;Punktsystem!$D$14),('alle Spiele'!$H5+'alle Spiele'!$J5-Punktsystem!$D$14)*Punktsystem!$F$14,0)+IF(AND(Punktsystem!$I$15&lt;&gt;"",ABS('alle Spiele'!$H5-'alle Spiele'!$J5)&gt;Punktsystem!$D$15),(ABS('alle Spiele'!$H5-'alle Spiele'!$J5)-Punktsystem!$D$15)*Punktsystem!$F$15,0),0)</f>
        <v>0</v>
      </c>
      <c r="AL5" s="230">
        <f>IF(OR('alle Spiele'!AL5="",'alle Spiele'!AM5=""),0,IF(AND('alle Spiele'!$H5='alle Spiele'!AL5,'alle Spiele'!$J5='alle Spiele'!AM5),Punktsystem!$B$5,IF(OR(AND('alle Spiele'!$H5-'alle Spiele'!$J5&lt;0,'alle Spiele'!AL5-'alle Spiele'!AM5&lt;0),AND('alle Spiele'!$H5-'alle Spiele'!$J5&gt;0,'alle Spiele'!AL5-'alle Spiele'!AM5&gt;0),AND('alle Spiele'!$H5-'alle Spiele'!$J5=0,'alle Spiele'!AL5-'alle Spiele'!AM5=0)),Punktsystem!$B$6,0)))</f>
        <v>0</v>
      </c>
      <c r="AM5" s="224">
        <f>IF(AL5=Punktsystem!$B$6,IF(AND(Punktsystem!$D$9&lt;&gt;"",'alle Spiele'!$H5-'alle Spiele'!$J5='alle Spiele'!AL5-'alle Spiele'!AM5,'alle Spiele'!$H5&lt;&gt;'alle Spiele'!$J5),Punktsystem!$B$9,0)+IF(AND(Punktsystem!$D$11&lt;&gt;"",OR('alle Spiele'!$H5='alle Spiele'!AL5,'alle Spiele'!$J5='alle Spiele'!AM5)),Punktsystem!$B$11,0)+IF(AND(Punktsystem!$D$10&lt;&gt;"",'alle Spiele'!$H5='alle Spiele'!$J5,'alle Spiele'!AL5='alle Spiele'!AM5,ABS('alle Spiele'!$H5-'alle Spiele'!AL5)=1),Punktsystem!$B$10,0),0)</f>
        <v>0</v>
      </c>
      <c r="AN5" s="225">
        <f>IF(AL5=Punktsystem!$B$5,IF(AND(Punktsystem!$I$14&lt;&gt;"",'alle Spiele'!$H5+'alle Spiele'!$J5&gt;Punktsystem!$D$14),('alle Spiele'!$H5+'alle Spiele'!$J5-Punktsystem!$D$14)*Punktsystem!$F$14,0)+IF(AND(Punktsystem!$I$15&lt;&gt;"",ABS('alle Spiele'!$H5-'alle Spiele'!$J5)&gt;Punktsystem!$D$15),(ABS('alle Spiele'!$H5-'alle Spiele'!$J5)-Punktsystem!$D$15)*Punktsystem!$F$15,0),0)</f>
        <v>0</v>
      </c>
      <c r="AO5" s="230">
        <f>IF(OR('alle Spiele'!AO5="",'alle Spiele'!AP5=""),0,IF(AND('alle Spiele'!$H5='alle Spiele'!AO5,'alle Spiele'!$J5='alle Spiele'!AP5),Punktsystem!$B$5,IF(OR(AND('alle Spiele'!$H5-'alle Spiele'!$J5&lt;0,'alle Spiele'!AO5-'alle Spiele'!AP5&lt;0),AND('alle Spiele'!$H5-'alle Spiele'!$J5&gt;0,'alle Spiele'!AO5-'alle Spiele'!AP5&gt;0),AND('alle Spiele'!$H5-'alle Spiele'!$J5=0,'alle Spiele'!AO5-'alle Spiele'!AP5=0)),Punktsystem!$B$6,0)))</f>
        <v>0</v>
      </c>
      <c r="AP5" s="224">
        <f>IF(AO5=Punktsystem!$B$6,IF(AND(Punktsystem!$D$9&lt;&gt;"",'alle Spiele'!$H5-'alle Spiele'!$J5='alle Spiele'!AO5-'alle Spiele'!AP5,'alle Spiele'!$H5&lt;&gt;'alle Spiele'!$J5),Punktsystem!$B$9,0)+IF(AND(Punktsystem!$D$11&lt;&gt;"",OR('alle Spiele'!$H5='alle Spiele'!AO5,'alle Spiele'!$J5='alle Spiele'!AP5)),Punktsystem!$B$11,0)+IF(AND(Punktsystem!$D$10&lt;&gt;"",'alle Spiele'!$H5='alle Spiele'!$J5,'alle Spiele'!AO5='alle Spiele'!AP5,ABS('alle Spiele'!$H5-'alle Spiele'!AO5)=1),Punktsystem!$B$10,0),0)</f>
        <v>0</v>
      </c>
      <c r="AQ5" s="225">
        <f>IF(AO5=Punktsystem!$B$5,IF(AND(Punktsystem!$I$14&lt;&gt;"",'alle Spiele'!$H5+'alle Spiele'!$J5&gt;Punktsystem!$D$14),('alle Spiele'!$H5+'alle Spiele'!$J5-Punktsystem!$D$14)*Punktsystem!$F$14,0)+IF(AND(Punktsystem!$I$15&lt;&gt;"",ABS('alle Spiele'!$H5-'alle Spiele'!$J5)&gt;Punktsystem!$D$15),(ABS('alle Spiele'!$H5-'alle Spiele'!$J5)-Punktsystem!$D$15)*Punktsystem!$F$15,0),0)</f>
        <v>0</v>
      </c>
      <c r="AR5" s="230">
        <f>IF(OR('alle Spiele'!AR5="",'alle Spiele'!AS5=""),0,IF(AND('alle Spiele'!$H5='alle Spiele'!AR5,'alle Spiele'!$J5='alle Spiele'!AS5),Punktsystem!$B$5,IF(OR(AND('alle Spiele'!$H5-'alle Spiele'!$J5&lt;0,'alle Spiele'!AR5-'alle Spiele'!AS5&lt;0),AND('alle Spiele'!$H5-'alle Spiele'!$J5&gt;0,'alle Spiele'!AR5-'alle Spiele'!AS5&gt;0),AND('alle Spiele'!$H5-'alle Spiele'!$J5=0,'alle Spiele'!AR5-'alle Spiele'!AS5=0)),Punktsystem!$B$6,0)))</f>
        <v>0</v>
      </c>
      <c r="AS5" s="224">
        <f>IF(AR5=Punktsystem!$B$6,IF(AND(Punktsystem!$D$9&lt;&gt;"",'alle Spiele'!$H5-'alle Spiele'!$J5='alle Spiele'!AR5-'alle Spiele'!AS5,'alle Spiele'!$H5&lt;&gt;'alle Spiele'!$J5),Punktsystem!$B$9,0)+IF(AND(Punktsystem!$D$11&lt;&gt;"",OR('alle Spiele'!$H5='alle Spiele'!AR5,'alle Spiele'!$J5='alle Spiele'!AS5)),Punktsystem!$B$11,0)+IF(AND(Punktsystem!$D$10&lt;&gt;"",'alle Spiele'!$H5='alle Spiele'!$J5,'alle Spiele'!AR5='alle Spiele'!AS5,ABS('alle Spiele'!$H5-'alle Spiele'!AR5)=1),Punktsystem!$B$10,0),0)</f>
        <v>0</v>
      </c>
      <c r="AT5" s="225">
        <f>IF(AR5=Punktsystem!$B$5,IF(AND(Punktsystem!$I$14&lt;&gt;"",'alle Spiele'!$H5+'alle Spiele'!$J5&gt;Punktsystem!$D$14),('alle Spiele'!$H5+'alle Spiele'!$J5-Punktsystem!$D$14)*Punktsystem!$F$14,0)+IF(AND(Punktsystem!$I$15&lt;&gt;"",ABS('alle Spiele'!$H5-'alle Spiele'!$J5)&gt;Punktsystem!$D$15),(ABS('alle Spiele'!$H5-'alle Spiele'!$J5)-Punktsystem!$D$15)*Punktsystem!$F$15,0),0)</f>
        <v>0</v>
      </c>
      <c r="AU5" s="230">
        <f>IF(OR('alle Spiele'!AU5="",'alle Spiele'!AV5=""),0,IF(AND('alle Spiele'!$H5='alle Spiele'!AU5,'alle Spiele'!$J5='alle Spiele'!AV5),Punktsystem!$B$5,IF(OR(AND('alle Spiele'!$H5-'alle Spiele'!$J5&lt;0,'alle Spiele'!AU5-'alle Spiele'!AV5&lt;0),AND('alle Spiele'!$H5-'alle Spiele'!$J5&gt;0,'alle Spiele'!AU5-'alle Spiele'!AV5&gt;0),AND('alle Spiele'!$H5-'alle Spiele'!$J5=0,'alle Spiele'!AU5-'alle Spiele'!AV5=0)),Punktsystem!$B$6,0)))</f>
        <v>0</v>
      </c>
      <c r="AV5" s="224">
        <f>IF(AU5=Punktsystem!$B$6,IF(AND(Punktsystem!$D$9&lt;&gt;"",'alle Spiele'!$H5-'alle Spiele'!$J5='alle Spiele'!AU5-'alle Spiele'!AV5,'alle Spiele'!$H5&lt;&gt;'alle Spiele'!$J5),Punktsystem!$B$9,0)+IF(AND(Punktsystem!$D$11&lt;&gt;"",OR('alle Spiele'!$H5='alle Spiele'!AU5,'alle Spiele'!$J5='alle Spiele'!AV5)),Punktsystem!$B$11,0)+IF(AND(Punktsystem!$D$10&lt;&gt;"",'alle Spiele'!$H5='alle Spiele'!$J5,'alle Spiele'!AU5='alle Spiele'!AV5,ABS('alle Spiele'!$H5-'alle Spiele'!AU5)=1),Punktsystem!$B$10,0),0)</f>
        <v>0</v>
      </c>
      <c r="AW5" s="225">
        <f>IF(AU5=Punktsystem!$B$5,IF(AND(Punktsystem!$I$14&lt;&gt;"",'alle Spiele'!$H5+'alle Spiele'!$J5&gt;Punktsystem!$D$14),('alle Spiele'!$H5+'alle Spiele'!$J5-Punktsystem!$D$14)*Punktsystem!$F$14,0)+IF(AND(Punktsystem!$I$15&lt;&gt;"",ABS('alle Spiele'!$H5-'alle Spiele'!$J5)&gt;Punktsystem!$D$15),(ABS('alle Spiele'!$H5-'alle Spiele'!$J5)-Punktsystem!$D$15)*Punktsystem!$F$15,0),0)</f>
        <v>0</v>
      </c>
      <c r="AX5" s="230">
        <f>IF(OR('alle Spiele'!AX5="",'alle Spiele'!AY5=""),0,IF(AND('alle Spiele'!$H5='alle Spiele'!AX5,'alle Spiele'!$J5='alle Spiele'!AY5),Punktsystem!$B$5,IF(OR(AND('alle Spiele'!$H5-'alle Spiele'!$J5&lt;0,'alle Spiele'!AX5-'alle Spiele'!AY5&lt;0),AND('alle Spiele'!$H5-'alle Spiele'!$J5&gt;0,'alle Spiele'!AX5-'alle Spiele'!AY5&gt;0),AND('alle Spiele'!$H5-'alle Spiele'!$J5=0,'alle Spiele'!AX5-'alle Spiele'!AY5=0)),Punktsystem!$B$6,0)))</f>
        <v>0</v>
      </c>
      <c r="AY5" s="224">
        <f>IF(AX5=Punktsystem!$B$6,IF(AND(Punktsystem!$D$9&lt;&gt;"",'alle Spiele'!$H5-'alle Spiele'!$J5='alle Spiele'!AX5-'alle Spiele'!AY5,'alle Spiele'!$H5&lt;&gt;'alle Spiele'!$J5),Punktsystem!$B$9,0)+IF(AND(Punktsystem!$D$11&lt;&gt;"",OR('alle Spiele'!$H5='alle Spiele'!AX5,'alle Spiele'!$J5='alle Spiele'!AY5)),Punktsystem!$B$11,0)+IF(AND(Punktsystem!$D$10&lt;&gt;"",'alle Spiele'!$H5='alle Spiele'!$J5,'alle Spiele'!AX5='alle Spiele'!AY5,ABS('alle Spiele'!$H5-'alle Spiele'!AX5)=1),Punktsystem!$B$10,0),0)</f>
        <v>0</v>
      </c>
      <c r="AZ5" s="225">
        <f>IF(AX5=Punktsystem!$B$5,IF(AND(Punktsystem!$I$14&lt;&gt;"",'alle Spiele'!$H5+'alle Spiele'!$J5&gt;Punktsystem!$D$14),('alle Spiele'!$H5+'alle Spiele'!$J5-Punktsystem!$D$14)*Punktsystem!$F$14,0)+IF(AND(Punktsystem!$I$15&lt;&gt;"",ABS('alle Spiele'!$H5-'alle Spiele'!$J5)&gt;Punktsystem!$D$15),(ABS('alle Spiele'!$H5-'alle Spiele'!$J5)-Punktsystem!$D$15)*Punktsystem!$F$15,0),0)</f>
        <v>0</v>
      </c>
      <c r="BA5" s="230">
        <f>IF(OR('alle Spiele'!BA5="",'alle Spiele'!BB5=""),0,IF(AND('alle Spiele'!$H5='alle Spiele'!BA5,'alle Spiele'!$J5='alle Spiele'!BB5),Punktsystem!$B$5,IF(OR(AND('alle Spiele'!$H5-'alle Spiele'!$J5&lt;0,'alle Spiele'!BA5-'alle Spiele'!BB5&lt;0),AND('alle Spiele'!$H5-'alle Spiele'!$J5&gt;0,'alle Spiele'!BA5-'alle Spiele'!BB5&gt;0),AND('alle Spiele'!$H5-'alle Spiele'!$J5=0,'alle Spiele'!BA5-'alle Spiele'!BB5=0)),Punktsystem!$B$6,0)))</f>
        <v>0</v>
      </c>
      <c r="BB5" s="224">
        <f>IF(BA5=Punktsystem!$B$6,IF(AND(Punktsystem!$D$9&lt;&gt;"",'alle Spiele'!$H5-'alle Spiele'!$J5='alle Spiele'!BA5-'alle Spiele'!BB5,'alle Spiele'!$H5&lt;&gt;'alle Spiele'!$J5),Punktsystem!$B$9,0)+IF(AND(Punktsystem!$D$11&lt;&gt;"",OR('alle Spiele'!$H5='alle Spiele'!BA5,'alle Spiele'!$J5='alle Spiele'!BB5)),Punktsystem!$B$11,0)+IF(AND(Punktsystem!$D$10&lt;&gt;"",'alle Spiele'!$H5='alle Spiele'!$J5,'alle Spiele'!BA5='alle Spiele'!BB5,ABS('alle Spiele'!$H5-'alle Spiele'!BA5)=1),Punktsystem!$B$10,0),0)</f>
        <v>0</v>
      </c>
      <c r="BC5" s="225">
        <f>IF(BA5=Punktsystem!$B$5,IF(AND(Punktsystem!$I$14&lt;&gt;"",'alle Spiele'!$H5+'alle Spiele'!$J5&gt;Punktsystem!$D$14),('alle Spiele'!$H5+'alle Spiele'!$J5-Punktsystem!$D$14)*Punktsystem!$F$14,0)+IF(AND(Punktsystem!$I$15&lt;&gt;"",ABS('alle Spiele'!$H5-'alle Spiele'!$J5)&gt;Punktsystem!$D$15),(ABS('alle Spiele'!$H5-'alle Spiele'!$J5)-Punktsystem!$D$15)*Punktsystem!$F$15,0),0)</f>
        <v>0</v>
      </c>
      <c r="BD5" s="230">
        <f>IF(OR('alle Spiele'!BD5="",'alle Spiele'!BE5=""),0,IF(AND('alle Spiele'!$H5='alle Spiele'!BD5,'alle Spiele'!$J5='alle Spiele'!BE5),Punktsystem!$B$5,IF(OR(AND('alle Spiele'!$H5-'alle Spiele'!$J5&lt;0,'alle Spiele'!BD5-'alle Spiele'!BE5&lt;0),AND('alle Spiele'!$H5-'alle Spiele'!$J5&gt;0,'alle Spiele'!BD5-'alle Spiele'!BE5&gt;0),AND('alle Spiele'!$H5-'alle Spiele'!$J5=0,'alle Spiele'!BD5-'alle Spiele'!BE5=0)),Punktsystem!$B$6,0)))</f>
        <v>0</v>
      </c>
      <c r="BE5" s="224">
        <f>IF(BD5=Punktsystem!$B$6,IF(AND(Punktsystem!$D$9&lt;&gt;"",'alle Spiele'!$H5-'alle Spiele'!$J5='alle Spiele'!BD5-'alle Spiele'!BE5,'alle Spiele'!$H5&lt;&gt;'alle Spiele'!$J5),Punktsystem!$B$9,0)+IF(AND(Punktsystem!$D$11&lt;&gt;"",OR('alle Spiele'!$H5='alle Spiele'!BD5,'alle Spiele'!$J5='alle Spiele'!BE5)),Punktsystem!$B$11,0)+IF(AND(Punktsystem!$D$10&lt;&gt;"",'alle Spiele'!$H5='alle Spiele'!$J5,'alle Spiele'!BD5='alle Spiele'!BE5,ABS('alle Spiele'!$H5-'alle Spiele'!BD5)=1),Punktsystem!$B$10,0),0)</f>
        <v>0</v>
      </c>
      <c r="BF5" s="225">
        <f>IF(BD5=Punktsystem!$B$5,IF(AND(Punktsystem!$I$14&lt;&gt;"",'alle Spiele'!$H5+'alle Spiele'!$J5&gt;Punktsystem!$D$14),('alle Spiele'!$H5+'alle Spiele'!$J5-Punktsystem!$D$14)*Punktsystem!$F$14,0)+IF(AND(Punktsystem!$I$15&lt;&gt;"",ABS('alle Spiele'!$H5-'alle Spiele'!$J5)&gt;Punktsystem!$D$15),(ABS('alle Spiele'!$H5-'alle Spiele'!$J5)-Punktsystem!$D$15)*Punktsystem!$F$15,0),0)</f>
        <v>0</v>
      </c>
      <c r="BG5" s="230">
        <f>IF(OR('alle Spiele'!BG5="",'alle Spiele'!BH5=""),0,IF(AND('alle Spiele'!$H5='alle Spiele'!BG5,'alle Spiele'!$J5='alle Spiele'!BH5),Punktsystem!$B$5,IF(OR(AND('alle Spiele'!$H5-'alle Spiele'!$J5&lt;0,'alle Spiele'!BG5-'alle Spiele'!BH5&lt;0),AND('alle Spiele'!$H5-'alle Spiele'!$J5&gt;0,'alle Spiele'!BG5-'alle Spiele'!BH5&gt;0),AND('alle Spiele'!$H5-'alle Spiele'!$J5=0,'alle Spiele'!BG5-'alle Spiele'!BH5=0)),Punktsystem!$B$6,0)))</f>
        <v>0</v>
      </c>
      <c r="BH5" s="224">
        <f>IF(BG5=Punktsystem!$B$6,IF(AND(Punktsystem!$D$9&lt;&gt;"",'alle Spiele'!$H5-'alle Spiele'!$J5='alle Spiele'!BG5-'alle Spiele'!BH5,'alle Spiele'!$H5&lt;&gt;'alle Spiele'!$J5),Punktsystem!$B$9,0)+IF(AND(Punktsystem!$D$11&lt;&gt;"",OR('alle Spiele'!$H5='alle Spiele'!BG5,'alle Spiele'!$J5='alle Spiele'!BH5)),Punktsystem!$B$11,0)+IF(AND(Punktsystem!$D$10&lt;&gt;"",'alle Spiele'!$H5='alle Spiele'!$J5,'alle Spiele'!BG5='alle Spiele'!BH5,ABS('alle Spiele'!$H5-'alle Spiele'!BG5)=1),Punktsystem!$B$10,0),0)</f>
        <v>0</v>
      </c>
      <c r="BI5" s="225">
        <f>IF(BG5=Punktsystem!$B$5,IF(AND(Punktsystem!$I$14&lt;&gt;"",'alle Spiele'!$H5+'alle Spiele'!$J5&gt;Punktsystem!$D$14),('alle Spiele'!$H5+'alle Spiele'!$J5-Punktsystem!$D$14)*Punktsystem!$F$14,0)+IF(AND(Punktsystem!$I$15&lt;&gt;"",ABS('alle Spiele'!$H5-'alle Spiele'!$J5)&gt;Punktsystem!$D$15),(ABS('alle Spiele'!$H5-'alle Spiele'!$J5)-Punktsystem!$D$15)*Punktsystem!$F$15,0),0)</f>
        <v>0</v>
      </c>
      <c r="BJ5" s="230">
        <f>IF(OR('alle Spiele'!BJ5="",'alle Spiele'!BK5=""),0,IF(AND('alle Spiele'!$H5='alle Spiele'!BJ5,'alle Spiele'!$J5='alle Spiele'!BK5),Punktsystem!$B$5,IF(OR(AND('alle Spiele'!$H5-'alle Spiele'!$J5&lt;0,'alle Spiele'!BJ5-'alle Spiele'!BK5&lt;0),AND('alle Spiele'!$H5-'alle Spiele'!$J5&gt;0,'alle Spiele'!BJ5-'alle Spiele'!BK5&gt;0),AND('alle Spiele'!$H5-'alle Spiele'!$J5=0,'alle Spiele'!BJ5-'alle Spiele'!BK5=0)),Punktsystem!$B$6,0)))</f>
        <v>0</v>
      </c>
      <c r="BK5" s="224">
        <f>IF(BJ5=Punktsystem!$B$6,IF(AND(Punktsystem!$D$9&lt;&gt;"",'alle Spiele'!$H5-'alle Spiele'!$J5='alle Spiele'!BJ5-'alle Spiele'!BK5,'alle Spiele'!$H5&lt;&gt;'alle Spiele'!$J5),Punktsystem!$B$9,0)+IF(AND(Punktsystem!$D$11&lt;&gt;"",OR('alle Spiele'!$H5='alle Spiele'!BJ5,'alle Spiele'!$J5='alle Spiele'!BK5)),Punktsystem!$B$11,0)+IF(AND(Punktsystem!$D$10&lt;&gt;"",'alle Spiele'!$H5='alle Spiele'!$J5,'alle Spiele'!BJ5='alle Spiele'!BK5,ABS('alle Spiele'!$H5-'alle Spiele'!BJ5)=1),Punktsystem!$B$10,0),0)</f>
        <v>0</v>
      </c>
      <c r="BL5" s="225">
        <f>IF(BJ5=Punktsystem!$B$5,IF(AND(Punktsystem!$I$14&lt;&gt;"",'alle Spiele'!$H5+'alle Spiele'!$J5&gt;Punktsystem!$D$14),('alle Spiele'!$H5+'alle Spiele'!$J5-Punktsystem!$D$14)*Punktsystem!$F$14,0)+IF(AND(Punktsystem!$I$15&lt;&gt;"",ABS('alle Spiele'!$H5-'alle Spiele'!$J5)&gt;Punktsystem!$D$15),(ABS('alle Spiele'!$H5-'alle Spiele'!$J5)-Punktsystem!$D$15)*Punktsystem!$F$15,0),0)</f>
        <v>0</v>
      </c>
      <c r="BM5" s="230">
        <f>IF(OR('alle Spiele'!BM5="",'alle Spiele'!BN5=""),0,IF(AND('alle Spiele'!$H5='alle Spiele'!BM5,'alle Spiele'!$J5='alle Spiele'!BN5),Punktsystem!$B$5,IF(OR(AND('alle Spiele'!$H5-'alle Spiele'!$J5&lt;0,'alle Spiele'!BM5-'alle Spiele'!BN5&lt;0),AND('alle Spiele'!$H5-'alle Spiele'!$J5&gt;0,'alle Spiele'!BM5-'alle Spiele'!BN5&gt;0),AND('alle Spiele'!$H5-'alle Spiele'!$J5=0,'alle Spiele'!BM5-'alle Spiele'!BN5=0)),Punktsystem!$B$6,0)))</f>
        <v>0</v>
      </c>
      <c r="BN5" s="224">
        <f>IF(BM5=Punktsystem!$B$6,IF(AND(Punktsystem!$D$9&lt;&gt;"",'alle Spiele'!$H5-'alle Spiele'!$J5='alle Spiele'!BM5-'alle Spiele'!BN5,'alle Spiele'!$H5&lt;&gt;'alle Spiele'!$J5),Punktsystem!$B$9,0)+IF(AND(Punktsystem!$D$11&lt;&gt;"",OR('alle Spiele'!$H5='alle Spiele'!BM5,'alle Spiele'!$J5='alle Spiele'!BN5)),Punktsystem!$B$11,0)+IF(AND(Punktsystem!$D$10&lt;&gt;"",'alle Spiele'!$H5='alle Spiele'!$J5,'alle Spiele'!BM5='alle Spiele'!BN5,ABS('alle Spiele'!$H5-'alle Spiele'!BM5)=1),Punktsystem!$B$10,0),0)</f>
        <v>0</v>
      </c>
      <c r="BO5" s="225">
        <f>IF(BM5=Punktsystem!$B$5,IF(AND(Punktsystem!$I$14&lt;&gt;"",'alle Spiele'!$H5+'alle Spiele'!$J5&gt;Punktsystem!$D$14),('alle Spiele'!$H5+'alle Spiele'!$J5-Punktsystem!$D$14)*Punktsystem!$F$14,0)+IF(AND(Punktsystem!$I$15&lt;&gt;"",ABS('alle Spiele'!$H5-'alle Spiele'!$J5)&gt;Punktsystem!$D$15),(ABS('alle Spiele'!$H5-'alle Spiele'!$J5)-Punktsystem!$D$15)*Punktsystem!$F$15,0),0)</f>
        <v>0</v>
      </c>
      <c r="BP5" s="230">
        <f>IF(OR('alle Spiele'!BP5="",'alle Spiele'!BQ5=""),0,IF(AND('alle Spiele'!$H5='alle Spiele'!BP5,'alle Spiele'!$J5='alle Spiele'!BQ5),Punktsystem!$B$5,IF(OR(AND('alle Spiele'!$H5-'alle Spiele'!$J5&lt;0,'alle Spiele'!BP5-'alle Spiele'!BQ5&lt;0),AND('alle Spiele'!$H5-'alle Spiele'!$J5&gt;0,'alle Spiele'!BP5-'alle Spiele'!BQ5&gt;0),AND('alle Spiele'!$H5-'alle Spiele'!$J5=0,'alle Spiele'!BP5-'alle Spiele'!BQ5=0)),Punktsystem!$B$6,0)))</f>
        <v>0</v>
      </c>
      <c r="BQ5" s="224">
        <f>IF(BP5=Punktsystem!$B$6,IF(AND(Punktsystem!$D$9&lt;&gt;"",'alle Spiele'!$H5-'alle Spiele'!$J5='alle Spiele'!BP5-'alle Spiele'!BQ5,'alle Spiele'!$H5&lt;&gt;'alle Spiele'!$J5),Punktsystem!$B$9,0)+IF(AND(Punktsystem!$D$11&lt;&gt;"",OR('alle Spiele'!$H5='alle Spiele'!BP5,'alle Spiele'!$J5='alle Spiele'!BQ5)),Punktsystem!$B$11,0)+IF(AND(Punktsystem!$D$10&lt;&gt;"",'alle Spiele'!$H5='alle Spiele'!$J5,'alle Spiele'!BP5='alle Spiele'!BQ5,ABS('alle Spiele'!$H5-'alle Spiele'!BP5)=1),Punktsystem!$B$10,0),0)</f>
        <v>0</v>
      </c>
      <c r="BR5" s="225">
        <f>IF(BP5=Punktsystem!$B$5,IF(AND(Punktsystem!$I$14&lt;&gt;"",'alle Spiele'!$H5+'alle Spiele'!$J5&gt;Punktsystem!$D$14),('alle Spiele'!$H5+'alle Spiele'!$J5-Punktsystem!$D$14)*Punktsystem!$F$14,0)+IF(AND(Punktsystem!$I$15&lt;&gt;"",ABS('alle Spiele'!$H5-'alle Spiele'!$J5)&gt;Punktsystem!$D$15),(ABS('alle Spiele'!$H5-'alle Spiele'!$J5)-Punktsystem!$D$15)*Punktsystem!$F$15,0),0)</f>
        <v>0</v>
      </c>
      <c r="BS5" s="230">
        <f>IF(OR('alle Spiele'!BS5="",'alle Spiele'!BT5=""),0,IF(AND('alle Spiele'!$H5='alle Spiele'!BS5,'alle Spiele'!$J5='alle Spiele'!BT5),Punktsystem!$B$5,IF(OR(AND('alle Spiele'!$H5-'alle Spiele'!$J5&lt;0,'alle Spiele'!BS5-'alle Spiele'!BT5&lt;0),AND('alle Spiele'!$H5-'alle Spiele'!$J5&gt;0,'alle Spiele'!BS5-'alle Spiele'!BT5&gt;0),AND('alle Spiele'!$H5-'alle Spiele'!$J5=0,'alle Spiele'!BS5-'alle Spiele'!BT5=0)),Punktsystem!$B$6,0)))</f>
        <v>0</v>
      </c>
      <c r="BT5" s="224">
        <f>IF(BS5=Punktsystem!$B$6,IF(AND(Punktsystem!$D$9&lt;&gt;"",'alle Spiele'!$H5-'alle Spiele'!$J5='alle Spiele'!BS5-'alle Spiele'!BT5,'alle Spiele'!$H5&lt;&gt;'alle Spiele'!$J5),Punktsystem!$B$9,0)+IF(AND(Punktsystem!$D$11&lt;&gt;"",OR('alle Spiele'!$H5='alle Spiele'!BS5,'alle Spiele'!$J5='alle Spiele'!BT5)),Punktsystem!$B$11,0)+IF(AND(Punktsystem!$D$10&lt;&gt;"",'alle Spiele'!$H5='alle Spiele'!$J5,'alle Spiele'!BS5='alle Spiele'!BT5,ABS('alle Spiele'!$H5-'alle Spiele'!BS5)=1),Punktsystem!$B$10,0),0)</f>
        <v>0</v>
      </c>
      <c r="BU5" s="225">
        <f>IF(BS5=Punktsystem!$B$5,IF(AND(Punktsystem!$I$14&lt;&gt;"",'alle Spiele'!$H5+'alle Spiele'!$J5&gt;Punktsystem!$D$14),('alle Spiele'!$H5+'alle Spiele'!$J5-Punktsystem!$D$14)*Punktsystem!$F$14,0)+IF(AND(Punktsystem!$I$15&lt;&gt;"",ABS('alle Spiele'!$H5-'alle Spiele'!$J5)&gt;Punktsystem!$D$15),(ABS('alle Spiele'!$H5-'alle Spiele'!$J5)-Punktsystem!$D$15)*Punktsystem!$F$15,0),0)</f>
        <v>0</v>
      </c>
      <c r="BV5" s="230">
        <f>IF(OR('alle Spiele'!BV5="",'alle Spiele'!BW5=""),0,IF(AND('alle Spiele'!$H5='alle Spiele'!BV5,'alle Spiele'!$J5='alle Spiele'!BW5),Punktsystem!$B$5,IF(OR(AND('alle Spiele'!$H5-'alle Spiele'!$J5&lt;0,'alle Spiele'!BV5-'alle Spiele'!BW5&lt;0),AND('alle Spiele'!$H5-'alle Spiele'!$J5&gt;0,'alle Spiele'!BV5-'alle Spiele'!BW5&gt;0),AND('alle Spiele'!$H5-'alle Spiele'!$J5=0,'alle Spiele'!BV5-'alle Spiele'!BW5=0)),Punktsystem!$B$6,0)))</f>
        <v>0</v>
      </c>
      <c r="BW5" s="224">
        <f>IF(BV5=Punktsystem!$B$6,IF(AND(Punktsystem!$D$9&lt;&gt;"",'alle Spiele'!$H5-'alle Spiele'!$J5='alle Spiele'!BV5-'alle Spiele'!BW5,'alle Spiele'!$H5&lt;&gt;'alle Spiele'!$J5),Punktsystem!$B$9,0)+IF(AND(Punktsystem!$D$11&lt;&gt;"",OR('alle Spiele'!$H5='alle Spiele'!BV5,'alle Spiele'!$J5='alle Spiele'!BW5)),Punktsystem!$B$11,0)+IF(AND(Punktsystem!$D$10&lt;&gt;"",'alle Spiele'!$H5='alle Spiele'!$J5,'alle Spiele'!BV5='alle Spiele'!BW5,ABS('alle Spiele'!$H5-'alle Spiele'!BV5)=1),Punktsystem!$B$10,0),0)</f>
        <v>0</v>
      </c>
      <c r="BX5" s="225">
        <f>IF(BV5=Punktsystem!$B$5,IF(AND(Punktsystem!$I$14&lt;&gt;"",'alle Spiele'!$H5+'alle Spiele'!$J5&gt;Punktsystem!$D$14),('alle Spiele'!$H5+'alle Spiele'!$J5-Punktsystem!$D$14)*Punktsystem!$F$14,0)+IF(AND(Punktsystem!$I$15&lt;&gt;"",ABS('alle Spiele'!$H5-'alle Spiele'!$J5)&gt;Punktsystem!$D$15),(ABS('alle Spiele'!$H5-'alle Spiele'!$J5)-Punktsystem!$D$15)*Punktsystem!$F$15,0),0)</f>
        <v>0</v>
      </c>
      <c r="BY5" s="230">
        <f>IF(OR('alle Spiele'!BY5="",'alle Spiele'!BZ5=""),0,IF(AND('alle Spiele'!$H5='alle Spiele'!BY5,'alle Spiele'!$J5='alle Spiele'!BZ5),Punktsystem!$B$5,IF(OR(AND('alle Spiele'!$H5-'alle Spiele'!$J5&lt;0,'alle Spiele'!BY5-'alle Spiele'!BZ5&lt;0),AND('alle Spiele'!$H5-'alle Spiele'!$J5&gt;0,'alle Spiele'!BY5-'alle Spiele'!BZ5&gt;0),AND('alle Spiele'!$H5-'alle Spiele'!$J5=0,'alle Spiele'!BY5-'alle Spiele'!BZ5=0)),Punktsystem!$B$6,0)))</f>
        <v>0</v>
      </c>
      <c r="BZ5" s="224">
        <f>IF(BY5=Punktsystem!$B$6,IF(AND(Punktsystem!$D$9&lt;&gt;"",'alle Spiele'!$H5-'alle Spiele'!$J5='alle Spiele'!BY5-'alle Spiele'!BZ5,'alle Spiele'!$H5&lt;&gt;'alle Spiele'!$J5),Punktsystem!$B$9,0)+IF(AND(Punktsystem!$D$11&lt;&gt;"",OR('alle Spiele'!$H5='alle Spiele'!BY5,'alle Spiele'!$J5='alle Spiele'!BZ5)),Punktsystem!$B$11,0)+IF(AND(Punktsystem!$D$10&lt;&gt;"",'alle Spiele'!$H5='alle Spiele'!$J5,'alle Spiele'!BY5='alle Spiele'!BZ5,ABS('alle Spiele'!$H5-'alle Spiele'!BY5)=1),Punktsystem!$B$10,0),0)</f>
        <v>0</v>
      </c>
      <c r="CA5" s="225">
        <f>IF(BY5=Punktsystem!$B$5,IF(AND(Punktsystem!$I$14&lt;&gt;"",'alle Spiele'!$H5+'alle Spiele'!$J5&gt;Punktsystem!$D$14),('alle Spiele'!$H5+'alle Spiele'!$J5-Punktsystem!$D$14)*Punktsystem!$F$14,0)+IF(AND(Punktsystem!$I$15&lt;&gt;"",ABS('alle Spiele'!$H5-'alle Spiele'!$J5)&gt;Punktsystem!$D$15),(ABS('alle Spiele'!$H5-'alle Spiele'!$J5)-Punktsystem!$D$15)*Punktsystem!$F$15,0),0)</f>
        <v>0</v>
      </c>
      <c r="CB5" s="230">
        <f>IF(OR('alle Spiele'!CB5="",'alle Spiele'!CC5=""),0,IF(AND('alle Spiele'!$H5='alle Spiele'!CB5,'alle Spiele'!$J5='alle Spiele'!CC5),Punktsystem!$B$5,IF(OR(AND('alle Spiele'!$H5-'alle Spiele'!$J5&lt;0,'alle Spiele'!CB5-'alle Spiele'!CC5&lt;0),AND('alle Spiele'!$H5-'alle Spiele'!$J5&gt;0,'alle Spiele'!CB5-'alle Spiele'!CC5&gt;0),AND('alle Spiele'!$H5-'alle Spiele'!$J5=0,'alle Spiele'!CB5-'alle Spiele'!CC5=0)),Punktsystem!$B$6,0)))</f>
        <v>0</v>
      </c>
      <c r="CC5" s="224">
        <f>IF(CB5=Punktsystem!$B$6,IF(AND(Punktsystem!$D$9&lt;&gt;"",'alle Spiele'!$H5-'alle Spiele'!$J5='alle Spiele'!CB5-'alle Spiele'!CC5,'alle Spiele'!$H5&lt;&gt;'alle Spiele'!$J5),Punktsystem!$B$9,0)+IF(AND(Punktsystem!$D$11&lt;&gt;"",OR('alle Spiele'!$H5='alle Spiele'!CB5,'alle Spiele'!$J5='alle Spiele'!CC5)),Punktsystem!$B$11,0)+IF(AND(Punktsystem!$D$10&lt;&gt;"",'alle Spiele'!$H5='alle Spiele'!$J5,'alle Spiele'!CB5='alle Spiele'!CC5,ABS('alle Spiele'!$H5-'alle Spiele'!CB5)=1),Punktsystem!$B$10,0),0)</f>
        <v>0</v>
      </c>
      <c r="CD5" s="225">
        <f>IF(CB5=Punktsystem!$B$5,IF(AND(Punktsystem!$I$14&lt;&gt;"",'alle Spiele'!$H5+'alle Spiele'!$J5&gt;Punktsystem!$D$14),('alle Spiele'!$H5+'alle Spiele'!$J5-Punktsystem!$D$14)*Punktsystem!$F$14,0)+IF(AND(Punktsystem!$I$15&lt;&gt;"",ABS('alle Spiele'!$H5-'alle Spiele'!$J5)&gt;Punktsystem!$D$15),(ABS('alle Spiele'!$H5-'alle Spiele'!$J5)-Punktsystem!$D$15)*Punktsystem!$F$15,0),0)</f>
        <v>0</v>
      </c>
      <c r="CE5" s="230">
        <f>IF(OR('alle Spiele'!CE5="",'alle Spiele'!CF5=""),0,IF(AND('alle Spiele'!$H5='alle Spiele'!CE5,'alle Spiele'!$J5='alle Spiele'!CF5),Punktsystem!$B$5,IF(OR(AND('alle Spiele'!$H5-'alle Spiele'!$J5&lt;0,'alle Spiele'!CE5-'alle Spiele'!CF5&lt;0),AND('alle Spiele'!$H5-'alle Spiele'!$J5&gt;0,'alle Spiele'!CE5-'alle Spiele'!CF5&gt;0),AND('alle Spiele'!$H5-'alle Spiele'!$J5=0,'alle Spiele'!CE5-'alle Spiele'!CF5=0)),Punktsystem!$B$6,0)))</f>
        <v>0</v>
      </c>
      <c r="CF5" s="224">
        <f>IF(CE5=Punktsystem!$B$6,IF(AND(Punktsystem!$D$9&lt;&gt;"",'alle Spiele'!$H5-'alle Spiele'!$J5='alle Spiele'!CE5-'alle Spiele'!CF5,'alle Spiele'!$H5&lt;&gt;'alle Spiele'!$J5),Punktsystem!$B$9,0)+IF(AND(Punktsystem!$D$11&lt;&gt;"",OR('alle Spiele'!$H5='alle Spiele'!CE5,'alle Spiele'!$J5='alle Spiele'!CF5)),Punktsystem!$B$11,0)+IF(AND(Punktsystem!$D$10&lt;&gt;"",'alle Spiele'!$H5='alle Spiele'!$J5,'alle Spiele'!CE5='alle Spiele'!CF5,ABS('alle Spiele'!$H5-'alle Spiele'!CE5)=1),Punktsystem!$B$10,0),0)</f>
        <v>0</v>
      </c>
      <c r="CG5" s="225">
        <f>IF(CE5=Punktsystem!$B$5,IF(AND(Punktsystem!$I$14&lt;&gt;"",'alle Spiele'!$H5+'alle Spiele'!$J5&gt;Punktsystem!$D$14),('alle Spiele'!$H5+'alle Spiele'!$J5-Punktsystem!$D$14)*Punktsystem!$F$14,0)+IF(AND(Punktsystem!$I$15&lt;&gt;"",ABS('alle Spiele'!$H5-'alle Spiele'!$J5)&gt;Punktsystem!$D$15),(ABS('alle Spiele'!$H5-'alle Spiele'!$J5)-Punktsystem!$D$15)*Punktsystem!$F$15,0),0)</f>
        <v>0</v>
      </c>
      <c r="CH5" s="230">
        <f>IF(OR('alle Spiele'!CH5="",'alle Spiele'!CI5=""),0,IF(AND('alle Spiele'!$H5='alle Spiele'!CH5,'alle Spiele'!$J5='alle Spiele'!CI5),Punktsystem!$B$5,IF(OR(AND('alle Spiele'!$H5-'alle Spiele'!$J5&lt;0,'alle Spiele'!CH5-'alle Spiele'!CI5&lt;0),AND('alle Spiele'!$H5-'alle Spiele'!$J5&gt;0,'alle Spiele'!CH5-'alle Spiele'!CI5&gt;0),AND('alle Spiele'!$H5-'alle Spiele'!$J5=0,'alle Spiele'!CH5-'alle Spiele'!CI5=0)),Punktsystem!$B$6,0)))</f>
        <v>0</v>
      </c>
      <c r="CI5" s="224">
        <f>IF(CH5=Punktsystem!$B$6,IF(AND(Punktsystem!$D$9&lt;&gt;"",'alle Spiele'!$H5-'alle Spiele'!$J5='alle Spiele'!CH5-'alle Spiele'!CI5,'alle Spiele'!$H5&lt;&gt;'alle Spiele'!$J5),Punktsystem!$B$9,0)+IF(AND(Punktsystem!$D$11&lt;&gt;"",OR('alle Spiele'!$H5='alle Spiele'!CH5,'alle Spiele'!$J5='alle Spiele'!CI5)),Punktsystem!$B$11,0)+IF(AND(Punktsystem!$D$10&lt;&gt;"",'alle Spiele'!$H5='alle Spiele'!$J5,'alle Spiele'!CH5='alle Spiele'!CI5,ABS('alle Spiele'!$H5-'alle Spiele'!CH5)=1),Punktsystem!$B$10,0),0)</f>
        <v>0</v>
      </c>
      <c r="CJ5" s="225">
        <f>IF(CH5=Punktsystem!$B$5,IF(AND(Punktsystem!$I$14&lt;&gt;"",'alle Spiele'!$H5+'alle Spiele'!$J5&gt;Punktsystem!$D$14),('alle Spiele'!$H5+'alle Spiele'!$J5-Punktsystem!$D$14)*Punktsystem!$F$14,0)+IF(AND(Punktsystem!$I$15&lt;&gt;"",ABS('alle Spiele'!$H5-'alle Spiele'!$J5)&gt;Punktsystem!$D$15),(ABS('alle Spiele'!$H5-'alle Spiele'!$J5)-Punktsystem!$D$15)*Punktsystem!$F$15,0),0)</f>
        <v>0</v>
      </c>
      <c r="CK5" s="230">
        <f>IF(OR('alle Spiele'!CK5="",'alle Spiele'!CL5=""),0,IF(AND('alle Spiele'!$H5='alle Spiele'!CK5,'alle Spiele'!$J5='alle Spiele'!CL5),Punktsystem!$B$5,IF(OR(AND('alle Spiele'!$H5-'alle Spiele'!$J5&lt;0,'alle Spiele'!CK5-'alle Spiele'!CL5&lt;0),AND('alle Spiele'!$H5-'alle Spiele'!$J5&gt;0,'alle Spiele'!CK5-'alle Spiele'!CL5&gt;0),AND('alle Spiele'!$H5-'alle Spiele'!$J5=0,'alle Spiele'!CK5-'alle Spiele'!CL5=0)),Punktsystem!$B$6,0)))</f>
        <v>0</v>
      </c>
      <c r="CL5" s="224">
        <f>IF(CK5=Punktsystem!$B$6,IF(AND(Punktsystem!$D$9&lt;&gt;"",'alle Spiele'!$H5-'alle Spiele'!$J5='alle Spiele'!CK5-'alle Spiele'!CL5,'alle Spiele'!$H5&lt;&gt;'alle Spiele'!$J5),Punktsystem!$B$9,0)+IF(AND(Punktsystem!$D$11&lt;&gt;"",OR('alle Spiele'!$H5='alle Spiele'!CK5,'alle Spiele'!$J5='alle Spiele'!CL5)),Punktsystem!$B$11,0)+IF(AND(Punktsystem!$D$10&lt;&gt;"",'alle Spiele'!$H5='alle Spiele'!$J5,'alle Spiele'!CK5='alle Spiele'!CL5,ABS('alle Spiele'!$H5-'alle Spiele'!CK5)=1),Punktsystem!$B$10,0),0)</f>
        <v>0</v>
      </c>
      <c r="CM5" s="225">
        <f>IF(CK5=Punktsystem!$B$5,IF(AND(Punktsystem!$I$14&lt;&gt;"",'alle Spiele'!$H5+'alle Spiele'!$J5&gt;Punktsystem!$D$14),('alle Spiele'!$H5+'alle Spiele'!$J5-Punktsystem!$D$14)*Punktsystem!$F$14,0)+IF(AND(Punktsystem!$I$15&lt;&gt;"",ABS('alle Spiele'!$H5-'alle Spiele'!$J5)&gt;Punktsystem!$D$15),(ABS('alle Spiele'!$H5-'alle Spiele'!$J5)-Punktsystem!$D$15)*Punktsystem!$F$15,0),0)</f>
        <v>0</v>
      </c>
      <c r="CN5" s="230">
        <f>IF(OR('alle Spiele'!CN5="",'alle Spiele'!CO5=""),0,IF(AND('alle Spiele'!$H5='alle Spiele'!CN5,'alle Spiele'!$J5='alle Spiele'!CO5),Punktsystem!$B$5,IF(OR(AND('alle Spiele'!$H5-'alle Spiele'!$J5&lt;0,'alle Spiele'!CN5-'alle Spiele'!CO5&lt;0),AND('alle Spiele'!$H5-'alle Spiele'!$J5&gt;0,'alle Spiele'!CN5-'alle Spiele'!CO5&gt;0),AND('alle Spiele'!$H5-'alle Spiele'!$J5=0,'alle Spiele'!CN5-'alle Spiele'!CO5=0)),Punktsystem!$B$6,0)))</f>
        <v>0</v>
      </c>
      <c r="CO5" s="224">
        <f>IF(CN5=Punktsystem!$B$6,IF(AND(Punktsystem!$D$9&lt;&gt;"",'alle Spiele'!$H5-'alle Spiele'!$J5='alle Spiele'!CN5-'alle Spiele'!CO5,'alle Spiele'!$H5&lt;&gt;'alle Spiele'!$J5),Punktsystem!$B$9,0)+IF(AND(Punktsystem!$D$11&lt;&gt;"",OR('alle Spiele'!$H5='alle Spiele'!CN5,'alle Spiele'!$J5='alle Spiele'!CO5)),Punktsystem!$B$11,0)+IF(AND(Punktsystem!$D$10&lt;&gt;"",'alle Spiele'!$H5='alle Spiele'!$J5,'alle Spiele'!CN5='alle Spiele'!CO5,ABS('alle Spiele'!$H5-'alle Spiele'!CN5)=1),Punktsystem!$B$10,0),0)</f>
        <v>0</v>
      </c>
      <c r="CP5" s="225">
        <f>IF(CN5=Punktsystem!$B$5,IF(AND(Punktsystem!$I$14&lt;&gt;"",'alle Spiele'!$H5+'alle Spiele'!$J5&gt;Punktsystem!$D$14),('alle Spiele'!$H5+'alle Spiele'!$J5-Punktsystem!$D$14)*Punktsystem!$F$14,0)+IF(AND(Punktsystem!$I$15&lt;&gt;"",ABS('alle Spiele'!$H5-'alle Spiele'!$J5)&gt;Punktsystem!$D$15),(ABS('alle Spiele'!$H5-'alle Spiele'!$J5)-Punktsystem!$D$15)*Punktsystem!$F$15,0),0)</f>
        <v>0</v>
      </c>
      <c r="CQ5" s="230">
        <f>IF(OR('alle Spiele'!CQ5="",'alle Spiele'!CR5=""),0,IF(AND('alle Spiele'!$H5='alle Spiele'!CQ5,'alle Spiele'!$J5='alle Spiele'!CR5),Punktsystem!$B$5,IF(OR(AND('alle Spiele'!$H5-'alle Spiele'!$J5&lt;0,'alle Spiele'!CQ5-'alle Spiele'!CR5&lt;0),AND('alle Spiele'!$H5-'alle Spiele'!$J5&gt;0,'alle Spiele'!CQ5-'alle Spiele'!CR5&gt;0),AND('alle Spiele'!$H5-'alle Spiele'!$J5=0,'alle Spiele'!CQ5-'alle Spiele'!CR5=0)),Punktsystem!$B$6,0)))</f>
        <v>0</v>
      </c>
      <c r="CR5" s="224">
        <f>IF(CQ5=Punktsystem!$B$6,IF(AND(Punktsystem!$D$9&lt;&gt;"",'alle Spiele'!$H5-'alle Spiele'!$J5='alle Spiele'!CQ5-'alle Spiele'!CR5,'alle Spiele'!$H5&lt;&gt;'alle Spiele'!$J5),Punktsystem!$B$9,0)+IF(AND(Punktsystem!$D$11&lt;&gt;"",OR('alle Spiele'!$H5='alle Spiele'!CQ5,'alle Spiele'!$J5='alle Spiele'!CR5)),Punktsystem!$B$11,0)+IF(AND(Punktsystem!$D$10&lt;&gt;"",'alle Spiele'!$H5='alle Spiele'!$J5,'alle Spiele'!CQ5='alle Spiele'!CR5,ABS('alle Spiele'!$H5-'alle Spiele'!CQ5)=1),Punktsystem!$B$10,0),0)</f>
        <v>0</v>
      </c>
      <c r="CS5" s="225">
        <f>IF(CQ5=Punktsystem!$B$5,IF(AND(Punktsystem!$I$14&lt;&gt;"",'alle Spiele'!$H5+'alle Spiele'!$J5&gt;Punktsystem!$D$14),('alle Spiele'!$H5+'alle Spiele'!$J5-Punktsystem!$D$14)*Punktsystem!$F$14,0)+IF(AND(Punktsystem!$I$15&lt;&gt;"",ABS('alle Spiele'!$H5-'alle Spiele'!$J5)&gt;Punktsystem!$D$15),(ABS('alle Spiele'!$H5-'alle Spiele'!$J5)-Punktsystem!$D$15)*Punktsystem!$F$15,0),0)</f>
        <v>0</v>
      </c>
      <c r="CT5" s="230">
        <f>IF(OR('alle Spiele'!CT5="",'alle Spiele'!CU5=""),0,IF(AND('alle Spiele'!$H5='alle Spiele'!CT5,'alle Spiele'!$J5='alle Spiele'!CU5),Punktsystem!$B$5,IF(OR(AND('alle Spiele'!$H5-'alle Spiele'!$J5&lt;0,'alle Spiele'!CT5-'alle Spiele'!CU5&lt;0),AND('alle Spiele'!$H5-'alle Spiele'!$J5&gt;0,'alle Spiele'!CT5-'alle Spiele'!CU5&gt;0),AND('alle Spiele'!$H5-'alle Spiele'!$J5=0,'alle Spiele'!CT5-'alle Spiele'!CU5=0)),Punktsystem!$B$6,0)))</f>
        <v>0</v>
      </c>
      <c r="CU5" s="224">
        <f>IF(CT5=Punktsystem!$B$6,IF(AND(Punktsystem!$D$9&lt;&gt;"",'alle Spiele'!$H5-'alle Spiele'!$J5='alle Spiele'!CT5-'alle Spiele'!CU5,'alle Spiele'!$H5&lt;&gt;'alle Spiele'!$J5),Punktsystem!$B$9,0)+IF(AND(Punktsystem!$D$11&lt;&gt;"",OR('alle Spiele'!$H5='alle Spiele'!CT5,'alle Spiele'!$J5='alle Spiele'!CU5)),Punktsystem!$B$11,0)+IF(AND(Punktsystem!$D$10&lt;&gt;"",'alle Spiele'!$H5='alle Spiele'!$J5,'alle Spiele'!CT5='alle Spiele'!CU5,ABS('alle Spiele'!$H5-'alle Spiele'!CT5)=1),Punktsystem!$B$10,0),0)</f>
        <v>0</v>
      </c>
      <c r="CV5" s="225">
        <f>IF(CT5=Punktsystem!$B$5,IF(AND(Punktsystem!$I$14&lt;&gt;"",'alle Spiele'!$H5+'alle Spiele'!$J5&gt;Punktsystem!$D$14),('alle Spiele'!$H5+'alle Spiele'!$J5-Punktsystem!$D$14)*Punktsystem!$F$14,0)+IF(AND(Punktsystem!$I$15&lt;&gt;"",ABS('alle Spiele'!$H5-'alle Spiele'!$J5)&gt;Punktsystem!$D$15),(ABS('alle Spiele'!$H5-'alle Spiele'!$J5)-Punktsystem!$D$15)*Punktsystem!$F$15,0),0)</f>
        <v>0</v>
      </c>
      <c r="CW5" s="230">
        <f>IF(OR('alle Spiele'!CW5="",'alle Spiele'!CX5=""),0,IF(AND('alle Spiele'!$H5='alle Spiele'!CW5,'alle Spiele'!$J5='alle Spiele'!CX5),Punktsystem!$B$5,IF(OR(AND('alle Spiele'!$H5-'alle Spiele'!$J5&lt;0,'alle Spiele'!CW5-'alle Spiele'!CX5&lt;0),AND('alle Spiele'!$H5-'alle Spiele'!$J5&gt;0,'alle Spiele'!CW5-'alle Spiele'!CX5&gt;0),AND('alle Spiele'!$H5-'alle Spiele'!$J5=0,'alle Spiele'!CW5-'alle Spiele'!CX5=0)),Punktsystem!$B$6,0)))</f>
        <v>0</v>
      </c>
      <c r="CX5" s="224">
        <f>IF(CW5=Punktsystem!$B$6,IF(AND(Punktsystem!$D$9&lt;&gt;"",'alle Spiele'!$H5-'alle Spiele'!$J5='alle Spiele'!CW5-'alle Spiele'!CX5,'alle Spiele'!$H5&lt;&gt;'alle Spiele'!$J5),Punktsystem!$B$9,0)+IF(AND(Punktsystem!$D$11&lt;&gt;"",OR('alle Spiele'!$H5='alle Spiele'!CW5,'alle Spiele'!$J5='alle Spiele'!CX5)),Punktsystem!$B$11,0)+IF(AND(Punktsystem!$D$10&lt;&gt;"",'alle Spiele'!$H5='alle Spiele'!$J5,'alle Spiele'!CW5='alle Spiele'!CX5,ABS('alle Spiele'!$H5-'alle Spiele'!CW5)=1),Punktsystem!$B$10,0),0)</f>
        <v>0</v>
      </c>
      <c r="CY5" s="225">
        <f>IF(CW5=Punktsystem!$B$5,IF(AND(Punktsystem!$I$14&lt;&gt;"",'alle Spiele'!$H5+'alle Spiele'!$J5&gt;Punktsystem!$D$14),('alle Spiele'!$H5+'alle Spiele'!$J5-Punktsystem!$D$14)*Punktsystem!$F$14,0)+IF(AND(Punktsystem!$I$15&lt;&gt;"",ABS('alle Spiele'!$H5-'alle Spiele'!$J5)&gt;Punktsystem!$D$15),(ABS('alle Spiele'!$H5-'alle Spiele'!$J5)-Punktsystem!$D$15)*Punktsystem!$F$15,0),0)</f>
        <v>0</v>
      </c>
      <c r="CZ5" s="230">
        <f>IF(OR('alle Spiele'!CZ5="",'alle Spiele'!DA5=""),0,IF(AND('alle Spiele'!$H5='alle Spiele'!CZ5,'alle Spiele'!$J5='alle Spiele'!DA5),Punktsystem!$B$5,IF(OR(AND('alle Spiele'!$H5-'alle Spiele'!$J5&lt;0,'alle Spiele'!CZ5-'alle Spiele'!DA5&lt;0),AND('alle Spiele'!$H5-'alle Spiele'!$J5&gt;0,'alle Spiele'!CZ5-'alle Spiele'!DA5&gt;0),AND('alle Spiele'!$H5-'alle Spiele'!$J5=0,'alle Spiele'!CZ5-'alle Spiele'!DA5=0)),Punktsystem!$B$6,0)))</f>
        <v>0</v>
      </c>
      <c r="DA5" s="224">
        <f>IF(CZ5=Punktsystem!$B$6,IF(AND(Punktsystem!$D$9&lt;&gt;"",'alle Spiele'!$H5-'alle Spiele'!$J5='alle Spiele'!CZ5-'alle Spiele'!DA5,'alle Spiele'!$H5&lt;&gt;'alle Spiele'!$J5),Punktsystem!$B$9,0)+IF(AND(Punktsystem!$D$11&lt;&gt;"",OR('alle Spiele'!$H5='alle Spiele'!CZ5,'alle Spiele'!$J5='alle Spiele'!DA5)),Punktsystem!$B$11,0)+IF(AND(Punktsystem!$D$10&lt;&gt;"",'alle Spiele'!$H5='alle Spiele'!$J5,'alle Spiele'!CZ5='alle Spiele'!DA5,ABS('alle Spiele'!$H5-'alle Spiele'!CZ5)=1),Punktsystem!$B$10,0),0)</f>
        <v>0</v>
      </c>
      <c r="DB5" s="225">
        <f>IF(CZ5=Punktsystem!$B$5,IF(AND(Punktsystem!$I$14&lt;&gt;"",'alle Spiele'!$H5+'alle Spiele'!$J5&gt;Punktsystem!$D$14),('alle Spiele'!$H5+'alle Spiele'!$J5-Punktsystem!$D$14)*Punktsystem!$F$14,0)+IF(AND(Punktsystem!$I$15&lt;&gt;"",ABS('alle Spiele'!$H5-'alle Spiele'!$J5)&gt;Punktsystem!$D$15),(ABS('alle Spiele'!$H5-'alle Spiele'!$J5)-Punktsystem!$D$15)*Punktsystem!$F$15,0),0)</f>
        <v>0</v>
      </c>
      <c r="DC5" s="230">
        <f>IF(OR('alle Spiele'!DC5="",'alle Spiele'!DD5=""),0,IF(AND('alle Spiele'!$H5='alle Spiele'!DC5,'alle Spiele'!$J5='alle Spiele'!DD5),Punktsystem!$B$5,IF(OR(AND('alle Spiele'!$H5-'alle Spiele'!$J5&lt;0,'alle Spiele'!DC5-'alle Spiele'!DD5&lt;0),AND('alle Spiele'!$H5-'alle Spiele'!$J5&gt;0,'alle Spiele'!DC5-'alle Spiele'!DD5&gt;0),AND('alle Spiele'!$H5-'alle Spiele'!$J5=0,'alle Spiele'!DC5-'alle Spiele'!DD5=0)),Punktsystem!$B$6,0)))</f>
        <v>0</v>
      </c>
      <c r="DD5" s="224">
        <f>IF(DC5=Punktsystem!$B$6,IF(AND(Punktsystem!$D$9&lt;&gt;"",'alle Spiele'!$H5-'alle Spiele'!$J5='alle Spiele'!DC5-'alle Spiele'!DD5,'alle Spiele'!$H5&lt;&gt;'alle Spiele'!$J5),Punktsystem!$B$9,0)+IF(AND(Punktsystem!$D$11&lt;&gt;"",OR('alle Spiele'!$H5='alle Spiele'!DC5,'alle Spiele'!$J5='alle Spiele'!DD5)),Punktsystem!$B$11,0)+IF(AND(Punktsystem!$D$10&lt;&gt;"",'alle Spiele'!$H5='alle Spiele'!$J5,'alle Spiele'!DC5='alle Spiele'!DD5,ABS('alle Spiele'!$H5-'alle Spiele'!DC5)=1),Punktsystem!$B$10,0),0)</f>
        <v>0</v>
      </c>
      <c r="DE5" s="225">
        <f>IF(DC5=Punktsystem!$B$5,IF(AND(Punktsystem!$I$14&lt;&gt;"",'alle Spiele'!$H5+'alle Spiele'!$J5&gt;Punktsystem!$D$14),('alle Spiele'!$H5+'alle Spiele'!$J5-Punktsystem!$D$14)*Punktsystem!$F$14,0)+IF(AND(Punktsystem!$I$15&lt;&gt;"",ABS('alle Spiele'!$H5-'alle Spiele'!$J5)&gt;Punktsystem!$D$15),(ABS('alle Spiele'!$H5-'alle Spiele'!$J5)-Punktsystem!$D$15)*Punktsystem!$F$15,0),0)</f>
        <v>0</v>
      </c>
      <c r="DF5" s="230">
        <f>IF(OR('alle Spiele'!DF5="",'alle Spiele'!DG5=""),0,IF(AND('alle Spiele'!$H5='alle Spiele'!DF5,'alle Spiele'!$J5='alle Spiele'!DG5),Punktsystem!$B$5,IF(OR(AND('alle Spiele'!$H5-'alle Spiele'!$J5&lt;0,'alle Spiele'!DF5-'alle Spiele'!DG5&lt;0),AND('alle Spiele'!$H5-'alle Spiele'!$J5&gt;0,'alle Spiele'!DF5-'alle Spiele'!DG5&gt;0),AND('alle Spiele'!$H5-'alle Spiele'!$J5=0,'alle Spiele'!DF5-'alle Spiele'!DG5=0)),Punktsystem!$B$6,0)))</f>
        <v>0</v>
      </c>
      <c r="DG5" s="224">
        <f>IF(DF5=Punktsystem!$B$6,IF(AND(Punktsystem!$D$9&lt;&gt;"",'alle Spiele'!$H5-'alle Spiele'!$J5='alle Spiele'!DF5-'alle Spiele'!DG5,'alle Spiele'!$H5&lt;&gt;'alle Spiele'!$J5),Punktsystem!$B$9,0)+IF(AND(Punktsystem!$D$11&lt;&gt;"",OR('alle Spiele'!$H5='alle Spiele'!DF5,'alle Spiele'!$J5='alle Spiele'!DG5)),Punktsystem!$B$11,0)+IF(AND(Punktsystem!$D$10&lt;&gt;"",'alle Spiele'!$H5='alle Spiele'!$J5,'alle Spiele'!DF5='alle Spiele'!DG5,ABS('alle Spiele'!$H5-'alle Spiele'!DF5)=1),Punktsystem!$B$10,0),0)</f>
        <v>0</v>
      </c>
      <c r="DH5" s="225">
        <f>IF(DF5=Punktsystem!$B$5,IF(AND(Punktsystem!$I$14&lt;&gt;"",'alle Spiele'!$H5+'alle Spiele'!$J5&gt;Punktsystem!$D$14),('alle Spiele'!$H5+'alle Spiele'!$J5-Punktsystem!$D$14)*Punktsystem!$F$14,0)+IF(AND(Punktsystem!$I$15&lt;&gt;"",ABS('alle Spiele'!$H5-'alle Spiele'!$J5)&gt;Punktsystem!$D$15),(ABS('alle Spiele'!$H5-'alle Spiele'!$J5)-Punktsystem!$D$15)*Punktsystem!$F$15,0),0)</f>
        <v>0</v>
      </c>
      <c r="DI5" s="230">
        <f>IF(OR('alle Spiele'!DI5="",'alle Spiele'!DJ5=""),0,IF(AND('alle Spiele'!$H5='alle Spiele'!DI5,'alle Spiele'!$J5='alle Spiele'!DJ5),Punktsystem!$B$5,IF(OR(AND('alle Spiele'!$H5-'alle Spiele'!$J5&lt;0,'alle Spiele'!DI5-'alle Spiele'!DJ5&lt;0),AND('alle Spiele'!$H5-'alle Spiele'!$J5&gt;0,'alle Spiele'!DI5-'alle Spiele'!DJ5&gt;0),AND('alle Spiele'!$H5-'alle Spiele'!$J5=0,'alle Spiele'!DI5-'alle Spiele'!DJ5=0)),Punktsystem!$B$6,0)))</f>
        <v>0</v>
      </c>
      <c r="DJ5" s="224">
        <f>IF(DI5=Punktsystem!$B$6,IF(AND(Punktsystem!$D$9&lt;&gt;"",'alle Spiele'!$H5-'alle Spiele'!$J5='alle Spiele'!DI5-'alle Spiele'!DJ5,'alle Spiele'!$H5&lt;&gt;'alle Spiele'!$J5),Punktsystem!$B$9,0)+IF(AND(Punktsystem!$D$11&lt;&gt;"",OR('alle Spiele'!$H5='alle Spiele'!DI5,'alle Spiele'!$J5='alle Spiele'!DJ5)),Punktsystem!$B$11,0)+IF(AND(Punktsystem!$D$10&lt;&gt;"",'alle Spiele'!$H5='alle Spiele'!$J5,'alle Spiele'!DI5='alle Spiele'!DJ5,ABS('alle Spiele'!$H5-'alle Spiele'!DI5)=1),Punktsystem!$B$10,0),0)</f>
        <v>0</v>
      </c>
      <c r="DK5" s="225">
        <f>IF(DI5=Punktsystem!$B$5,IF(AND(Punktsystem!$I$14&lt;&gt;"",'alle Spiele'!$H5+'alle Spiele'!$J5&gt;Punktsystem!$D$14),('alle Spiele'!$H5+'alle Spiele'!$J5-Punktsystem!$D$14)*Punktsystem!$F$14,0)+IF(AND(Punktsystem!$I$15&lt;&gt;"",ABS('alle Spiele'!$H5-'alle Spiele'!$J5)&gt;Punktsystem!$D$15),(ABS('alle Spiele'!$H5-'alle Spiele'!$J5)-Punktsystem!$D$15)*Punktsystem!$F$15,0),0)</f>
        <v>0</v>
      </c>
      <c r="DL5" s="230">
        <f>IF(OR('alle Spiele'!DL5="",'alle Spiele'!DM5=""),0,IF(AND('alle Spiele'!$H5='alle Spiele'!DL5,'alle Spiele'!$J5='alle Spiele'!DM5),Punktsystem!$B$5,IF(OR(AND('alle Spiele'!$H5-'alle Spiele'!$J5&lt;0,'alle Spiele'!DL5-'alle Spiele'!DM5&lt;0),AND('alle Spiele'!$H5-'alle Spiele'!$J5&gt;0,'alle Spiele'!DL5-'alle Spiele'!DM5&gt;0),AND('alle Spiele'!$H5-'alle Spiele'!$J5=0,'alle Spiele'!DL5-'alle Spiele'!DM5=0)),Punktsystem!$B$6,0)))</f>
        <v>0</v>
      </c>
      <c r="DM5" s="224">
        <f>IF(DL5=Punktsystem!$B$6,IF(AND(Punktsystem!$D$9&lt;&gt;"",'alle Spiele'!$H5-'alle Spiele'!$J5='alle Spiele'!DL5-'alle Spiele'!DM5,'alle Spiele'!$H5&lt;&gt;'alle Spiele'!$J5),Punktsystem!$B$9,0)+IF(AND(Punktsystem!$D$11&lt;&gt;"",OR('alle Spiele'!$H5='alle Spiele'!DL5,'alle Spiele'!$J5='alle Spiele'!DM5)),Punktsystem!$B$11,0)+IF(AND(Punktsystem!$D$10&lt;&gt;"",'alle Spiele'!$H5='alle Spiele'!$J5,'alle Spiele'!DL5='alle Spiele'!DM5,ABS('alle Spiele'!$H5-'alle Spiele'!DL5)=1),Punktsystem!$B$10,0),0)</f>
        <v>0</v>
      </c>
      <c r="DN5" s="225">
        <f>IF(DL5=Punktsystem!$B$5,IF(AND(Punktsystem!$I$14&lt;&gt;"",'alle Spiele'!$H5+'alle Spiele'!$J5&gt;Punktsystem!$D$14),('alle Spiele'!$H5+'alle Spiele'!$J5-Punktsystem!$D$14)*Punktsystem!$F$14,0)+IF(AND(Punktsystem!$I$15&lt;&gt;"",ABS('alle Spiele'!$H5-'alle Spiele'!$J5)&gt;Punktsystem!$D$15),(ABS('alle Spiele'!$H5-'alle Spiele'!$J5)-Punktsystem!$D$15)*Punktsystem!$F$15,0),0)</f>
        <v>0</v>
      </c>
      <c r="DO5" s="230">
        <f>IF(OR('alle Spiele'!DO5="",'alle Spiele'!DP5=""),0,IF(AND('alle Spiele'!$H5='alle Spiele'!DO5,'alle Spiele'!$J5='alle Spiele'!DP5),Punktsystem!$B$5,IF(OR(AND('alle Spiele'!$H5-'alle Spiele'!$J5&lt;0,'alle Spiele'!DO5-'alle Spiele'!DP5&lt;0),AND('alle Spiele'!$H5-'alle Spiele'!$J5&gt;0,'alle Spiele'!DO5-'alle Spiele'!DP5&gt;0),AND('alle Spiele'!$H5-'alle Spiele'!$J5=0,'alle Spiele'!DO5-'alle Spiele'!DP5=0)),Punktsystem!$B$6,0)))</f>
        <v>0</v>
      </c>
      <c r="DP5" s="224">
        <f>IF(DO5=Punktsystem!$B$6,IF(AND(Punktsystem!$D$9&lt;&gt;"",'alle Spiele'!$H5-'alle Spiele'!$J5='alle Spiele'!DO5-'alle Spiele'!DP5,'alle Spiele'!$H5&lt;&gt;'alle Spiele'!$J5),Punktsystem!$B$9,0)+IF(AND(Punktsystem!$D$11&lt;&gt;"",OR('alle Spiele'!$H5='alle Spiele'!DO5,'alle Spiele'!$J5='alle Spiele'!DP5)),Punktsystem!$B$11,0)+IF(AND(Punktsystem!$D$10&lt;&gt;"",'alle Spiele'!$H5='alle Spiele'!$J5,'alle Spiele'!DO5='alle Spiele'!DP5,ABS('alle Spiele'!$H5-'alle Spiele'!DO5)=1),Punktsystem!$B$10,0),0)</f>
        <v>0</v>
      </c>
      <c r="DQ5" s="225">
        <f>IF(DO5=Punktsystem!$B$5,IF(AND(Punktsystem!$I$14&lt;&gt;"",'alle Spiele'!$H5+'alle Spiele'!$J5&gt;Punktsystem!$D$14),('alle Spiele'!$H5+'alle Spiele'!$J5-Punktsystem!$D$14)*Punktsystem!$F$14,0)+IF(AND(Punktsystem!$I$15&lt;&gt;"",ABS('alle Spiele'!$H5-'alle Spiele'!$J5)&gt;Punktsystem!$D$15),(ABS('alle Spiele'!$H5-'alle Spiele'!$J5)-Punktsystem!$D$15)*Punktsystem!$F$15,0),0)</f>
        <v>0</v>
      </c>
      <c r="DR5" s="230">
        <f>IF(OR('alle Spiele'!DR5="",'alle Spiele'!DS5=""),0,IF(AND('alle Spiele'!$H5='alle Spiele'!DR5,'alle Spiele'!$J5='alle Spiele'!DS5),Punktsystem!$B$5,IF(OR(AND('alle Spiele'!$H5-'alle Spiele'!$J5&lt;0,'alle Spiele'!DR5-'alle Spiele'!DS5&lt;0),AND('alle Spiele'!$H5-'alle Spiele'!$J5&gt;0,'alle Spiele'!DR5-'alle Spiele'!DS5&gt;0),AND('alle Spiele'!$H5-'alle Spiele'!$J5=0,'alle Spiele'!DR5-'alle Spiele'!DS5=0)),Punktsystem!$B$6,0)))</f>
        <v>0</v>
      </c>
      <c r="DS5" s="224">
        <f>IF(DR5=Punktsystem!$B$6,IF(AND(Punktsystem!$D$9&lt;&gt;"",'alle Spiele'!$H5-'alle Spiele'!$J5='alle Spiele'!DR5-'alle Spiele'!DS5,'alle Spiele'!$H5&lt;&gt;'alle Spiele'!$J5),Punktsystem!$B$9,0)+IF(AND(Punktsystem!$D$11&lt;&gt;"",OR('alle Spiele'!$H5='alle Spiele'!DR5,'alle Spiele'!$J5='alle Spiele'!DS5)),Punktsystem!$B$11,0)+IF(AND(Punktsystem!$D$10&lt;&gt;"",'alle Spiele'!$H5='alle Spiele'!$J5,'alle Spiele'!DR5='alle Spiele'!DS5,ABS('alle Spiele'!$H5-'alle Spiele'!DR5)=1),Punktsystem!$B$10,0),0)</f>
        <v>0</v>
      </c>
      <c r="DT5" s="225">
        <f>IF(DR5=Punktsystem!$B$5,IF(AND(Punktsystem!$I$14&lt;&gt;"",'alle Spiele'!$H5+'alle Spiele'!$J5&gt;Punktsystem!$D$14),('alle Spiele'!$H5+'alle Spiele'!$J5-Punktsystem!$D$14)*Punktsystem!$F$14,0)+IF(AND(Punktsystem!$I$15&lt;&gt;"",ABS('alle Spiele'!$H5-'alle Spiele'!$J5)&gt;Punktsystem!$D$15),(ABS('alle Spiele'!$H5-'alle Spiele'!$J5)-Punktsystem!$D$15)*Punktsystem!$F$15,0),0)</f>
        <v>0</v>
      </c>
      <c r="DU5" s="230">
        <f>IF(OR('alle Spiele'!DU5="",'alle Spiele'!DV5=""),0,IF(AND('alle Spiele'!$H5='alle Spiele'!DU5,'alle Spiele'!$J5='alle Spiele'!DV5),Punktsystem!$B$5,IF(OR(AND('alle Spiele'!$H5-'alle Spiele'!$J5&lt;0,'alle Spiele'!DU5-'alle Spiele'!DV5&lt;0),AND('alle Spiele'!$H5-'alle Spiele'!$J5&gt;0,'alle Spiele'!DU5-'alle Spiele'!DV5&gt;0),AND('alle Spiele'!$H5-'alle Spiele'!$J5=0,'alle Spiele'!DU5-'alle Spiele'!DV5=0)),Punktsystem!$B$6,0)))</f>
        <v>0</v>
      </c>
      <c r="DV5" s="224">
        <f>IF(DU5=Punktsystem!$B$6,IF(AND(Punktsystem!$D$9&lt;&gt;"",'alle Spiele'!$H5-'alle Spiele'!$J5='alle Spiele'!DU5-'alle Spiele'!DV5,'alle Spiele'!$H5&lt;&gt;'alle Spiele'!$J5),Punktsystem!$B$9,0)+IF(AND(Punktsystem!$D$11&lt;&gt;"",OR('alle Spiele'!$H5='alle Spiele'!DU5,'alle Spiele'!$J5='alle Spiele'!DV5)),Punktsystem!$B$11,0)+IF(AND(Punktsystem!$D$10&lt;&gt;"",'alle Spiele'!$H5='alle Spiele'!$J5,'alle Spiele'!DU5='alle Spiele'!DV5,ABS('alle Spiele'!$H5-'alle Spiele'!DU5)=1),Punktsystem!$B$10,0),0)</f>
        <v>0</v>
      </c>
      <c r="DW5" s="225">
        <f>IF(DU5=Punktsystem!$B$5,IF(AND(Punktsystem!$I$14&lt;&gt;"",'alle Spiele'!$H5+'alle Spiele'!$J5&gt;Punktsystem!$D$14),('alle Spiele'!$H5+'alle Spiele'!$J5-Punktsystem!$D$14)*Punktsystem!$F$14,0)+IF(AND(Punktsystem!$I$15&lt;&gt;"",ABS('alle Spiele'!$H5-'alle Spiele'!$J5)&gt;Punktsystem!$D$15),(ABS('alle Spiele'!$H5-'alle Spiele'!$J5)-Punktsystem!$D$15)*Punktsystem!$F$15,0),0)</f>
        <v>0</v>
      </c>
      <c r="DX5" s="230">
        <f>IF(OR('alle Spiele'!DX5="",'alle Spiele'!DY5=""),0,IF(AND('alle Spiele'!$H5='alle Spiele'!DX5,'alle Spiele'!$J5='alle Spiele'!DY5),Punktsystem!$B$5,IF(OR(AND('alle Spiele'!$H5-'alle Spiele'!$J5&lt;0,'alle Spiele'!DX5-'alle Spiele'!DY5&lt;0),AND('alle Spiele'!$H5-'alle Spiele'!$J5&gt;0,'alle Spiele'!DX5-'alle Spiele'!DY5&gt;0),AND('alle Spiele'!$H5-'alle Spiele'!$J5=0,'alle Spiele'!DX5-'alle Spiele'!DY5=0)),Punktsystem!$B$6,0)))</f>
        <v>0</v>
      </c>
      <c r="DY5" s="224">
        <f>IF(DX5=Punktsystem!$B$6,IF(AND(Punktsystem!$D$9&lt;&gt;"",'alle Spiele'!$H5-'alle Spiele'!$J5='alle Spiele'!DX5-'alle Spiele'!DY5,'alle Spiele'!$H5&lt;&gt;'alle Spiele'!$J5),Punktsystem!$B$9,0)+IF(AND(Punktsystem!$D$11&lt;&gt;"",OR('alle Spiele'!$H5='alle Spiele'!DX5,'alle Spiele'!$J5='alle Spiele'!DY5)),Punktsystem!$B$11,0)+IF(AND(Punktsystem!$D$10&lt;&gt;"",'alle Spiele'!$H5='alle Spiele'!$J5,'alle Spiele'!DX5='alle Spiele'!DY5,ABS('alle Spiele'!$H5-'alle Spiele'!DX5)=1),Punktsystem!$B$10,0),0)</f>
        <v>0</v>
      </c>
      <c r="DZ5" s="225">
        <f>IF(DX5=Punktsystem!$B$5,IF(AND(Punktsystem!$I$14&lt;&gt;"",'alle Spiele'!$H5+'alle Spiele'!$J5&gt;Punktsystem!$D$14),('alle Spiele'!$H5+'alle Spiele'!$J5-Punktsystem!$D$14)*Punktsystem!$F$14,0)+IF(AND(Punktsystem!$I$15&lt;&gt;"",ABS('alle Spiele'!$H5-'alle Spiele'!$J5)&gt;Punktsystem!$D$15),(ABS('alle Spiele'!$H5-'alle Spiele'!$J5)-Punktsystem!$D$15)*Punktsystem!$F$15,0),0)</f>
        <v>0</v>
      </c>
      <c r="EA5" s="230">
        <f>IF(OR('alle Spiele'!EA5="",'alle Spiele'!EB5=""),0,IF(AND('alle Spiele'!$H5='alle Spiele'!EA5,'alle Spiele'!$J5='alle Spiele'!EB5),Punktsystem!$B$5,IF(OR(AND('alle Spiele'!$H5-'alle Spiele'!$J5&lt;0,'alle Spiele'!EA5-'alle Spiele'!EB5&lt;0),AND('alle Spiele'!$H5-'alle Spiele'!$J5&gt;0,'alle Spiele'!EA5-'alle Spiele'!EB5&gt;0),AND('alle Spiele'!$H5-'alle Spiele'!$J5=0,'alle Spiele'!EA5-'alle Spiele'!EB5=0)),Punktsystem!$B$6,0)))</f>
        <v>0</v>
      </c>
      <c r="EB5" s="224">
        <f>IF(EA5=Punktsystem!$B$6,IF(AND(Punktsystem!$D$9&lt;&gt;"",'alle Spiele'!$H5-'alle Spiele'!$J5='alle Spiele'!EA5-'alle Spiele'!EB5,'alle Spiele'!$H5&lt;&gt;'alle Spiele'!$J5),Punktsystem!$B$9,0)+IF(AND(Punktsystem!$D$11&lt;&gt;"",OR('alle Spiele'!$H5='alle Spiele'!EA5,'alle Spiele'!$J5='alle Spiele'!EB5)),Punktsystem!$B$11,0)+IF(AND(Punktsystem!$D$10&lt;&gt;"",'alle Spiele'!$H5='alle Spiele'!$J5,'alle Spiele'!EA5='alle Spiele'!EB5,ABS('alle Spiele'!$H5-'alle Spiele'!EA5)=1),Punktsystem!$B$10,0),0)</f>
        <v>0</v>
      </c>
      <c r="EC5" s="225">
        <f>IF(EA5=Punktsystem!$B$5,IF(AND(Punktsystem!$I$14&lt;&gt;"",'alle Spiele'!$H5+'alle Spiele'!$J5&gt;Punktsystem!$D$14),('alle Spiele'!$H5+'alle Spiele'!$J5-Punktsystem!$D$14)*Punktsystem!$F$14,0)+IF(AND(Punktsystem!$I$15&lt;&gt;"",ABS('alle Spiele'!$H5-'alle Spiele'!$J5)&gt;Punktsystem!$D$15),(ABS('alle Spiele'!$H5-'alle Spiele'!$J5)-Punktsystem!$D$15)*Punktsystem!$F$15,0),0)</f>
        <v>0</v>
      </c>
      <c r="ED5" s="230">
        <f>IF(OR('alle Spiele'!ED5="",'alle Spiele'!EE5=""),0,IF(AND('alle Spiele'!$H5='alle Spiele'!ED5,'alle Spiele'!$J5='alle Spiele'!EE5),Punktsystem!$B$5,IF(OR(AND('alle Spiele'!$H5-'alle Spiele'!$J5&lt;0,'alle Spiele'!ED5-'alle Spiele'!EE5&lt;0),AND('alle Spiele'!$H5-'alle Spiele'!$J5&gt;0,'alle Spiele'!ED5-'alle Spiele'!EE5&gt;0),AND('alle Spiele'!$H5-'alle Spiele'!$J5=0,'alle Spiele'!ED5-'alle Spiele'!EE5=0)),Punktsystem!$B$6,0)))</f>
        <v>0</v>
      </c>
      <c r="EE5" s="224">
        <f>IF(ED5=Punktsystem!$B$6,IF(AND(Punktsystem!$D$9&lt;&gt;"",'alle Spiele'!$H5-'alle Spiele'!$J5='alle Spiele'!ED5-'alle Spiele'!EE5,'alle Spiele'!$H5&lt;&gt;'alle Spiele'!$J5),Punktsystem!$B$9,0)+IF(AND(Punktsystem!$D$11&lt;&gt;"",OR('alle Spiele'!$H5='alle Spiele'!ED5,'alle Spiele'!$J5='alle Spiele'!EE5)),Punktsystem!$B$11,0)+IF(AND(Punktsystem!$D$10&lt;&gt;"",'alle Spiele'!$H5='alle Spiele'!$J5,'alle Spiele'!ED5='alle Spiele'!EE5,ABS('alle Spiele'!$H5-'alle Spiele'!ED5)=1),Punktsystem!$B$10,0),0)</f>
        <v>0</v>
      </c>
      <c r="EF5" s="225">
        <f>IF(ED5=Punktsystem!$B$5,IF(AND(Punktsystem!$I$14&lt;&gt;"",'alle Spiele'!$H5+'alle Spiele'!$J5&gt;Punktsystem!$D$14),('alle Spiele'!$H5+'alle Spiele'!$J5-Punktsystem!$D$14)*Punktsystem!$F$14,0)+IF(AND(Punktsystem!$I$15&lt;&gt;"",ABS('alle Spiele'!$H5-'alle Spiele'!$J5)&gt;Punktsystem!$D$15),(ABS('alle Spiele'!$H5-'alle Spiele'!$J5)-Punktsystem!$D$15)*Punktsystem!$F$15,0),0)</f>
        <v>0</v>
      </c>
      <c r="EG5" s="230">
        <f>IF(OR('alle Spiele'!EG5="",'alle Spiele'!EH5=""),0,IF(AND('alle Spiele'!$H5='alle Spiele'!EG5,'alle Spiele'!$J5='alle Spiele'!EH5),Punktsystem!$B$5,IF(OR(AND('alle Spiele'!$H5-'alle Spiele'!$J5&lt;0,'alle Spiele'!EG5-'alle Spiele'!EH5&lt;0),AND('alle Spiele'!$H5-'alle Spiele'!$J5&gt;0,'alle Spiele'!EG5-'alle Spiele'!EH5&gt;0),AND('alle Spiele'!$H5-'alle Spiele'!$J5=0,'alle Spiele'!EG5-'alle Spiele'!EH5=0)),Punktsystem!$B$6,0)))</f>
        <v>0</v>
      </c>
      <c r="EH5" s="224">
        <f>IF(EG5=Punktsystem!$B$6,IF(AND(Punktsystem!$D$9&lt;&gt;"",'alle Spiele'!$H5-'alle Spiele'!$J5='alle Spiele'!EG5-'alle Spiele'!EH5,'alle Spiele'!$H5&lt;&gt;'alle Spiele'!$J5),Punktsystem!$B$9,0)+IF(AND(Punktsystem!$D$11&lt;&gt;"",OR('alle Spiele'!$H5='alle Spiele'!EG5,'alle Spiele'!$J5='alle Spiele'!EH5)),Punktsystem!$B$11,0)+IF(AND(Punktsystem!$D$10&lt;&gt;"",'alle Spiele'!$H5='alle Spiele'!$J5,'alle Spiele'!EG5='alle Spiele'!EH5,ABS('alle Spiele'!$H5-'alle Spiele'!EG5)=1),Punktsystem!$B$10,0),0)</f>
        <v>0</v>
      </c>
      <c r="EI5" s="225">
        <f>IF(EG5=Punktsystem!$B$5,IF(AND(Punktsystem!$I$14&lt;&gt;"",'alle Spiele'!$H5+'alle Spiele'!$J5&gt;Punktsystem!$D$14),('alle Spiele'!$H5+'alle Spiele'!$J5-Punktsystem!$D$14)*Punktsystem!$F$14,0)+IF(AND(Punktsystem!$I$15&lt;&gt;"",ABS('alle Spiele'!$H5-'alle Spiele'!$J5)&gt;Punktsystem!$D$15),(ABS('alle Spiele'!$H5-'alle Spiele'!$J5)-Punktsystem!$D$15)*Punktsystem!$F$15,0),0)</f>
        <v>0</v>
      </c>
    </row>
    <row r="6" spans="1:139" x14ac:dyDescent="0.2">
      <c r="A6"/>
      <c r="B6"/>
      <c r="C6"/>
      <c r="D6"/>
      <c r="E6"/>
      <c r="F6"/>
      <c r="G6"/>
      <c r="H6"/>
      <c r="J6"/>
      <c r="K6"/>
      <c r="L6"/>
      <c r="M6"/>
      <c r="N6"/>
      <c r="O6"/>
      <c r="P6"/>
      <c r="Q6"/>
      <c r="T6" s="230">
        <f>IF(OR('alle Spiele'!T6="",'alle Spiele'!U6=""),0,IF(AND('alle Spiele'!$H6='alle Spiele'!T6,'alle Spiele'!$J6='alle Spiele'!U6),Punktsystem!$B$5,IF(OR(AND('alle Spiele'!$H6-'alle Spiele'!$J6&lt;0,'alle Spiele'!T6-'alle Spiele'!U6&lt;0),AND('alle Spiele'!$H6-'alle Spiele'!$J6&gt;0,'alle Spiele'!T6-'alle Spiele'!U6&gt;0),AND('alle Spiele'!$H6-'alle Spiele'!$J6=0,'alle Spiele'!T6-'alle Spiele'!U6=0)),Punktsystem!$B$6,0)))</f>
        <v>0</v>
      </c>
      <c r="U6" s="224">
        <f>IF(T6=Punktsystem!$B$6,IF(AND(Punktsystem!$D$9&lt;&gt;"",'alle Spiele'!$H6-'alle Spiele'!$J6='alle Spiele'!T6-'alle Spiele'!U6,'alle Spiele'!$H6&lt;&gt;'alle Spiele'!$J6),Punktsystem!$B$9,0)+IF(AND(Punktsystem!$D$11&lt;&gt;"",OR('alle Spiele'!$H6='alle Spiele'!T6,'alle Spiele'!$J6='alle Spiele'!U6)),Punktsystem!$B$11,0)+IF(AND(Punktsystem!$D$10&lt;&gt;"",'alle Spiele'!$H6='alle Spiele'!$J6,'alle Spiele'!T6='alle Spiele'!U6,ABS('alle Spiele'!$H6-'alle Spiele'!T6)=1),Punktsystem!$B$10,0),0)</f>
        <v>0</v>
      </c>
      <c r="V6" s="225">
        <f>IF(T6=Punktsystem!$B$5,IF(AND(Punktsystem!$I$14&lt;&gt;"",'alle Spiele'!$H6+'alle Spiele'!$J6&gt;Punktsystem!$D$14),('alle Spiele'!$H6+'alle Spiele'!$J6-Punktsystem!$D$14)*Punktsystem!$F$14,0)+IF(AND(Punktsystem!$I$15&lt;&gt;"",ABS('alle Spiele'!$H6-'alle Spiele'!$J6)&gt;Punktsystem!$D$15),(ABS('alle Spiele'!$H6-'alle Spiele'!$J6)-Punktsystem!$D$15)*Punktsystem!$F$15,0),0)</f>
        <v>0</v>
      </c>
      <c r="W6" s="230">
        <f>IF(OR('alle Spiele'!W6="",'alle Spiele'!X6=""),0,IF(AND('alle Spiele'!$H6='alle Spiele'!W6,'alle Spiele'!$J6='alle Spiele'!X6),Punktsystem!$B$5,IF(OR(AND('alle Spiele'!$H6-'alle Spiele'!$J6&lt;0,'alle Spiele'!W6-'alle Spiele'!X6&lt;0),AND('alle Spiele'!$H6-'alle Spiele'!$J6&gt;0,'alle Spiele'!W6-'alle Spiele'!X6&gt;0),AND('alle Spiele'!$H6-'alle Spiele'!$J6=0,'alle Spiele'!W6-'alle Spiele'!X6=0)),Punktsystem!$B$6,0)))</f>
        <v>0</v>
      </c>
      <c r="X6" s="224">
        <f>IF(W6=Punktsystem!$B$6,IF(AND(Punktsystem!$D$9&lt;&gt;"",'alle Spiele'!$H6-'alle Spiele'!$J6='alle Spiele'!W6-'alle Spiele'!X6,'alle Spiele'!$H6&lt;&gt;'alle Spiele'!$J6),Punktsystem!$B$9,0)+IF(AND(Punktsystem!$D$11&lt;&gt;"",OR('alle Spiele'!$H6='alle Spiele'!W6,'alle Spiele'!$J6='alle Spiele'!X6)),Punktsystem!$B$11,0)+IF(AND(Punktsystem!$D$10&lt;&gt;"",'alle Spiele'!$H6='alle Spiele'!$J6,'alle Spiele'!W6='alle Spiele'!X6,ABS('alle Spiele'!$H6-'alle Spiele'!W6)=1),Punktsystem!$B$10,0),0)</f>
        <v>0</v>
      </c>
      <c r="Y6" s="225">
        <f>IF(W6=Punktsystem!$B$5,IF(AND(Punktsystem!$I$14&lt;&gt;"",'alle Spiele'!$H6+'alle Spiele'!$J6&gt;Punktsystem!$D$14),('alle Spiele'!$H6+'alle Spiele'!$J6-Punktsystem!$D$14)*Punktsystem!$F$14,0)+IF(AND(Punktsystem!$I$15&lt;&gt;"",ABS('alle Spiele'!$H6-'alle Spiele'!$J6)&gt;Punktsystem!$D$15),(ABS('alle Spiele'!$H6-'alle Spiele'!$J6)-Punktsystem!$D$15)*Punktsystem!$F$15,0),0)</f>
        <v>0</v>
      </c>
      <c r="Z6" s="230">
        <f>IF(OR('alle Spiele'!Z6="",'alle Spiele'!AA6=""),0,IF(AND('alle Spiele'!$H6='alle Spiele'!Z6,'alle Spiele'!$J6='alle Spiele'!AA6),Punktsystem!$B$5,IF(OR(AND('alle Spiele'!$H6-'alle Spiele'!$J6&lt;0,'alle Spiele'!Z6-'alle Spiele'!AA6&lt;0),AND('alle Spiele'!$H6-'alle Spiele'!$J6&gt;0,'alle Spiele'!Z6-'alle Spiele'!AA6&gt;0),AND('alle Spiele'!$H6-'alle Spiele'!$J6=0,'alle Spiele'!Z6-'alle Spiele'!AA6=0)),Punktsystem!$B$6,0)))</f>
        <v>0</v>
      </c>
      <c r="AA6" s="224">
        <f>IF(Z6=Punktsystem!$B$6,IF(AND(Punktsystem!$D$9&lt;&gt;"",'alle Spiele'!$H6-'alle Spiele'!$J6='alle Spiele'!Z6-'alle Spiele'!AA6,'alle Spiele'!$H6&lt;&gt;'alle Spiele'!$J6),Punktsystem!$B$9,0)+IF(AND(Punktsystem!$D$11&lt;&gt;"",OR('alle Spiele'!$H6='alle Spiele'!Z6,'alle Spiele'!$J6='alle Spiele'!AA6)),Punktsystem!$B$11,0)+IF(AND(Punktsystem!$D$10&lt;&gt;"",'alle Spiele'!$H6='alle Spiele'!$J6,'alle Spiele'!Z6='alle Spiele'!AA6,ABS('alle Spiele'!$H6-'alle Spiele'!Z6)=1),Punktsystem!$B$10,0),0)</f>
        <v>0</v>
      </c>
      <c r="AB6" s="225">
        <f>IF(Z6=Punktsystem!$B$5,IF(AND(Punktsystem!$I$14&lt;&gt;"",'alle Spiele'!$H6+'alle Spiele'!$J6&gt;Punktsystem!$D$14),('alle Spiele'!$H6+'alle Spiele'!$J6-Punktsystem!$D$14)*Punktsystem!$F$14,0)+IF(AND(Punktsystem!$I$15&lt;&gt;"",ABS('alle Spiele'!$H6-'alle Spiele'!$J6)&gt;Punktsystem!$D$15),(ABS('alle Spiele'!$H6-'alle Spiele'!$J6)-Punktsystem!$D$15)*Punktsystem!$F$15,0),0)</f>
        <v>0</v>
      </c>
      <c r="AC6" s="230">
        <f>IF(OR('alle Spiele'!AC6="",'alle Spiele'!AD6=""),0,IF(AND('alle Spiele'!$H6='alle Spiele'!AC6,'alle Spiele'!$J6='alle Spiele'!AD6),Punktsystem!$B$5,IF(OR(AND('alle Spiele'!$H6-'alle Spiele'!$J6&lt;0,'alle Spiele'!AC6-'alle Spiele'!AD6&lt;0),AND('alle Spiele'!$H6-'alle Spiele'!$J6&gt;0,'alle Spiele'!AC6-'alle Spiele'!AD6&gt;0),AND('alle Spiele'!$H6-'alle Spiele'!$J6=0,'alle Spiele'!AC6-'alle Spiele'!AD6=0)),Punktsystem!$B$6,0)))</f>
        <v>0</v>
      </c>
      <c r="AD6" s="224">
        <f>IF(AC6=Punktsystem!$B$6,IF(AND(Punktsystem!$D$9&lt;&gt;"",'alle Spiele'!$H6-'alle Spiele'!$J6='alle Spiele'!AC6-'alle Spiele'!AD6,'alle Spiele'!$H6&lt;&gt;'alle Spiele'!$J6),Punktsystem!$B$9,0)+IF(AND(Punktsystem!$D$11&lt;&gt;"",OR('alle Spiele'!$H6='alle Spiele'!AC6,'alle Spiele'!$J6='alle Spiele'!AD6)),Punktsystem!$B$11,0)+IF(AND(Punktsystem!$D$10&lt;&gt;"",'alle Spiele'!$H6='alle Spiele'!$J6,'alle Spiele'!AC6='alle Spiele'!AD6,ABS('alle Spiele'!$H6-'alle Spiele'!AC6)=1),Punktsystem!$B$10,0),0)</f>
        <v>0</v>
      </c>
      <c r="AE6" s="225">
        <f>IF(AC6=Punktsystem!$B$5,IF(AND(Punktsystem!$I$14&lt;&gt;"",'alle Spiele'!$H6+'alle Spiele'!$J6&gt;Punktsystem!$D$14),('alle Spiele'!$H6+'alle Spiele'!$J6-Punktsystem!$D$14)*Punktsystem!$F$14,0)+IF(AND(Punktsystem!$I$15&lt;&gt;"",ABS('alle Spiele'!$H6-'alle Spiele'!$J6)&gt;Punktsystem!$D$15),(ABS('alle Spiele'!$H6-'alle Spiele'!$J6)-Punktsystem!$D$15)*Punktsystem!$F$15,0),0)</f>
        <v>0</v>
      </c>
      <c r="AF6" s="230">
        <f>IF(OR('alle Spiele'!AF6="",'alle Spiele'!AG6=""),0,IF(AND('alle Spiele'!$H6='alle Spiele'!AF6,'alle Spiele'!$J6='alle Spiele'!AG6),Punktsystem!$B$5,IF(OR(AND('alle Spiele'!$H6-'alle Spiele'!$J6&lt;0,'alle Spiele'!AF6-'alle Spiele'!AG6&lt;0),AND('alle Spiele'!$H6-'alle Spiele'!$J6&gt;0,'alle Spiele'!AF6-'alle Spiele'!AG6&gt;0),AND('alle Spiele'!$H6-'alle Spiele'!$J6=0,'alle Spiele'!AF6-'alle Spiele'!AG6=0)),Punktsystem!$B$6,0)))</f>
        <v>0</v>
      </c>
      <c r="AG6" s="224">
        <f>IF(AF6=Punktsystem!$B$6,IF(AND(Punktsystem!$D$9&lt;&gt;"",'alle Spiele'!$H6-'alle Spiele'!$J6='alle Spiele'!AF6-'alle Spiele'!AG6,'alle Spiele'!$H6&lt;&gt;'alle Spiele'!$J6),Punktsystem!$B$9,0)+IF(AND(Punktsystem!$D$11&lt;&gt;"",OR('alle Spiele'!$H6='alle Spiele'!AF6,'alle Spiele'!$J6='alle Spiele'!AG6)),Punktsystem!$B$11,0)+IF(AND(Punktsystem!$D$10&lt;&gt;"",'alle Spiele'!$H6='alle Spiele'!$J6,'alle Spiele'!AF6='alle Spiele'!AG6,ABS('alle Spiele'!$H6-'alle Spiele'!AF6)=1),Punktsystem!$B$10,0),0)</f>
        <v>0</v>
      </c>
      <c r="AH6" s="225">
        <f>IF(AF6=Punktsystem!$B$5,IF(AND(Punktsystem!$I$14&lt;&gt;"",'alle Spiele'!$H6+'alle Spiele'!$J6&gt;Punktsystem!$D$14),('alle Spiele'!$H6+'alle Spiele'!$J6-Punktsystem!$D$14)*Punktsystem!$F$14,0)+IF(AND(Punktsystem!$I$15&lt;&gt;"",ABS('alle Spiele'!$H6-'alle Spiele'!$J6)&gt;Punktsystem!$D$15),(ABS('alle Spiele'!$H6-'alle Spiele'!$J6)-Punktsystem!$D$15)*Punktsystem!$F$15,0),0)</f>
        <v>0</v>
      </c>
      <c r="AI6" s="230">
        <f>IF(OR('alle Spiele'!AI6="",'alle Spiele'!AJ6=""),0,IF(AND('alle Spiele'!$H6='alle Spiele'!AI6,'alle Spiele'!$J6='alle Spiele'!AJ6),Punktsystem!$B$5,IF(OR(AND('alle Spiele'!$H6-'alle Spiele'!$J6&lt;0,'alle Spiele'!AI6-'alle Spiele'!AJ6&lt;0),AND('alle Spiele'!$H6-'alle Spiele'!$J6&gt;0,'alle Spiele'!AI6-'alle Spiele'!AJ6&gt;0),AND('alle Spiele'!$H6-'alle Spiele'!$J6=0,'alle Spiele'!AI6-'alle Spiele'!AJ6=0)),Punktsystem!$B$6,0)))</f>
        <v>0</v>
      </c>
      <c r="AJ6" s="224">
        <f>IF(AI6=Punktsystem!$B$6,IF(AND(Punktsystem!$D$9&lt;&gt;"",'alle Spiele'!$H6-'alle Spiele'!$J6='alle Spiele'!AI6-'alle Spiele'!AJ6,'alle Spiele'!$H6&lt;&gt;'alle Spiele'!$J6),Punktsystem!$B$9,0)+IF(AND(Punktsystem!$D$11&lt;&gt;"",OR('alle Spiele'!$H6='alle Spiele'!AI6,'alle Spiele'!$J6='alle Spiele'!AJ6)),Punktsystem!$B$11,0)+IF(AND(Punktsystem!$D$10&lt;&gt;"",'alle Spiele'!$H6='alle Spiele'!$J6,'alle Spiele'!AI6='alle Spiele'!AJ6,ABS('alle Spiele'!$H6-'alle Spiele'!AI6)=1),Punktsystem!$B$10,0),0)</f>
        <v>0</v>
      </c>
      <c r="AK6" s="225">
        <f>IF(AI6=Punktsystem!$B$5,IF(AND(Punktsystem!$I$14&lt;&gt;"",'alle Spiele'!$H6+'alle Spiele'!$J6&gt;Punktsystem!$D$14),('alle Spiele'!$H6+'alle Spiele'!$J6-Punktsystem!$D$14)*Punktsystem!$F$14,0)+IF(AND(Punktsystem!$I$15&lt;&gt;"",ABS('alle Spiele'!$H6-'alle Spiele'!$J6)&gt;Punktsystem!$D$15),(ABS('alle Spiele'!$H6-'alle Spiele'!$J6)-Punktsystem!$D$15)*Punktsystem!$F$15,0),0)</f>
        <v>0</v>
      </c>
      <c r="AL6" s="230">
        <f>IF(OR('alle Spiele'!AL6="",'alle Spiele'!AM6=""),0,IF(AND('alle Spiele'!$H6='alle Spiele'!AL6,'alle Spiele'!$J6='alle Spiele'!AM6),Punktsystem!$B$5,IF(OR(AND('alle Spiele'!$H6-'alle Spiele'!$J6&lt;0,'alle Spiele'!AL6-'alle Spiele'!AM6&lt;0),AND('alle Spiele'!$H6-'alle Spiele'!$J6&gt;0,'alle Spiele'!AL6-'alle Spiele'!AM6&gt;0),AND('alle Spiele'!$H6-'alle Spiele'!$J6=0,'alle Spiele'!AL6-'alle Spiele'!AM6=0)),Punktsystem!$B$6,0)))</f>
        <v>0</v>
      </c>
      <c r="AM6" s="224">
        <f>IF(AL6=Punktsystem!$B$6,IF(AND(Punktsystem!$D$9&lt;&gt;"",'alle Spiele'!$H6-'alle Spiele'!$J6='alle Spiele'!AL6-'alle Spiele'!AM6,'alle Spiele'!$H6&lt;&gt;'alle Spiele'!$J6),Punktsystem!$B$9,0)+IF(AND(Punktsystem!$D$11&lt;&gt;"",OR('alle Spiele'!$H6='alle Spiele'!AL6,'alle Spiele'!$J6='alle Spiele'!AM6)),Punktsystem!$B$11,0)+IF(AND(Punktsystem!$D$10&lt;&gt;"",'alle Spiele'!$H6='alle Spiele'!$J6,'alle Spiele'!AL6='alle Spiele'!AM6,ABS('alle Spiele'!$H6-'alle Spiele'!AL6)=1),Punktsystem!$B$10,0),0)</f>
        <v>0</v>
      </c>
      <c r="AN6" s="225">
        <f>IF(AL6=Punktsystem!$B$5,IF(AND(Punktsystem!$I$14&lt;&gt;"",'alle Spiele'!$H6+'alle Spiele'!$J6&gt;Punktsystem!$D$14),('alle Spiele'!$H6+'alle Spiele'!$J6-Punktsystem!$D$14)*Punktsystem!$F$14,0)+IF(AND(Punktsystem!$I$15&lt;&gt;"",ABS('alle Spiele'!$H6-'alle Spiele'!$J6)&gt;Punktsystem!$D$15),(ABS('alle Spiele'!$H6-'alle Spiele'!$J6)-Punktsystem!$D$15)*Punktsystem!$F$15,0),0)</f>
        <v>0</v>
      </c>
      <c r="AO6" s="230">
        <f>IF(OR('alle Spiele'!AO6="",'alle Spiele'!AP6=""),0,IF(AND('alle Spiele'!$H6='alle Spiele'!AO6,'alle Spiele'!$J6='alle Spiele'!AP6),Punktsystem!$B$5,IF(OR(AND('alle Spiele'!$H6-'alle Spiele'!$J6&lt;0,'alle Spiele'!AO6-'alle Spiele'!AP6&lt;0),AND('alle Spiele'!$H6-'alle Spiele'!$J6&gt;0,'alle Spiele'!AO6-'alle Spiele'!AP6&gt;0),AND('alle Spiele'!$H6-'alle Spiele'!$J6=0,'alle Spiele'!AO6-'alle Spiele'!AP6=0)),Punktsystem!$B$6,0)))</f>
        <v>0</v>
      </c>
      <c r="AP6" s="224">
        <f>IF(AO6=Punktsystem!$B$6,IF(AND(Punktsystem!$D$9&lt;&gt;"",'alle Spiele'!$H6-'alle Spiele'!$J6='alle Spiele'!AO6-'alle Spiele'!AP6,'alle Spiele'!$H6&lt;&gt;'alle Spiele'!$J6),Punktsystem!$B$9,0)+IF(AND(Punktsystem!$D$11&lt;&gt;"",OR('alle Spiele'!$H6='alle Spiele'!AO6,'alle Spiele'!$J6='alle Spiele'!AP6)),Punktsystem!$B$11,0)+IF(AND(Punktsystem!$D$10&lt;&gt;"",'alle Spiele'!$H6='alle Spiele'!$J6,'alle Spiele'!AO6='alle Spiele'!AP6,ABS('alle Spiele'!$H6-'alle Spiele'!AO6)=1),Punktsystem!$B$10,0),0)</f>
        <v>0</v>
      </c>
      <c r="AQ6" s="225">
        <f>IF(AO6=Punktsystem!$B$5,IF(AND(Punktsystem!$I$14&lt;&gt;"",'alle Spiele'!$H6+'alle Spiele'!$J6&gt;Punktsystem!$D$14),('alle Spiele'!$H6+'alle Spiele'!$J6-Punktsystem!$D$14)*Punktsystem!$F$14,0)+IF(AND(Punktsystem!$I$15&lt;&gt;"",ABS('alle Spiele'!$H6-'alle Spiele'!$J6)&gt;Punktsystem!$D$15),(ABS('alle Spiele'!$H6-'alle Spiele'!$J6)-Punktsystem!$D$15)*Punktsystem!$F$15,0),0)</f>
        <v>0</v>
      </c>
      <c r="AR6" s="230">
        <f>IF(OR('alle Spiele'!AR6="",'alle Spiele'!AS6=""),0,IF(AND('alle Spiele'!$H6='alle Spiele'!AR6,'alle Spiele'!$J6='alle Spiele'!AS6),Punktsystem!$B$5,IF(OR(AND('alle Spiele'!$H6-'alle Spiele'!$J6&lt;0,'alle Spiele'!AR6-'alle Spiele'!AS6&lt;0),AND('alle Spiele'!$H6-'alle Spiele'!$J6&gt;0,'alle Spiele'!AR6-'alle Spiele'!AS6&gt;0),AND('alle Spiele'!$H6-'alle Spiele'!$J6=0,'alle Spiele'!AR6-'alle Spiele'!AS6=0)),Punktsystem!$B$6,0)))</f>
        <v>0</v>
      </c>
      <c r="AS6" s="224">
        <f>IF(AR6=Punktsystem!$B$6,IF(AND(Punktsystem!$D$9&lt;&gt;"",'alle Spiele'!$H6-'alle Spiele'!$J6='alle Spiele'!AR6-'alle Spiele'!AS6,'alle Spiele'!$H6&lt;&gt;'alle Spiele'!$J6),Punktsystem!$B$9,0)+IF(AND(Punktsystem!$D$11&lt;&gt;"",OR('alle Spiele'!$H6='alle Spiele'!AR6,'alle Spiele'!$J6='alle Spiele'!AS6)),Punktsystem!$B$11,0)+IF(AND(Punktsystem!$D$10&lt;&gt;"",'alle Spiele'!$H6='alle Spiele'!$J6,'alle Spiele'!AR6='alle Spiele'!AS6,ABS('alle Spiele'!$H6-'alle Spiele'!AR6)=1),Punktsystem!$B$10,0),0)</f>
        <v>0</v>
      </c>
      <c r="AT6" s="225">
        <f>IF(AR6=Punktsystem!$B$5,IF(AND(Punktsystem!$I$14&lt;&gt;"",'alle Spiele'!$H6+'alle Spiele'!$J6&gt;Punktsystem!$D$14),('alle Spiele'!$H6+'alle Spiele'!$J6-Punktsystem!$D$14)*Punktsystem!$F$14,0)+IF(AND(Punktsystem!$I$15&lt;&gt;"",ABS('alle Spiele'!$H6-'alle Spiele'!$J6)&gt;Punktsystem!$D$15),(ABS('alle Spiele'!$H6-'alle Spiele'!$J6)-Punktsystem!$D$15)*Punktsystem!$F$15,0),0)</f>
        <v>0</v>
      </c>
      <c r="AU6" s="230">
        <f>IF(OR('alle Spiele'!AU6="",'alle Spiele'!AV6=""),0,IF(AND('alle Spiele'!$H6='alle Spiele'!AU6,'alle Spiele'!$J6='alle Spiele'!AV6),Punktsystem!$B$5,IF(OR(AND('alle Spiele'!$H6-'alle Spiele'!$J6&lt;0,'alle Spiele'!AU6-'alle Spiele'!AV6&lt;0),AND('alle Spiele'!$H6-'alle Spiele'!$J6&gt;0,'alle Spiele'!AU6-'alle Spiele'!AV6&gt;0),AND('alle Spiele'!$H6-'alle Spiele'!$J6=0,'alle Spiele'!AU6-'alle Spiele'!AV6=0)),Punktsystem!$B$6,0)))</f>
        <v>0</v>
      </c>
      <c r="AV6" s="224">
        <f>IF(AU6=Punktsystem!$B$6,IF(AND(Punktsystem!$D$9&lt;&gt;"",'alle Spiele'!$H6-'alle Spiele'!$J6='alle Spiele'!AU6-'alle Spiele'!AV6,'alle Spiele'!$H6&lt;&gt;'alle Spiele'!$J6),Punktsystem!$B$9,0)+IF(AND(Punktsystem!$D$11&lt;&gt;"",OR('alle Spiele'!$H6='alle Spiele'!AU6,'alle Spiele'!$J6='alle Spiele'!AV6)),Punktsystem!$B$11,0)+IF(AND(Punktsystem!$D$10&lt;&gt;"",'alle Spiele'!$H6='alle Spiele'!$J6,'alle Spiele'!AU6='alle Spiele'!AV6,ABS('alle Spiele'!$H6-'alle Spiele'!AU6)=1),Punktsystem!$B$10,0),0)</f>
        <v>0</v>
      </c>
      <c r="AW6" s="225">
        <f>IF(AU6=Punktsystem!$B$5,IF(AND(Punktsystem!$I$14&lt;&gt;"",'alle Spiele'!$H6+'alle Spiele'!$J6&gt;Punktsystem!$D$14),('alle Spiele'!$H6+'alle Spiele'!$J6-Punktsystem!$D$14)*Punktsystem!$F$14,0)+IF(AND(Punktsystem!$I$15&lt;&gt;"",ABS('alle Spiele'!$H6-'alle Spiele'!$J6)&gt;Punktsystem!$D$15),(ABS('alle Spiele'!$H6-'alle Spiele'!$J6)-Punktsystem!$D$15)*Punktsystem!$F$15,0),0)</f>
        <v>0</v>
      </c>
      <c r="AX6" s="230">
        <f>IF(OR('alle Spiele'!AX6="",'alle Spiele'!AY6=""),0,IF(AND('alle Spiele'!$H6='alle Spiele'!AX6,'alle Spiele'!$J6='alle Spiele'!AY6),Punktsystem!$B$5,IF(OR(AND('alle Spiele'!$H6-'alle Spiele'!$J6&lt;0,'alle Spiele'!AX6-'alle Spiele'!AY6&lt;0),AND('alle Spiele'!$H6-'alle Spiele'!$J6&gt;0,'alle Spiele'!AX6-'alle Spiele'!AY6&gt;0),AND('alle Spiele'!$H6-'alle Spiele'!$J6=0,'alle Spiele'!AX6-'alle Spiele'!AY6=0)),Punktsystem!$B$6,0)))</f>
        <v>0</v>
      </c>
      <c r="AY6" s="224">
        <f>IF(AX6=Punktsystem!$B$6,IF(AND(Punktsystem!$D$9&lt;&gt;"",'alle Spiele'!$H6-'alle Spiele'!$J6='alle Spiele'!AX6-'alle Spiele'!AY6,'alle Spiele'!$H6&lt;&gt;'alle Spiele'!$J6),Punktsystem!$B$9,0)+IF(AND(Punktsystem!$D$11&lt;&gt;"",OR('alle Spiele'!$H6='alle Spiele'!AX6,'alle Spiele'!$J6='alle Spiele'!AY6)),Punktsystem!$B$11,0)+IF(AND(Punktsystem!$D$10&lt;&gt;"",'alle Spiele'!$H6='alle Spiele'!$J6,'alle Spiele'!AX6='alle Spiele'!AY6,ABS('alle Spiele'!$H6-'alle Spiele'!AX6)=1),Punktsystem!$B$10,0),0)</f>
        <v>0</v>
      </c>
      <c r="AZ6" s="225">
        <f>IF(AX6=Punktsystem!$B$5,IF(AND(Punktsystem!$I$14&lt;&gt;"",'alle Spiele'!$H6+'alle Spiele'!$J6&gt;Punktsystem!$D$14),('alle Spiele'!$H6+'alle Spiele'!$J6-Punktsystem!$D$14)*Punktsystem!$F$14,0)+IF(AND(Punktsystem!$I$15&lt;&gt;"",ABS('alle Spiele'!$H6-'alle Spiele'!$J6)&gt;Punktsystem!$D$15),(ABS('alle Spiele'!$H6-'alle Spiele'!$J6)-Punktsystem!$D$15)*Punktsystem!$F$15,0),0)</f>
        <v>0</v>
      </c>
      <c r="BA6" s="230">
        <f>IF(OR('alle Spiele'!BA6="",'alle Spiele'!BB6=""),0,IF(AND('alle Spiele'!$H6='alle Spiele'!BA6,'alle Spiele'!$J6='alle Spiele'!BB6),Punktsystem!$B$5,IF(OR(AND('alle Spiele'!$H6-'alle Spiele'!$J6&lt;0,'alle Spiele'!BA6-'alle Spiele'!BB6&lt;0),AND('alle Spiele'!$H6-'alle Spiele'!$J6&gt;0,'alle Spiele'!BA6-'alle Spiele'!BB6&gt;0),AND('alle Spiele'!$H6-'alle Spiele'!$J6=0,'alle Spiele'!BA6-'alle Spiele'!BB6=0)),Punktsystem!$B$6,0)))</f>
        <v>0</v>
      </c>
      <c r="BB6" s="224">
        <f>IF(BA6=Punktsystem!$B$6,IF(AND(Punktsystem!$D$9&lt;&gt;"",'alle Spiele'!$H6-'alle Spiele'!$J6='alle Spiele'!BA6-'alle Spiele'!BB6,'alle Spiele'!$H6&lt;&gt;'alle Spiele'!$J6),Punktsystem!$B$9,0)+IF(AND(Punktsystem!$D$11&lt;&gt;"",OR('alle Spiele'!$H6='alle Spiele'!BA6,'alle Spiele'!$J6='alle Spiele'!BB6)),Punktsystem!$B$11,0)+IF(AND(Punktsystem!$D$10&lt;&gt;"",'alle Spiele'!$H6='alle Spiele'!$J6,'alle Spiele'!BA6='alle Spiele'!BB6,ABS('alle Spiele'!$H6-'alle Spiele'!BA6)=1),Punktsystem!$B$10,0),0)</f>
        <v>0</v>
      </c>
      <c r="BC6" s="225">
        <f>IF(BA6=Punktsystem!$B$5,IF(AND(Punktsystem!$I$14&lt;&gt;"",'alle Spiele'!$H6+'alle Spiele'!$J6&gt;Punktsystem!$D$14),('alle Spiele'!$H6+'alle Spiele'!$J6-Punktsystem!$D$14)*Punktsystem!$F$14,0)+IF(AND(Punktsystem!$I$15&lt;&gt;"",ABS('alle Spiele'!$H6-'alle Spiele'!$J6)&gt;Punktsystem!$D$15),(ABS('alle Spiele'!$H6-'alle Spiele'!$J6)-Punktsystem!$D$15)*Punktsystem!$F$15,0),0)</f>
        <v>0</v>
      </c>
      <c r="BD6" s="230">
        <f>IF(OR('alle Spiele'!BD6="",'alle Spiele'!BE6=""),0,IF(AND('alle Spiele'!$H6='alle Spiele'!BD6,'alle Spiele'!$J6='alle Spiele'!BE6),Punktsystem!$B$5,IF(OR(AND('alle Spiele'!$H6-'alle Spiele'!$J6&lt;0,'alle Spiele'!BD6-'alle Spiele'!BE6&lt;0),AND('alle Spiele'!$H6-'alle Spiele'!$J6&gt;0,'alle Spiele'!BD6-'alle Spiele'!BE6&gt;0),AND('alle Spiele'!$H6-'alle Spiele'!$J6=0,'alle Spiele'!BD6-'alle Spiele'!BE6=0)),Punktsystem!$B$6,0)))</f>
        <v>0</v>
      </c>
      <c r="BE6" s="224">
        <f>IF(BD6=Punktsystem!$B$6,IF(AND(Punktsystem!$D$9&lt;&gt;"",'alle Spiele'!$H6-'alle Spiele'!$J6='alle Spiele'!BD6-'alle Spiele'!BE6,'alle Spiele'!$H6&lt;&gt;'alle Spiele'!$J6),Punktsystem!$B$9,0)+IF(AND(Punktsystem!$D$11&lt;&gt;"",OR('alle Spiele'!$H6='alle Spiele'!BD6,'alle Spiele'!$J6='alle Spiele'!BE6)),Punktsystem!$B$11,0)+IF(AND(Punktsystem!$D$10&lt;&gt;"",'alle Spiele'!$H6='alle Spiele'!$J6,'alle Spiele'!BD6='alle Spiele'!BE6,ABS('alle Spiele'!$H6-'alle Spiele'!BD6)=1),Punktsystem!$B$10,0),0)</f>
        <v>0</v>
      </c>
      <c r="BF6" s="225">
        <f>IF(BD6=Punktsystem!$B$5,IF(AND(Punktsystem!$I$14&lt;&gt;"",'alle Spiele'!$H6+'alle Spiele'!$J6&gt;Punktsystem!$D$14),('alle Spiele'!$H6+'alle Spiele'!$J6-Punktsystem!$D$14)*Punktsystem!$F$14,0)+IF(AND(Punktsystem!$I$15&lt;&gt;"",ABS('alle Spiele'!$H6-'alle Spiele'!$J6)&gt;Punktsystem!$D$15),(ABS('alle Spiele'!$H6-'alle Spiele'!$J6)-Punktsystem!$D$15)*Punktsystem!$F$15,0),0)</f>
        <v>0</v>
      </c>
      <c r="BG6" s="230">
        <f>IF(OR('alle Spiele'!BG6="",'alle Spiele'!BH6=""),0,IF(AND('alle Spiele'!$H6='alle Spiele'!BG6,'alle Spiele'!$J6='alle Spiele'!BH6),Punktsystem!$B$5,IF(OR(AND('alle Spiele'!$H6-'alle Spiele'!$J6&lt;0,'alle Spiele'!BG6-'alle Spiele'!BH6&lt;0),AND('alle Spiele'!$H6-'alle Spiele'!$J6&gt;0,'alle Spiele'!BG6-'alle Spiele'!BH6&gt;0),AND('alle Spiele'!$H6-'alle Spiele'!$J6=0,'alle Spiele'!BG6-'alle Spiele'!BH6=0)),Punktsystem!$B$6,0)))</f>
        <v>0</v>
      </c>
      <c r="BH6" s="224">
        <f>IF(BG6=Punktsystem!$B$6,IF(AND(Punktsystem!$D$9&lt;&gt;"",'alle Spiele'!$H6-'alle Spiele'!$J6='alle Spiele'!BG6-'alle Spiele'!BH6,'alle Spiele'!$H6&lt;&gt;'alle Spiele'!$J6),Punktsystem!$B$9,0)+IF(AND(Punktsystem!$D$11&lt;&gt;"",OR('alle Spiele'!$H6='alle Spiele'!BG6,'alle Spiele'!$J6='alle Spiele'!BH6)),Punktsystem!$B$11,0)+IF(AND(Punktsystem!$D$10&lt;&gt;"",'alle Spiele'!$H6='alle Spiele'!$J6,'alle Spiele'!BG6='alle Spiele'!BH6,ABS('alle Spiele'!$H6-'alle Spiele'!BG6)=1),Punktsystem!$B$10,0),0)</f>
        <v>0</v>
      </c>
      <c r="BI6" s="225">
        <f>IF(BG6=Punktsystem!$B$5,IF(AND(Punktsystem!$I$14&lt;&gt;"",'alle Spiele'!$H6+'alle Spiele'!$J6&gt;Punktsystem!$D$14),('alle Spiele'!$H6+'alle Spiele'!$J6-Punktsystem!$D$14)*Punktsystem!$F$14,0)+IF(AND(Punktsystem!$I$15&lt;&gt;"",ABS('alle Spiele'!$H6-'alle Spiele'!$J6)&gt;Punktsystem!$D$15),(ABS('alle Spiele'!$H6-'alle Spiele'!$J6)-Punktsystem!$D$15)*Punktsystem!$F$15,0),0)</f>
        <v>0</v>
      </c>
      <c r="BJ6" s="230">
        <f>IF(OR('alle Spiele'!BJ6="",'alle Spiele'!BK6=""),0,IF(AND('alle Spiele'!$H6='alle Spiele'!BJ6,'alle Spiele'!$J6='alle Spiele'!BK6),Punktsystem!$B$5,IF(OR(AND('alle Spiele'!$H6-'alle Spiele'!$J6&lt;0,'alle Spiele'!BJ6-'alle Spiele'!BK6&lt;0),AND('alle Spiele'!$H6-'alle Spiele'!$J6&gt;0,'alle Spiele'!BJ6-'alle Spiele'!BK6&gt;0),AND('alle Spiele'!$H6-'alle Spiele'!$J6=0,'alle Spiele'!BJ6-'alle Spiele'!BK6=0)),Punktsystem!$B$6,0)))</f>
        <v>0</v>
      </c>
      <c r="BK6" s="224">
        <f>IF(BJ6=Punktsystem!$B$6,IF(AND(Punktsystem!$D$9&lt;&gt;"",'alle Spiele'!$H6-'alle Spiele'!$J6='alle Spiele'!BJ6-'alle Spiele'!BK6,'alle Spiele'!$H6&lt;&gt;'alle Spiele'!$J6),Punktsystem!$B$9,0)+IF(AND(Punktsystem!$D$11&lt;&gt;"",OR('alle Spiele'!$H6='alle Spiele'!BJ6,'alle Spiele'!$J6='alle Spiele'!BK6)),Punktsystem!$B$11,0)+IF(AND(Punktsystem!$D$10&lt;&gt;"",'alle Spiele'!$H6='alle Spiele'!$J6,'alle Spiele'!BJ6='alle Spiele'!BK6,ABS('alle Spiele'!$H6-'alle Spiele'!BJ6)=1),Punktsystem!$B$10,0),0)</f>
        <v>0</v>
      </c>
      <c r="BL6" s="225">
        <f>IF(BJ6=Punktsystem!$B$5,IF(AND(Punktsystem!$I$14&lt;&gt;"",'alle Spiele'!$H6+'alle Spiele'!$J6&gt;Punktsystem!$D$14),('alle Spiele'!$H6+'alle Spiele'!$J6-Punktsystem!$D$14)*Punktsystem!$F$14,0)+IF(AND(Punktsystem!$I$15&lt;&gt;"",ABS('alle Spiele'!$H6-'alle Spiele'!$J6)&gt;Punktsystem!$D$15),(ABS('alle Spiele'!$H6-'alle Spiele'!$J6)-Punktsystem!$D$15)*Punktsystem!$F$15,0),0)</f>
        <v>0</v>
      </c>
      <c r="BM6" s="230">
        <f>IF(OR('alle Spiele'!BM6="",'alle Spiele'!BN6=""),0,IF(AND('alle Spiele'!$H6='alle Spiele'!BM6,'alle Spiele'!$J6='alle Spiele'!BN6),Punktsystem!$B$5,IF(OR(AND('alle Spiele'!$H6-'alle Spiele'!$J6&lt;0,'alle Spiele'!BM6-'alle Spiele'!BN6&lt;0),AND('alle Spiele'!$H6-'alle Spiele'!$J6&gt;0,'alle Spiele'!BM6-'alle Spiele'!BN6&gt;0),AND('alle Spiele'!$H6-'alle Spiele'!$J6=0,'alle Spiele'!BM6-'alle Spiele'!BN6=0)),Punktsystem!$B$6,0)))</f>
        <v>0</v>
      </c>
      <c r="BN6" s="224">
        <f>IF(BM6=Punktsystem!$B$6,IF(AND(Punktsystem!$D$9&lt;&gt;"",'alle Spiele'!$H6-'alle Spiele'!$J6='alle Spiele'!BM6-'alle Spiele'!BN6,'alle Spiele'!$H6&lt;&gt;'alle Spiele'!$J6),Punktsystem!$B$9,0)+IF(AND(Punktsystem!$D$11&lt;&gt;"",OR('alle Spiele'!$H6='alle Spiele'!BM6,'alle Spiele'!$J6='alle Spiele'!BN6)),Punktsystem!$B$11,0)+IF(AND(Punktsystem!$D$10&lt;&gt;"",'alle Spiele'!$H6='alle Spiele'!$J6,'alle Spiele'!BM6='alle Spiele'!BN6,ABS('alle Spiele'!$H6-'alle Spiele'!BM6)=1),Punktsystem!$B$10,0),0)</f>
        <v>0</v>
      </c>
      <c r="BO6" s="225">
        <f>IF(BM6=Punktsystem!$B$5,IF(AND(Punktsystem!$I$14&lt;&gt;"",'alle Spiele'!$H6+'alle Spiele'!$J6&gt;Punktsystem!$D$14),('alle Spiele'!$H6+'alle Spiele'!$J6-Punktsystem!$D$14)*Punktsystem!$F$14,0)+IF(AND(Punktsystem!$I$15&lt;&gt;"",ABS('alle Spiele'!$H6-'alle Spiele'!$J6)&gt;Punktsystem!$D$15),(ABS('alle Spiele'!$H6-'alle Spiele'!$J6)-Punktsystem!$D$15)*Punktsystem!$F$15,0),0)</f>
        <v>0</v>
      </c>
      <c r="BP6" s="230">
        <f>IF(OR('alle Spiele'!BP6="",'alle Spiele'!BQ6=""),0,IF(AND('alle Spiele'!$H6='alle Spiele'!BP6,'alle Spiele'!$J6='alle Spiele'!BQ6),Punktsystem!$B$5,IF(OR(AND('alle Spiele'!$H6-'alle Spiele'!$J6&lt;0,'alle Spiele'!BP6-'alle Spiele'!BQ6&lt;0),AND('alle Spiele'!$H6-'alle Spiele'!$J6&gt;0,'alle Spiele'!BP6-'alle Spiele'!BQ6&gt;0),AND('alle Spiele'!$H6-'alle Spiele'!$J6=0,'alle Spiele'!BP6-'alle Spiele'!BQ6=0)),Punktsystem!$B$6,0)))</f>
        <v>0</v>
      </c>
      <c r="BQ6" s="224">
        <f>IF(BP6=Punktsystem!$B$6,IF(AND(Punktsystem!$D$9&lt;&gt;"",'alle Spiele'!$H6-'alle Spiele'!$J6='alle Spiele'!BP6-'alle Spiele'!BQ6,'alle Spiele'!$H6&lt;&gt;'alle Spiele'!$J6),Punktsystem!$B$9,0)+IF(AND(Punktsystem!$D$11&lt;&gt;"",OR('alle Spiele'!$H6='alle Spiele'!BP6,'alle Spiele'!$J6='alle Spiele'!BQ6)),Punktsystem!$B$11,0)+IF(AND(Punktsystem!$D$10&lt;&gt;"",'alle Spiele'!$H6='alle Spiele'!$J6,'alle Spiele'!BP6='alle Spiele'!BQ6,ABS('alle Spiele'!$H6-'alle Spiele'!BP6)=1),Punktsystem!$B$10,0),0)</f>
        <v>0</v>
      </c>
      <c r="BR6" s="225">
        <f>IF(BP6=Punktsystem!$B$5,IF(AND(Punktsystem!$I$14&lt;&gt;"",'alle Spiele'!$H6+'alle Spiele'!$J6&gt;Punktsystem!$D$14),('alle Spiele'!$H6+'alle Spiele'!$J6-Punktsystem!$D$14)*Punktsystem!$F$14,0)+IF(AND(Punktsystem!$I$15&lt;&gt;"",ABS('alle Spiele'!$H6-'alle Spiele'!$J6)&gt;Punktsystem!$D$15),(ABS('alle Spiele'!$H6-'alle Spiele'!$J6)-Punktsystem!$D$15)*Punktsystem!$F$15,0),0)</f>
        <v>0</v>
      </c>
      <c r="BS6" s="230">
        <f>IF(OR('alle Spiele'!BS6="",'alle Spiele'!BT6=""),0,IF(AND('alle Spiele'!$H6='alle Spiele'!BS6,'alle Spiele'!$J6='alle Spiele'!BT6),Punktsystem!$B$5,IF(OR(AND('alle Spiele'!$H6-'alle Spiele'!$J6&lt;0,'alle Spiele'!BS6-'alle Spiele'!BT6&lt;0),AND('alle Spiele'!$H6-'alle Spiele'!$J6&gt;0,'alle Spiele'!BS6-'alle Spiele'!BT6&gt;0),AND('alle Spiele'!$H6-'alle Spiele'!$J6=0,'alle Spiele'!BS6-'alle Spiele'!BT6=0)),Punktsystem!$B$6,0)))</f>
        <v>0</v>
      </c>
      <c r="BT6" s="224">
        <f>IF(BS6=Punktsystem!$B$6,IF(AND(Punktsystem!$D$9&lt;&gt;"",'alle Spiele'!$H6-'alle Spiele'!$J6='alle Spiele'!BS6-'alle Spiele'!BT6,'alle Spiele'!$H6&lt;&gt;'alle Spiele'!$J6),Punktsystem!$B$9,0)+IF(AND(Punktsystem!$D$11&lt;&gt;"",OR('alle Spiele'!$H6='alle Spiele'!BS6,'alle Spiele'!$J6='alle Spiele'!BT6)),Punktsystem!$B$11,0)+IF(AND(Punktsystem!$D$10&lt;&gt;"",'alle Spiele'!$H6='alle Spiele'!$J6,'alle Spiele'!BS6='alle Spiele'!BT6,ABS('alle Spiele'!$H6-'alle Spiele'!BS6)=1),Punktsystem!$B$10,0),0)</f>
        <v>0</v>
      </c>
      <c r="BU6" s="225">
        <f>IF(BS6=Punktsystem!$B$5,IF(AND(Punktsystem!$I$14&lt;&gt;"",'alle Spiele'!$H6+'alle Spiele'!$J6&gt;Punktsystem!$D$14),('alle Spiele'!$H6+'alle Spiele'!$J6-Punktsystem!$D$14)*Punktsystem!$F$14,0)+IF(AND(Punktsystem!$I$15&lt;&gt;"",ABS('alle Spiele'!$H6-'alle Spiele'!$J6)&gt;Punktsystem!$D$15),(ABS('alle Spiele'!$H6-'alle Spiele'!$J6)-Punktsystem!$D$15)*Punktsystem!$F$15,0),0)</f>
        <v>0</v>
      </c>
      <c r="BV6" s="230">
        <f>IF(OR('alle Spiele'!BV6="",'alle Spiele'!BW6=""),0,IF(AND('alle Spiele'!$H6='alle Spiele'!BV6,'alle Spiele'!$J6='alle Spiele'!BW6),Punktsystem!$B$5,IF(OR(AND('alle Spiele'!$H6-'alle Spiele'!$J6&lt;0,'alle Spiele'!BV6-'alle Spiele'!BW6&lt;0),AND('alle Spiele'!$H6-'alle Spiele'!$J6&gt;0,'alle Spiele'!BV6-'alle Spiele'!BW6&gt;0),AND('alle Spiele'!$H6-'alle Spiele'!$J6=0,'alle Spiele'!BV6-'alle Spiele'!BW6=0)),Punktsystem!$B$6,0)))</f>
        <v>0</v>
      </c>
      <c r="BW6" s="224">
        <f>IF(BV6=Punktsystem!$B$6,IF(AND(Punktsystem!$D$9&lt;&gt;"",'alle Spiele'!$H6-'alle Spiele'!$J6='alle Spiele'!BV6-'alle Spiele'!BW6,'alle Spiele'!$H6&lt;&gt;'alle Spiele'!$J6),Punktsystem!$B$9,0)+IF(AND(Punktsystem!$D$11&lt;&gt;"",OR('alle Spiele'!$H6='alle Spiele'!BV6,'alle Spiele'!$J6='alle Spiele'!BW6)),Punktsystem!$B$11,0)+IF(AND(Punktsystem!$D$10&lt;&gt;"",'alle Spiele'!$H6='alle Spiele'!$J6,'alle Spiele'!BV6='alle Spiele'!BW6,ABS('alle Spiele'!$H6-'alle Spiele'!BV6)=1),Punktsystem!$B$10,0),0)</f>
        <v>0</v>
      </c>
      <c r="BX6" s="225">
        <f>IF(BV6=Punktsystem!$B$5,IF(AND(Punktsystem!$I$14&lt;&gt;"",'alle Spiele'!$H6+'alle Spiele'!$J6&gt;Punktsystem!$D$14),('alle Spiele'!$H6+'alle Spiele'!$J6-Punktsystem!$D$14)*Punktsystem!$F$14,0)+IF(AND(Punktsystem!$I$15&lt;&gt;"",ABS('alle Spiele'!$H6-'alle Spiele'!$J6)&gt;Punktsystem!$D$15),(ABS('alle Spiele'!$H6-'alle Spiele'!$J6)-Punktsystem!$D$15)*Punktsystem!$F$15,0),0)</f>
        <v>0</v>
      </c>
      <c r="BY6" s="230">
        <f>IF(OR('alle Spiele'!BY6="",'alle Spiele'!BZ6=""),0,IF(AND('alle Spiele'!$H6='alle Spiele'!BY6,'alle Spiele'!$J6='alle Spiele'!BZ6),Punktsystem!$B$5,IF(OR(AND('alle Spiele'!$H6-'alle Spiele'!$J6&lt;0,'alle Spiele'!BY6-'alle Spiele'!BZ6&lt;0),AND('alle Spiele'!$H6-'alle Spiele'!$J6&gt;0,'alle Spiele'!BY6-'alle Spiele'!BZ6&gt;0),AND('alle Spiele'!$H6-'alle Spiele'!$J6=0,'alle Spiele'!BY6-'alle Spiele'!BZ6=0)),Punktsystem!$B$6,0)))</f>
        <v>0</v>
      </c>
      <c r="BZ6" s="224">
        <f>IF(BY6=Punktsystem!$B$6,IF(AND(Punktsystem!$D$9&lt;&gt;"",'alle Spiele'!$H6-'alle Spiele'!$J6='alle Spiele'!BY6-'alle Spiele'!BZ6,'alle Spiele'!$H6&lt;&gt;'alle Spiele'!$J6),Punktsystem!$B$9,0)+IF(AND(Punktsystem!$D$11&lt;&gt;"",OR('alle Spiele'!$H6='alle Spiele'!BY6,'alle Spiele'!$J6='alle Spiele'!BZ6)),Punktsystem!$B$11,0)+IF(AND(Punktsystem!$D$10&lt;&gt;"",'alle Spiele'!$H6='alle Spiele'!$J6,'alle Spiele'!BY6='alle Spiele'!BZ6,ABS('alle Spiele'!$H6-'alle Spiele'!BY6)=1),Punktsystem!$B$10,0),0)</f>
        <v>0</v>
      </c>
      <c r="CA6" s="225">
        <f>IF(BY6=Punktsystem!$B$5,IF(AND(Punktsystem!$I$14&lt;&gt;"",'alle Spiele'!$H6+'alle Spiele'!$J6&gt;Punktsystem!$D$14),('alle Spiele'!$H6+'alle Spiele'!$J6-Punktsystem!$D$14)*Punktsystem!$F$14,0)+IF(AND(Punktsystem!$I$15&lt;&gt;"",ABS('alle Spiele'!$H6-'alle Spiele'!$J6)&gt;Punktsystem!$D$15),(ABS('alle Spiele'!$H6-'alle Spiele'!$J6)-Punktsystem!$D$15)*Punktsystem!$F$15,0),0)</f>
        <v>0</v>
      </c>
      <c r="CB6" s="230">
        <f>IF(OR('alle Spiele'!CB6="",'alle Spiele'!CC6=""),0,IF(AND('alle Spiele'!$H6='alle Spiele'!CB6,'alle Spiele'!$J6='alle Spiele'!CC6),Punktsystem!$B$5,IF(OR(AND('alle Spiele'!$H6-'alle Spiele'!$J6&lt;0,'alle Spiele'!CB6-'alle Spiele'!CC6&lt;0),AND('alle Spiele'!$H6-'alle Spiele'!$J6&gt;0,'alle Spiele'!CB6-'alle Spiele'!CC6&gt;0),AND('alle Spiele'!$H6-'alle Spiele'!$J6=0,'alle Spiele'!CB6-'alle Spiele'!CC6=0)),Punktsystem!$B$6,0)))</f>
        <v>0</v>
      </c>
      <c r="CC6" s="224">
        <f>IF(CB6=Punktsystem!$B$6,IF(AND(Punktsystem!$D$9&lt;&gt;"",'alle Spiele'!$H6-'alle Spiele'!$J6='alle Spiele'!CB6-'alle Spiele'!CC6,'alle Spiele'!$H6&lt;&gt;'alle Spiele'!$J6),Punktsystem!$B$9,0)+IF(AND(Punktsystem!$D$11&lt;&gt;"",OR('alle Spiele'!$H6='alle Spiele'!CB6,'alle Spiele'!$J6='alle Spiele'!CC6)),Punktsystem!$B$11,0)+IF(AND(Punktsystem!$D$10&lt;&gt;"",'alle Spiele'!$H6='alle Spiele'!$J6,'alle Spiele'!CB6='alle Spiele'!CC6,ABS('alle Spiele'!$H6-'alle Spiele'!CB6)=1),Punktsystem!$B$10,0),0)</f>
        <v>0</v>
      </c>
      <c r="CD6" s="225">
        <f>IF(CB6=Punktsystem!$B$5,IF(AND(Punktsystem!$I$14&lt;&gt;"",'alle Spiele'!$H6+'alle Spiele'!$J6&gt;Punktsystem!$D$14),('alle Spiele'!$H6+'alle Spiele'!$J6-Punktsystem!$D$14)*Punktsystem!$F$14,0)+IF(AND(Punktsystem!$I$15&lt;&gt;"",ABS('alle Spiele'!$H6-'alle Spiele'!$J6)&gt;Punktsystem!$D$15),(ABS('alle Spiele'!$H6-'alle Spiele'!$J6)-Punktsystem!$D$15)*Punktsystem!$F$15,0),0)</f>
        <v>0</v>
      </c>
      <c r="CE6" s="230">
        <f>IF(OR('alle Spiele'!CE6="",'alle Spiele'!CF6=""),0,IF(AND('alle Spiele'!$H6='alle Spiele'!CE6,'alle Spiele'!$J6='alle Spiele'!CF6),Punktsystem!$B$5,IF(OR(AND('alle Spiele'!$H6-'alle Spiele'!$J6&lt;0,'alle Spiele'!CE6-'alle Spiele'!CF6&lt;0),AND('alle Spiele'!$H6-'alle Spiele'!$J6&gt;0,'alle Spiele'!CE6-'alle Spiele'!CF6&gt;0),AND('alle Spiele'!$H6-'alle Spiele'!$J6=0,'alle Spiele'!CE6-'alle Spiele'!CF6=0)),Punktsystem!$B$6,0)))</f>
        <v>0</v>
      </c>
      <c r="CF6" s="224">
        <f>IF(CE6=Punktsystem!$B$6,IF(AND(Punktsystem!$D$9&lt;&gt;"",'alle Spiele'!$H6-'alle Spiele'!$J6='alle Spiele'!CE6-'alle Spiele'!CF6,'alle Spiele'!$H6&lt;&gt;'alle Spiele'!$J6),Punktsystem!$B$9,0)+IF(AND(Punktsystem!$D$11&lt;&gt;"",OR('alle Spiele'!$H6='alle Spiele'!CE6,'alle Spiele'!$J6='alle Spiele'!CF6)),Punktsystem!$B$11,0)+IF(AND(Punktsystem!$D$10&lt;&gt;"",'alle Spiele'!$H6='alle Spiele'!$J6,'alle Spiele'!CE6='alle Spiele'!CF6,ABS('alle Spiele'!$H6-'alle Spiele'!CE6)=1),Punktsystem!$B$10,0),0)</f>
        <v>0</v>
      </c>
      <c r="CG6" s="225">
        <f>IF(CE6=Punktsystem!$B$5,IF(AND(Punktsystem!$I$14&lt;&gt;"",'alle Spiele'!$H6+'alle Spiele'!$J6&gt;Punktsystem!$D$14),('alle Spiele'!$H6+'alle Spiele'!$J6-Punktsystem!$D$14)*Punktsystem!$F$14,0)+IF(AND(Punktsystem!$I$15&lt;&gt;"",ABS('alle Spiele'!$H6-'alle Spiele'!$J6)&gt;Punktsystem!$D$15),(ABS('alle Spiele'!$H6-'alle Spiele'!$J6)-Punktsystem!$D$15)*Punktsystem!$F$15,0),0)</f>
        <v>0</v>
      </c>
      <c r="CH6" s="230">
        <f>IF(OR('alle Spiele'!CH6="",'alle Spiele'!CI6=""),0,IF(AND('alle Spiele'!$H6='alle Spiele'!CH6,'alle Spiele'!$J6='alle Spiele'!CI6),Punktsystem!$B$5,IF(OR(AND('alle Spiele'!$H6-'alle Spiele'!$J6&lt;0,'alle Spiele'!CH6-'alle Spiele'!CI6&lt;0),AND('alle Spiele'!$H6-'alle Spiele'!$J6&gt;0,'alle Spiele'!CH6-'alle Spiele'!CI6&gt;0),AND('alle Spiele'!$H6-'alle Spiele'!$J6=0,'alle Spiele'!CH6-'alle Spiele'!CI6=0)),Punktsystem!$B$6,0)))</f>
        <v>0</v>
      </c>
      <c r="CI6" s="224">
        <f>IF(CH6=Punktsystem!$B$6,IF(AND(Punktsystem!$D$9&lt;&gt;"",'alle Spiele'!$H6-'alle Spiele'!$J6='alle Spiele'!CH6-'alle Spiele'!CI6,'alle Spiele'!$H6&lt;&gt;'alle Spiele'!$J6),Punktsystem!$B$9,0)+IF(AND(Punktsystem!$D$11&lt;&gt;"",OR('alle Spiele'!$H6='alle Spiele'!CH6,'alle Spiele'!$J6='alle Spiele'!CI6)),Punktsystem!$B$11,0)+IF(AND(Punktsystem!$D$10&lt;&gt;"",'alle Spiele'!$H6='alle Spiele'!$J6,'alle Spiele'!CH6='alle Spiele'!CI6,ABS('alle Spiele'!$H6-'alle Spiele'!CH6)=1),Punktsystem!$B$10,0),0)</f>
        <v>0</v>
      </c>
      <c r="CJ6" s="225">
        <f>IF(CH6=Punktsystem!$B$5,IF(AND(Punktsystem!$I$14&lt;&gt;"",'alle Spiele'!$H6+'alle Spiele'!$J6&gt;Punktsystem!$D$14),('alle Spiele'!$H6+'alle Spiele'!$J6-Punktsystem!$D$14)*Punktsystem!$F$14,0)+IF(AND(Punktsystem!$I$15&lt;&gt;"",ABS('alle Spiele'!$H6-'alle Spiele'!$J6)&gt;Punktsystem!$D$15),(ABS('alle Spiele'!$H6-'alle Spiele'!$J6)-Punktsystem!$D$15)*Punktsystem!$F$15,0),0)</f>
        <v>0</v>
      </c>
      <c r="CK6" s="230">
        <f>IF(OR('alle Spiele'!CK6="",'alle Spiele'!CL6=""),0,IF(AND('alle Spiele'!$H6='alle Spiele'!CK6,'alle Spiele'!$J6='alle Spiele'!CL6),Punktsystem!$B$5,IF(OR(AND('alle Spiele'!$H6-'alle Spiele'!$J6&lt;0,'alle Spiele'!CK6-'alle Spiele'!CL6&lt;0),AND('alle Spiele'!$H6-'alle Spiele'!$J6&gt;0,'alle Spiele'!CK6-'alle Spiele'!CL6&gt;0),AND('alle Spiele'!$H6-'alle Spiele'!$J6=0,'alle Spiele'!CK6-'alle Spiele'!CL6=0)),Punktsystem!$B$6,0)))</f>
        <v>0</v>
      </c>
      <c r="CL6" s="224">
        <f>IF(CK6=Punktsystem!$B$6,IF(AND(Punktsystem!$D$9&lt;&gt;"",'alle Spiele'!$H6-'alle Spiele'!$J6='alle Spiele'!CK6-'alle Spiele'!CL6,'alle Spiele'!$H6&lt;&gt;'alle Spiele'!$J6),Punktsystem!$B$9,0)+IF(AND(Punktsystem!$D$11&lt;&gt;"",OR('alle Spiele'!$H6='alle Spiele'!CK6,'alle Spiele'!$J6='alle Spiele'!CL6)),Punktsystem!$B$11,0)+IF(AND(Punktsystem!$D$10&lt;&gt;"",'alle Spiele'!$H6='alle Spiele'!$J6,'alle Spiele'!CK6='alle Spiele'!CL6,ABS('alle Spiele'!$H6-'alle Spiele'!CK6)=1),Punktsystem!$B$10,0),0)</f>
        <v>0</v>
      </c>
      <c r="CM6" s="225">
        <f>IF(CK6=Punktsystem!$B$5,IF(AND(Punktsystem!$I$14&lt;&gt;"",'alle Spiele'!$H6+'alle Spiele'!$J6&gt;Punktsystem!$D$14),('alle Spiele'!$H6+'alle Spiele'!$J6-Punktsystem!$D$14)*Punktsystem!$F$14,0)+IF(AND(Punktsystem!$I$15&lt;&gt;"",ABS('alle Spiele'!$H6-'alle Spiele'!$J6)&gt;Punktsystem!$D$15),(ABS('alle Spiele'!$H6-'alle Spiele'!$J6)-Punktsystem!$D$15)*Punktsystem!$F$15,0),0)</f>
        <v>0</v>
      </c>
      <c r="CN6" s="230">
        <f>IF(OR('alle Spiele'!CN6="",'alle Spiele'!CO6=""),0,IF(AND('alle Spiele'!$H6='alle Spiele'!CN6,'alle Spiele'!$J6='alle Spiele'!CO6),Punktsystem!$B$5,IF(OR(AND('alle Spiele'!$H6-'alle Spiele'!$J6&lt;0,'alle Spiele'!CN6-'alle Spiele'!CO6&lt;0),AND('alle Spiele'!$H6-'alle Spiele'!$J6&gt;0,'alle Spiele'!CN6-'alle Spiele'!CO6&gt;0),AND('alle Spiele'!$H6-'alle Spiele'!$J6=0,'alle Spiele'!CN6-'alle Spiele'!CO6=0)),Punktsystem!$B$6,0)))</f>
        <v>0</v>
      </c>
      <c r="CO6" s="224">
        <f>IF(CN6=Punktsystem!$B$6,IF(AND(Punktsystem!$D$9&lt;&gt;"",'alle Spiele'!$H6-'alle Spiele'!$J6='alle Spiele'!CN6-'alle Spiele'!CO6,'alle Spiele'!$H6&lt;&gt;'alle Spiele'!$J6),Punktsystem!$B$9,0)+IF(AND(Punktsystem!$D$11&lt;&gt;"",OR('alle Spiele'!$H6='alle Spiele'!CN6,'alle Spiele'!$J6='alle Spiele'!CO6)),Punktsystem!$B$11,0)+IF(AND(Punktsystem!$D$10&lt;&gt;"",'alle Spiele'!$H6='alle Spiele'!$J6,'alle Spiele'!CN6='alle Spiele'!CO6,ABS('alle Spiele'!$H6-'alle Spiele'!CN6)=1),Punktsystem!$B$10,0),0)</f>
        <v>0</v>
      </c>
      <c r="CP6" s="225">
        <f>IF(CN6=Punktsystem!$B$5,IF(AND(Punktsystem!$I$14&lt;&gt;"",'alle Spiele'!$H6+'alle Spiele'!$J6&gt;Punktsystem!$D$14),('alle Spiele'!$H6+'alle Spiele'!$J6-Punktsystem!$D$14)*Punktsystem!$F$14,0)+IF(AND(Punktsystem!$I$15&lt;&gt;"",ABS('alle Spiele'!$H6-'alle Spiele'!$J6)&gt;Punktsystem!$D$15),(ABS('alle Spiele'!$H6-'alle Spiele'!$J6)-Punktsystem!$D$15)*Punktsystem!$F$15,0),0)</f>
        <v>0</v>
      </c>
      <c r="CQ6" s="230">
        <f>IF(OR('alle Spiele'!CQ6="",'alle Spiele'!CR6=""),0,IF(AND('alle Spiele'!$H6='alle Spiele'!CQ6,'alle Spiele'!$J6='alle Spiele'!CR6),Punktsystem!$B$5,IF(OR(AND('alle Spiele'!$H6-'alle Spiele'!$J6&lt;0,'alle Spiele'!CQ6-'alle Spiele'!CR6&lt;0),AND('alle Spiele'!$H6-'alle Spiele'!$J6&gt;0,'alle Spiele'!CQ6-'alle Spiele'!CR6&gt;0),AND('alle Spiele'!$H6-'alle Spiele'!$J6=0,'alle Spiele'!CQ6-'alle Spiele'!CR6=0)),Punktsystem!$B$6,0)))</f>
        <v>0</v>
      </c>
      <c r="CR6" s="224">
        <f>IF(CQ6=Punktsystem!$B$6,IF(AND(Punktsystem!$D$9&lt;&gt;"",'alle Spiele'!$H6-'alle Spiele'!$J6='alle Spiele'!CQ6-'alle Spiele'!CR6,'alle Spiele'!$H6&lt;&gt;'alle Spiele'!$J6),Punktsystem!$B$9,0)+IF(AND(Punktsystem!$D$11&lt;&gt;"",OR('alle Spiele'!$H6='alle Spiele'!CQ6,'alle Spiele'!$J6='alle Spiele'!CR6)),Punktsystem!$B$11,0)+IF(AND(Punktsystem!$D$10&lt;&gt;"",'alle Spiele'!$H6='alle Spiele'!$J6,'alle Spiele'!CQ6='alle Spiele'!CR6,ABS('alle Spiele'!$H6-'alle Spiele'!CQ6)=1),Punktsystem!$B$10,0),0)</f>
        <v>0</v>
      </c>
      <c r="CS6" s="225">
        <f>IF(CQ6=Punktsystem!$B$5,IF(AND(Punktsystem!$I$14&lt;&gt;"",'alle Spiele'!$H6+'alle Spiele'!$J6&gt;Punktsystem!$D$14),('alle Spiele'!$H6+'alle Spiele'!$J6-Punktsystem!$D$14)*Punktsystem!$F$14,0)+IF(AND(Punktsystem!$I$15&lt;&gt;"",ABS('alle Spiele'!$H6-'alle Spiele'!$J6)&gt;Punktsystem!$D$15),(ABS('alle Spiele'!$H6-'alle Spiele'!$J6)-Punktsystem!$D$15)*Punktsystem!$F$15,0),0)</f>
        <v>0</v>
      </c>
      <c r="CT6" s="230">
        <f>IF(OR('alle Spiele'!CT6="",'alle Spiele'!CU6=""),0,IF(AND('alle Spiele'!$H6='alle Spiele'!CT6,'alle Spiele'!$J6='alle Spiele'!CU6),Punktsystem!$B$5,IF(OR(AND('alle Spiele'!$H6-'alle Spiele'!$J6&lt;0,'alle Spiele'!CT6-'alle Spiele'!CU6&lt;0),AND('alle Spiele'!$H6-'alle Spiele'!$J6&gt;0,'alle Spiele'!CT6-'alle Spiele'!CU6&gt;0),AND('alle Spiele'!$H6-'alle Spiele'!$J6=0,'alle Spiele'!CT6-'alle Spiele'!CU6=0)),Punktsystem!$B$6,0)))</f>
        <v>0</v>
      </c>
      <c r="CU6" s="224">
        <f>IF(CT6=Punktsystem!$B$6,IF(AND(Punktsystem!$D$9&lt;&gt;"",'alle Spiele'!$H6-'alle Spiele'!$J6='alle Spiele'!CT6-'alle Spiele'!CU6,'alle Spiele'!$H6&lt;&gt;'alle Spiele'!$J6),Punktsystem!$B$9,0)+IF(AND(Punktsystem!$D$11&lt;&gt;"",OR('alle Spiele'!$H6='alle Spiele'!CT6,'alle Spiele'!$J6='alle Spiele'!CU6)),Punktsystem!$B$11,0)+IF(AND(Punktsystem!$D$10&lt;&gt;"",'alle Spiele'!$H6='alle Spiele'!$J6,'alle Spiele'!CT6='alle Spiele'!CU6,ABS('alle Spiele'!$H6-'alle Spiele'!CT6)=1),Punktsystem!$B$10,0),0)</f>
        <v>0</v>
      </c>
      <c r="CV6" s="225">
        <f>IF(CT6=Punktsystem!$B$5,IF(AND(Punktsystem!$I$14&lt;&gt;"",'alle Spiele'!$H6+'alle Spiele'!$J6&gt;Punktsystem!$D$14),('alle Spiele'!$H6+'alle Spiele'!$J6-Punktsystem!$D$14)*Punktsystem!$F$14,0)+IF(AND(Punktsystem!$I$15&lt;&gt;"",ABS('alle Spiele'!$H6-'alle Spiele'!$J6)&gt;Punktsystem!$D$15),(ABS('alle Spiele'!$H6-'alle Spiele'!$J6)-Punktsystem!$D$15)*Punktsystem!$F$15,0),0)</f>
        <v>0</v>
      </c>
      <c r="CW6" s="230">
        <f>IF(OR('alle Spiele'!CW6="",'alle Spiele'!CX6=""),0,IF(AND('alle Spiele'!$H6='alle Spiele'!CW6,'alle Spiele'!$J6='alle Spiele'!CX6),Punktsystem!$B$5,IF(OR(AND('alle Spiele'!$H6-'alle Spiele'!$J6&lt;0,'alle Spiele'!CW6-'alle Spiele'!CX6&lt;0),AND('alle Spiele'!$H6-'alle Spiele'!$J6&gt;0,'alle Spiele'!CW6-'alle Spiele'!CX6&gt;0),AND('alle Spiele'!$H6-'alle Spiele'!$J6=0,'alle Spiele'!CW6-'alle Spiele'!CX6=0)),Punktsystem!$B$6,0)))</f>
        <v>0</v>
      </c>
      <c r="CX6" s="224">
        <f>IF(CW6=Punktsystem!$B$6,IF(AND(Punktsystem!$D$9&lt;&gt;"",'alle Spiele'!$H6-'alle Spiele'!$J6='alle Spiele'!CW6-'alle Spiele'!CX6,'alle Spiele'!$H6&lt;&gt;'alle Spiele'!$J6),Punktsystem!$B$9,0)+IF(AND(Punktsystem!$D$11&lt;&gt;"",OR('alle Spiele'!$H6='alle Spiele'!CW6,'alle Spiele'!$J6='alle Spiele'!CX6)),Punktsystem!$B$11,0)+IF(AND(Punktsystem!$D$10&lt;&gt;"",'alle Spiele'!$H6='alle Spiele'!$J6,'alle Spiele'!CW6='alle Spiele'!CX6,ABS('alle Spiele'!$H6-'alle Spiele'!CW6)=1),Punktsystem!$B$10,0),0)</f>
        <v>0</v>
      </c>
      <c r="CY6" s="225">
        <f>IF(CW6=Punktsystem!$B$5,IF(AND(Punktsystem!$I$14&lt;&gt;"",'alle Spiele'!$H6+'alle Spiele'!$J6&gt;Punktsystem!$D$14),('alle Spiele'!$H6+'alle Spiele'!$J6-Punktsystem!$D$14)*Punktsystem!$F$14,0)+IF(AND(Punktsystem!$I$15&lt;&gt;"",ABS('alle Spiele'!$H6-'alle Spiele'!$J6)&gt;Punktsystem!$D$15),(ABS('alle Spiele'!$H6-'alle Spiele'!$J6)-Punktsystem!$D$15)*Punktsystem!$F$15,0),0)</f>
        <v>0</v>
      </c>
      <c r="CZ6" s="230">
        <f>IF(OR('alle Spiele'!CZ6="",'alle Spiele'!DA6=""),0,IF(AND('alle Spiele'!$H6='alle Spiele'!CZ6,'alle Spiele'!$J6='alle Spiele'!DA6),Punktsystem!$B$5,IF(OR(AND('alle Spiele'!$H6-'alle Spiele'!$J6&lt;0,'alle Spiele'!CZ6-'alle Spiele'!DA6&lt;0),AND('alle Spiele'!$H6-'alle Spiele'!$J6&gt;0,'alle Spiele'!CZ6-'alle Spiele'!DA6&gt;0),AND('alle Spiele'!$H6-'alle Spiele'!$J6=0,'alle Spiele'!CZ6-'alle Spiele'!DA6=0)),Punktsystem!$B$6,0)))</f>
        <v>0</v>
      </c>
      <c r="DA6" s="224">
        <f>IF(CZ6=Punktsystem!$B$6,IF(AND(Punktsystem!$D$9&lt;&gt;"",'alle Spiele'!$H6-'alle Spiele'!$J6='alle Spiele'!CZ6-'alle Spiele'!DA6,'alle Spiele'!$H6&lt;&gt;'alle Spiele'!$J6),Punktsystem!$B$9,0)+IF(AND(Punktsystem!$D$11&lt;&gt;"",OR('alle Spiele'!$H6='alle Spiele'!CZ6,'alle Spiele'!$J6='alle Spiele'!DA6)),Punktsystem!$B$11,0)+IF(AND(Punktsystem!$D$10&lt;&gt;"",'alle Spiele'!$H6='alle Spiele'!$J6,'alle Spiele'!CZ6='alle Spiele'!DA6,ABS('alle Spiele'!$H6-'alle Spiele'!CZ6)=1),Punktsystem!$B$10,0),0)</f>
        <v>0</v>
      </c>
      <c r="DB6" s="225">
        <f>IF(CZ6=Punktsystem!$B$5,IF(AND(Punktsystem!$I$14&lt;&gt;"",'alle Spiele'!$H6+'alle Spiele'!$J6&gt;Punktsystem!$D$14),('alle Spiele'!$H6+'alle Spiele'!$J6-Punktsystem!$D$14)*Punktsystem!$F$14,0)+IF(AND(Punktsystem!$I$15&lt;&gt;"",ABS('alle Spiele'!$H6-'alle Spiele'!$J6)&gt;Punktsystem!$D$15),(ABS('alle Spiele'!$H6-'alle Spiele'!$J6)-Punktsystem!$D$15)*Punktsystem!$F$15,0),0)</f>
        <v>0</v>
      </c>
      <c r="DC6" s="230">
        <f>IF(OR('alle Spiele'!DC6="",'alle Spiele'!DD6=""),0,IF(AND('alle Spiele'!$H6='alle Spiele'!DC6,'alle Spiele'!$J6='alle Spiele'!DD6),Punktsystem!$B$5,IF(OR(AND('alle Spiele'!$H6-'alle Spiele'!$J6&lt;0,'alle Spiele'!DC6-'alle Spiele'!DD6&lt;0),AND('alle Spiele'!$H6-'alle Spiele'!$J6&gt;0,'alle Spiele'!DC6-'alle Spiele'!DD6&gt;0),AND('alle Spiele'!$H6-'alle Spiele'!$J6=0,'alle Spiele'!DC6-'alle Spiele'!DD6=0)),Punktsystem!$B$6,0)))</f>
        <v>0</v>
      </c>
      <c r="DD6" s="224">
        <f>IF(DC6=Punktsystem!$B$6,IF(AND(Punktsystem!$D$9&lt;&gt;"",'alle Spiele'!$H6-'alle Spiele'!$J6='alle Spiele'!DC6-'alle Spiele'!DD6,'alle Spiele'!$H6&lt;&gt;'alle Spiele'!$J6),Punktsystem!$B$9,0)+IF(AND(Punktsystem!$D$11&lt;&gt;"",OR('alle Spiele'!$H6='alle Spiele'!DC6,'alle Spiele'!$J6='alle Spiele'!DD6)),Punktsystem!$B$11,0)+IF(AND(Punktsystem!$D$10&lt;&gt;"",'alle Spiele'!$H6='alle Spiele'!$J6,'alle Spiele'!DC6='alle Spiele'!DD6,ABS('alle Spiele'!$H6-'alle Spiele'!DC6)=1),Punktsystem!$B$10,0),0)</f>
        <v>0</v>
      </c>
      <c r="DE6" s="225">
        <f>IF(DC6=Punktsystem!$B$5,IF(AND(Punktsystem!$I$14&lt;&gt;"",'alle Spiele'!$H6+'alle Spiele'!$J6&gt;Punktsystem!$D$14),('alle Spiele'!$H6+'alle Spiele'!$J6-Punktsystem!$D$14)*Punktsystem!$F$14,0)+IF(AND(Punktsystem!$I$15&lt;&gt;"",ABS('alle Spiele'!$H6-'alle Spiele'!$J6)&gt;Punktsystem!$D$15),(ABS('alle Spiele'!$H6-'alle Spiele'!$J6)-Punktsystem!$D$15)*Punktsystem!$F$15,0),0)</f>
        <v>0</v>
      </c>
      <c r="DF6" s="230">
        <f>IF(OR('alle Spiele'!DF6="",'alle Spiele'!DG6=""),0,IF(AND('alle Spiele'!$H6='alle Spiele'!DF6,'alle Spiele'!$J6='alle Spiele'!DG6),Punktsystem!$B$5,IF(OR(AND('alle Spiele'!$H6-'alle Spiele'!$J6&lt;0,'alle Spiele'!DF6-'alle Spiele'!DG6&lt;0),AND('alle Spiele'!$H6-'alle Spiele'!$J6&gt;0,'alle Spiele'!DF6-'alle Spiele'!DG6&gt;0),AND('alle Spiele'!$H6-'alle Spiele'!$J6=0,'alle Spiele'!DF6-'alle Spiele'!DG6=0)),Punktsystem!$B$6,0)))</f>
        <v>0</v>
      </c>
      <c r="DG6" s="224">
        <f>IF(DF6=Punktsystem!$B$6,IF(AND(Punktsystem!$D$9&lt;&gt;"",'alle Spiele'!$H6-'alle Spiele'!$J6='alle Spiele'!DF6-'alle Spiele'!DG6,'alle Spiele'!$H6&lt;&gt;'alle Spiele'!$J6),Punktsystem!$B$9,0)+IF(AND(Punktsystem!$D$11&lt;&gt;"",OR('alle Spiele'!$H6='alle Spiele'!DF6,'alle Spiele'!$J6='alle Spiele'!DG6)),Punktsystem!$B$11,0)+IF(AND(Punktsystem!$D$10&lt;&gt;"",'alle Spiele'!$H6='alle Spiele'!$J6,'alle Spiele'!DF6='alle Spiele'!DG6,ABS('alle Spiele'!$H6-'alle Spiele'!DF6)=1),Punktsystem!$B$10,0),0)</f>
        <v>0</v>
      </c>
      <c r="DH6" s="225">
        <f>IF(DF6=Punktsystem!$B$5,IF(AND(Punktsystem!$I$14&lt;&gt;"",'alle Spiele'!$H6+'alle Spiele'!$J6&gt;Punktsystem!$D$14),('alle Spiele'!$H6+'alle Spiele'!$J6-Punktsystem!$D$14)*Punktsystem!$F$14,0)+IF(AND(Punktsystem!$I$15&lt;&gt;"",ABS('alle Spiele'!$H6-'alle Spiele'!$J6)&gt;Punktsystem!$D$15),(ABS('alle Spiele'!$H6-'alle Spiele'!$J6)-Punktsystem!$D$15)*Punktsystem!$F$15,0),0)</f>
        <v>0</v>
      </c>
      <c r="DI6" s="230">
        <f>IF(OR('alle Spiele'!DI6="",'alle Spiele'!DJ6=""),0,IF(AND('alle Spiele'!$H6='alle Spiele'!DI6,'alle Spiele'!$J6='alle Spiele'!DJ6),Punktsystem!$B$5,IF(OR(AND('alle Spiele'!$H6-'alle Spiele'!$J6&lt;0,'alle Spiele'!DI6-'alle Spiele'!DJ6&lt;0),AND('alle Spiele'!$H6-'alle Spiele'!$J6&gt;0,'alle Spiele'!DI6-'alle Spiele'!DJ6&gt;0),AND('alle Spiele'!$H6-'alle Spiele'!$J6=0,'alle Spiele'!DI6-'alle Spiele'!DJ6=0)),Punktsystem!$B$6,0)))</f>
        <v>0</v>
      </c>
      <c r="DJ6" s="224">
        <f>IF(DI6=Punktsystem!$B$6,IF(AND(Punktsystem!$D$9&lt;&gt;"",'alle Spiele'!$H6-'alle Spiele'!$J6='alle Spiele'!DI6-'alle Spiele'!DJ6,'alle Spiele'!$H6&lt;&gt;'alle Spiele'!$J6),Punktsystem!$B$9,0)+IF(AND(Punktsystem!$D$11&lt;&gt;"",OR('alle Spiele'!$H6='alle Spiele'!DI6,'alle Spiele'!$J6='alle Spiele'!DJ6)),Punktsystem!$B$11,0)+IF(AND(Punktsystem!$D$10&lt;&gt;"",'alle Spiele'!$H6='alle Spiele'!$J6,'alle Spiele'!DI6='alle Spiele'!DJ6,ABS('alle Spiele'!$H6-'alle Spiele'!DI6)=1),Punktsystem!$B$10,0),0)</f>
        <v>0</v>
      </c>
      <c r="DK6" s="225">
        <f>IF(DI6=Punktsystem!$B$5,IF(AND(Punktsystem!$I$14&lt;&gt;"",'alle Spiele'!$H6+'alle Spiele'!$J6&gt;Punktsystem!$D$14),('alle Spiele'!$H6+'alle Spiele'!$J6-Punktsystem!$D$14)*Punktsystem!$F$14,0)+IF(AND(Punktsystem!$I$15&lt;&gt;"",ABS('alle Spiele'!$H6-'alle Spiele'!$J6)&gt;Punktsystem!$D$15),(ABS('alle Spiele'!$H6-'alle Spiele'!$J6)-Punktsystem!$D$15)*Punktsystem!$F$15,0),0)</f>
        <v>0</v>
      </c>
      <c r="DL6" s="230">
        <f>IF(OR('alle Spiele'!DL6="",'alle Spiele'!DM6=""),0,IF(AND('alle Spiele'!$H6='alle Spiele'!DL6,'alle Spiele'!$J6='alle Spiele'!DM6),Punktsystem!$B$5,IF(OR(AND('alle Spiele'!$H6-'alle Spiele'!$J6&lt;0,'alle Spiele'!DL6-'alle Spiele'!DM6&lt;0),AND('alle Spiele'!$H6-'alle Spiele'!$J6&gt;0,'alle Spiele'!DL6-'alle Spiele'!DM6&gt;0),AND('alle Spiele'!$H6-'alle Spiele'!$J6=0,'alle Spiele'!DL6-'alle Spiele'!DM6=0)),Punktsystem!$B$6,0)))</f>
        <v>0</v>
      </c>
      <c r="DM6" s="224">
        <f>IF(DL6=Punktsystem!$B$6,IF(AND(Punktsystem!$D$9&lt;&gt;"",'alle Spiele'!$H6-'alle Spiele'!$J6='alle Spiele'!DL6-'alle Spiele'!DM6,'alle Spiele'!$H6&lt;&gt;'alle Spiele'!$J6),Punktsystem!$B$9,0)+IF(AND(Punktsystem!$D$11&lt;&gt;"",OR('alle Spiele'!$H6='alle Spiele'!DL6,'alle Spiele'!$J6='alle Spiele'!DM6)),Punktsystem!$B$11,0)+IF(AND(Punktsystem!$D$10&lt;&gt;"",'alle Spiele'!$H6='alle Spiele'!$J6,'alle Spiele'!DL6='alle Spiele'!DM6,ABS('alle Spiele'!$H6-'alle Spiele'!DL6)=1),Punktsystem!$B$10,0),0)</f>
        <v>0</v>
      </c>
      <c r="DN6" s="225">
        <f>IF(DL6=Punktsystem!$B$5,IF(AND(Punktsystem!$I$14&lt;&gt;"",'alle Spiele'!$H6+'alle Spiele'!$J6&gt;Punktsystem!$D$14),('alle Spiele'!$H6+'alle Spiele'!$J6-Punktsystem!$D$14)*Punktsystem!$F$14,0)+IF(AND(Punktsystem!$I$15&lt;&gt;"",ABS('alle Spiele'!$H6-'alle Spiele'!$J6)&gt;Punktsystem!$D$15),(ABS('alle Spiele'!$H6-'alle Spiele'!$J6)-Punktsystem!$D$15)*Punktsystem!$F$15,0),0)</f>
        <v>0</v>
      </c>
      <c r="DO6" s="230">
        <f>IF(OR('alle Spiele'!DO6="",'alle Spiele'!DP6=""),0,IF(AND('alle Spiele'!$H6='alle Spiele'!DO6,'alle Spiele'!$J6='alle Spiele'!DP6),Punktsystem!$B$5,IF(OR(AND('alle Spiele'!$H6-'alle Spiele'!$J6&lt;0,'alle Spiele'!DO6-'alle Spiele'!DP6&lt;0),AND('alle Spiele'!$H6-'alle Spiele'!$J6&gt;0,'alle Spiele'!DO6-'alle Spiele'!DP6&gt;0),AND('alle Spiele'!$H6-'alle Spiele'!$J6=0,'alle Spiele'!DO6-'alle Spiele'!DP6=0)),Punktsystem!$B$6,0)))</f>
        <v>0</v>
      </c>
      <c r="DP6" s="224">
        <f>IF(DO6=Punktsystem!$B$6,IF(AND(Punktsystem!$D$9&lt;&gt;"",'alle Spiele'!$H6-'alle Spiele'!$J6='alle Spiele'!DO6-'alle Spiele'!DP6,'alle Spiele'!$H6&lt;&gt;'alle Spiele'!$J6),Punktsystem!$B$9,0)+IF(AND(Punktsystem!$D$11&lt;&gt;"",OR('alle Spiele'!$H6='alle Spiele'!DO6,'alle Spiele'!$J6='alle Spiele'!DP6)),Punktsystem!$B$11,0)+IF(AND(Punktsystem!$D$10&lt;&gt;"",'alle Spiele'!$H6='alle Spiele'!$J6,'alle Spiele'!DO6='alle Spiele'!DP6,ABS('alle Spiele'!$H6-'alle Spiele'!DO6)=1),Punktsystem!$B$10,0),0)</f>
        <v>0</v>
      </c>
      <c r="DQ6" s="225">
        <f>IF(DO6=Punktsystem!$B$5,IF(AND(Punktsystem!$I$14&lt;&gt;"",'alle Spiele'!$H6+'alle Spiele'!$J6&gt;Punktsystem!$D$14),('alle Spiele'!$H6+'alle Spiele'!$J6-Punktsystem!$D$14)*Punktsystem!$F$14,0)+IF(AND(Punktsystem!$I$15&lt;&gt;"",ABS('alle Spiele'!$H6-'alle Spiele'!$J6)&gt;Punktsystem!$D$15),(ABS('alle Spiele'!$H6-'alle Spiele'!$J6)-Punktsystem!$D$15)*Punktsystem!$F$15,0),0)</f>
        <v>0</v>
      </c>
      <c r="DR6" s="230">
        <f>IF(OR('alle Spiele'!DR6="",'alle Spiele'!DS6=""),0,IF(AND('alle Spiele'!$H6='alle Spiele'!DR6,'alle Spiele'!$J6='alle Spiele'!DS6),Punktsystem!$B$5,IF(OR(AND('alle Spiele'!$H6-'alle Spiele'!$J6&lt;0,'alle Spiele'!DR6-'alle Spiele'!DS6&lt;0),AND('alle Spiele'!$H6-'alle Spiele'!$J6&gt;0,'alle Spiele'!DR6-'alle Spiele'!DS6&gt;0),AND('alle Spiele'!$H6-'alle Spiele'!$J6=0,'alle Spiele'!DR6-'alle Spiele'!DS6=0)),Punktsystem!$B$6,0)))</f>
        <v>0</v>
      </c>
      <c r="DS6" s="224">
        <f>IF(DR6=Punktsystem!$B$6,IF(AND(Punktsystem!$D$9&lt;&gt;"",'alle Spiele'!$H6-'alle Spiele'!$J6='alle Spiele'!DR6-'alle Spiele'!DS6,'alle Spiele'!$H6&lt;&gt;'alle Spiele'!$J6),Punktsystem!$B$9,0)+IF(AND(Punktsystem!$D$11&lt;&gt;"",OR('alle Spiele'!$H6='alle Spiele'!DR6,'alle Spiele'!$J6='alle Spiele'!DS6)),Punktsystem!$B$11,0)+IF(AND(Punktsystem!$D$10&lt;&gt;"",'alle Spiele'!$H6='alle Spiele'!$J6,'alle Spiele'!DR6='alle Spiele'!DS6,ABS('alle Spiele'!$H6-'alle Spiele'!DR6)=1),Punktsystem!$B$10,0),0)</f>
        <v>0</v>
      </c>
      <c r="DT6" s="225">
        <f>IF(DR6=Punktsystem!$B$5,IF(AND(Punktsystem!$I$14&lt;&gt;"",'alle Spiele'!$H6+'alle Spiele'!$J6&gt;Punktsystem!$D$14),('alle Spiele'!$H6+'alle Spiele'!$J6-Punktsystem!$D$14)*Punktsystem!$F$14,0)+IF(AND(Punktsystem!$I$15&lt;&gt;"",ABS('alle Spiele'!$H6-'alle Spiele'!$J6)&gt;Punktsystem!$D$15),(ABS('alle Spiele'!$H6-'alle Spiele'!$J6)-Punktsystem!$D$15)*Punktsystem!$F$15,0),0)</f>
        <v>0</v>
      </c>
      <c r="DU6" s="230">
        <f>IF(OR('alle Spiele'!DU6="",'alle Spiele'!DV6=""),0,IF(AND('alle Spiele'!$H6='alle Spiele'!DU6,'alle Spiele'!$J6='alle Spiele'!DV6),Punktsystem!$B$5,IF(OR(AND('alle Spiele'!$H6-'alle Spiele'!$J6&lt;0,'alle Spiele'!DU6-'alle Spiele'!DV6&lt;0),AND('alle Spiele'!$H6-'alle Spiele'!$J6&gt;0,'alle Spiele'!DU6-'alle Spiele'!DV6&gt;0),AND('alle Spiele'!$H6-'alle Spiele'!$J6=0,'alle Spiele'!DU6-'alle Spiele'!DV6=0)),Punktsystem!$B$6,0)))</f>
        <v>0</v>
      </c>
      <c r="DV6" s="224">
        <f>IF(DU6=Punktsystem!$B$6,IF(AND(Punktsystem!$D$9&lt;&gt;"",'alle Spiele'!$H6-'alle Spiele'!$J6='alle Spiele'!DU6-'alle Spiele'!DV6,'alle Spiele'!$H6&lt;&gt;'alle Spiele'!$J6),Punktsystem!$B$9,0)+IF(AND(Punktsystem!$D$11&lt;&gt;"",OR('alle Spiele'!$H6='alle Spiele'!DU6,'alle Spiele'!$J6='alle Spiele'!DV6)),Punktsystem!$B$11,0)+IF(AND(Punktsystem!$D$10&lt;&gt;"",'alle Spiele'!$H6='alle Spiele'!$J6,'alle Spiele'!DU6='alle Spiele'!DV6,ABS('alle Spiele'!$H6-'alle Spiele'!DU6)=1),Punktsystem!$B$10,0),0)</f>
        <v>0</v>
      </c>
      <c r="DW6" s="225">
        <f>IF(DU6=Punktsystem!$B$5,IF(AND(Punktsystem!$I$14&lt;&gt;"",'alle Spiele'!$H6+'alle Spiele'!$J6&gt;Punktsystem!$D$14),('alle Spiele'!$H6+'alle Spiele'!$J6-Punktsystem!$D$14)*Punktsystem!$F$14,0)+IF(AND(Punktsystem!$I$15&lt;&gt;"",ABS('alle Spiele'!$H6-'alle Spiele'!$J6)&gt;Punktsystem!$D$15),(ABS('alle Spiele'!$H6-'alle Spiele'!$J6)-Punktsystem!$D$15)*Punktsystem!$F$15,0),0)</f>
        <v>0</v>
      </c>
      <c r="DX6" s="230">
        <f>IF(OR('alle Spiele'!DX6="",'alle Spiele'!DY6=""),0,IF(AND('alle Spiele'!$H6='alle Spiele'!DX6,'alle Spiele'!$J6='alle Spiele'!DY6),Punktsystem!$B$5,IF(OR(AND('alle Spiele'!$H6-'alle Spiele'!$J6&lt;0,'alle Spiele'!DX6-'alle Spiele'!DY6&lt;0),AND('alle Spiele'!$H6-'alle Spiele'!$J6&gt;0,'alle Spiele'!DX6-'alle Spiele'!DY6&gt;0),AND('alle Spiele'!$H6-'alle Spiele'!$J6=0,'alle Spiele'!DX6-'alle Spiele'!DY6=0)),Punktsystem!$B$6,0)))</f>
        <v>0</v>
      </c>
      <c r="DY6" s="224">
        <f>IF(DX6=Punktsystem!$B$6,IF(AND(Punktsystem!$D$9&lt;&gt;"",'alle Spiele'!$H6-'alle Spiele'!$J6='alle Spiele'!DX6-'alle Spiele'!DY6,'alle Spiele'!$H6&lt;&gt;'alle Spiele'!$J6),Punktsystem!$B$9,0)+IF(AND(Punktsystem!$D$11&lt;&gt;"",OR('alle Spiele'!$H6='alle Spiele'!DX6,'alle Spiele'!$J6='alle Spiele'!DY6)),Punktsystem!$B$11,0)+IF(AND(Punktsystem!$D$10&lt;&gt;"",'alle Spiele'!$H6='alle Spiele'!$J6,'alle Spiele'!DX6='alle Spiele'!DY6,ABS('alle Spiele'!$H6-'alle Spiele'!DX6)=1),Punktsystem!$B$10,0),0)</f>
        <v>0</v>
      </c>
      <c r="DZ6" s="225">
        <f>IF(DX6=Punktsystem!$B$5,IF(AND(Punktsystem!$I$14&lt;&gt;"",'alle Spiele'!$H6+'alle Spiele'!$J6&gt;Punktsystem!$D$14),('alle Spiele'!$H6+'alle Spiele'!$J6-Punktsystem!$D$14)*Punktsystem!$F$14,0)+IF(AND(Punktsystem!$I$15&lt;&gt;"",ABS('alle Spiele'!$H6-'alle Spiele'!$J6)&gt;Punktsystem!$D$15),(ABS('alle Spiele'!$H6-'alle Spiele'!$J6)-Punktsystem!$D$15)*Punktsystem!$F$15,0),0)</f>
        <v>0</v>
      </c>
      <c r="EA6" s="230">
        <f>IF(OR('alle Spiele'!EA6="",'alle Spiele'!EB6=""),0,IF(AND('alle Spiele'!$H6='alle Spiele'!EA6,'alle Spiele'!$J6='alle Spiele'!EB6),Punktsystem!$B$5,IF(OR(AND('alle Spiele'!$H6-'alle Spiele'!$J6&lt;0,'alle Spiele'!EA6-'alle Spiele'!EB6&lt;0),AND('alle Spiele'!$H6-'alle Spiele'!$J6&gt;0,'alle Spiele'!EA6-'alle Spiele'!EB6&gt;0),AND('alle Spiele'!$H6-'alle Spiele'!$J6=0,'alle Spiele'!EA6-'alle Spiele'!EB6=0)),Punktsystem!$B$6,0)))</f>
        <v>0</v>
      </c>
      <c r="EB6" s="224">
        <f>IF(EA6=Punktsystem!$B$6,IF(AND(Punktsystem!$D$9&lt;&gt;"",'alle Spiele'!$H6-'alle Spiele'!$J6='alle Spiele'!EA6-'alle Spiele'!EB6,'alle Spiele'!$H6&lt;&gt;'alle Spiele'!$J6),Punktsystem!$B$9,0)+IF(AND(Punktsystem!$D$11&lt;&gt;"",OR('alle Spiele'!$H6='alle Spiele'!EA6,'alle Spiele'!$J6='alle Spiele'!EB6)),Punktsystem!$B$11,0)+IF(AND(Punktsystem!$D$10&lt;&gt;"",'alle Spiele'!$H6='alle Spiele'!$J6,'alle Spiele'!EA6='alle Spiele'!EB6,ABS('alle Spiele'!$H6-'alle Spiele'!EA6)=1),Punktsystem!$B$10,0),0)</f>
        <v>0</v>
      </c>
      <c r="EC6" s="225">
        <f>IF(EA6=Punktsystem!$B$5,IF(AND(Punktsystem!$I$14&lt;&gt;"",'alle Spiele'!$H6+'alle Spiele'!$J6&gt;Punktsystem!$D$14),('alle Spiele'!$H6+'alle Spiele'!$J6-Punktsystem!$D$14)*Punktsystem!$F$14,0)+IF(AND(Punktsystem!$I$15&lt;&gt;"",ABS('alle Spiele'!$H6-'alle Spiele'!$J6)&gt;Punktsystem!$D$15),(ABS('alle Spiele'!$H6-'alle Spiele'!$J6)-Punktsystem!$D$15)*Punktsystem!$F$15,0),0)</f>
        <v>0</v>
      </c>
      <c r="ED6" s="230">
        <f>IF(OR('alle Spiele'!ED6="",'alle Spiele'!EE6=""),0,IF(AND('alle Spiele'!$H6='alle Spiele'!ED6,'alle Spiele'!$J6='alle Spiele'!EE6),Punktsystem!$B$5,IF(OR(AND('alle Spiele'!$H6-'alle Spiele'!$J6&lt;0,'alle Spiele'!ED6-'alle Spiele'!EE6&lt;0),AND('alle Spiele'!$H6-'alle Spiele'!$J6&gt;0,'alle Spiele'!ED6-'alle Spiele'!EE6&gt;0),AND('alle Spiele'!$H6-'alle Spiele'!$J6=0,'alle Spiele'!ED6-'alle Spiele'!EE6=0)),Punktsystem!$B$6,0)))</f>
        <v>0</v>
      </c>
      <c r="EE6" s="224">
        <f>IF(ED6=Punktsystem!$B$6,IF(AND(Punktsystem!$D$9&lt;&gt;"",'alle Spiele'!$H6-'alle Spiele'!$J6='alle Spiele'!ED6-'alle Spiele'!EE6,'alle Spiele'!$H6&lt;&gt;'alle Spiele'!$J6),Punktsystem!$B$9,0)+IF(AND(Punktsystem!$D$11&lt;&gt;"",OR('alle Spiele'!$H6='alle Spiele'!ED6,'alle Spiele'!$J6='alle Spiele'!EE6)),Punktsystem!$B$11,0)+IF(AND(Punktsystem!$D$10&lt;&gt;"",'alle Spiele'!$H6='alle Spiele'!$J6,'alle Spiele'!ED6='alle Spiele'!EE6,ABS('alle Spiele'!$H6-'alle Spiele'!ED6)=1),Punktsystem!$B$10,0),0)</f>
        <v>0</v>
      </c>
      <c r="EF6" s="225">
        <f>IF(ED6=Punktsystem!$B$5,IF(AND(Punktsystem!$I$14&lt;&gt;"",'alle Spiele'!$H6+'alle Spiele'!$J6&gt;Punktsystem!$D$14),('alle Spiele'!$H6+'alle Spiele'!$J6-Punktsystem!$D$14)*Punktsystem!$F$14,0)+IF(AND(Punktsystem!$I$15&lt;&gt;"",ABS('alle Spiele'!$H6-'alle Spiele'!$J6)&gt;Punktsystem!$D$15),(ABS('alle Spiele'!$H6-'alle Spiele'!$J6)-Punktsystem!$D$15)*Punktsystem!$F$15,0),0)</f>
        <v>0</v>
      </c>
      <c r="EG6" s="230">
        <f>IF(OR('alle Spiele'!EG6="",'alle Spiele'!EH6=""),0,IF(AND('alle Spiele'!$H6='alle Spiele'!EG6,'alle Spiele'!$J6='alle Spiele'!EH6),Punktsystem!$B$5,IF(OR(AND('alle Spiele'!$H6-'alle Spiele'!$J6&lt;0,'alle Spiele'!EG6-'alle Spiele'!EH6&lt;0),AND('alle Spiele'!$H6-'alle Spiele'!$J6&gt;0,'alle Spiele'!EG6-'alle Spiele'!EH6&gt;0),AND('alle Spiele'!$H6-'alle Spiele'!$J6=0,'alle Spiele'!EG6-'alle Spiele'!EH6=0)),Punktsystem!$B$6,0)))</f>
        <v>0</v>
      </c>
      <c r="EH6" s="224">
        <f>IF(EG6=Punktsystem!$B$6,IF(AND(Punktsystem!$D$9&lt;&gt;"",'alle Spiele'!$H6-'alle Spiele'!$J6='alle Spiele'!EG6-'alle Spiele'!EH6,'alle Spiele'!$H6&lt;&gt;'alle Spiele'!$J6),Punktsystem!$B$9,0)+IF(AND(Punktsystem!$D$11&lt;&gt;"",OR('alle Spiele'!$H6='alle Spiele'!EG6,'alle Spiele'!$J6='alle Spiele'!EH6)),Punktsystem!$B$11,0)+IF(AND(Punktsystem!$D$10&lt;&gt;"",'alle Spiele'!$H6='alle Spiele'!$J6,'alle Spiele'!EG6='alle Spiele'!EH6,ABS('alle Spiele'!$H6-'alle Spiele'!EG6)=1),Punktsystem!$B$10,0),0)</f>
        <v>0</v>
      </c>
      <c r="EI6" s="225">
        <f>IF(EG6=Punktsystem!$B$5,IF(AND(Punktsystem!$I$14&lt;&gt;"",'alle Spiele'!$H6+'alle Spiele'!$J6&gt;Punktsystem!$D$14),('alle Spiele'!$H6+'alle Spiele'!$J6-Punktsystem!$D$14)*Punktsystem!$F$14,0)+IF(AND(Punktsystem!$I$15&lt;&gt;"",ABS('alle Spiele'!$H6-'alle Spiele'!$J6)&gt;Punktsystem!$D$15),(ABS('alle Spiele'!$H6-'alle Spiele'!$J6)-Punktsystem!$D$15)*Punktsystem!$F$15,0),0)</f>
        <v>0</v>
      </c>
    </row>
    <row r="7" spans="1:139" x14ac:dyDescent="0.2">
      <c r="A7"/>
      <c r="B7"/>
      <c r="C7"/>
      <c r="D7"/>
      <c r="E7"/>
      <c r="F7"/>
      <c r="G7"/>
      <c r="H7"/>
      <c r="J7"/>
      <c r="K7"/>
      <c r="L7"/>
      <c r="M7"/>
      <c r="N7"/>
      <c r="O7"/>
      <c r="P7"/>
      <c r="Q7"/>
      <c r="T7" s="230">
        <f>IF(OR('alle Spiele'!T7="",'alle Spiele'!U7=""),0,IF(AND('alle Spiele'!$H7='alle Spiele'!T7,'alle Spiele'!$J7='alle Spiele'!U7),Punktsystem!$B$5,IF(OR(AND('alle Spiele'!$H7-'alle Spiele'!$J7&lt;0,'alle Spiele'!T7-'alle Spiele'!U7&lt;0),AND('alle Spiele'!$H7-'alle Spiele'!$J7&gt;0,'alle Spiele'!T7-'alle Spiele'!U7&gt;0),AND('alle Spiele'!$H7-'alle Spiele'!$J7=0,'alle Spiele'!T7-'alle Spiele'!U7=0)),Punktsystem!$B$6,0)))</f>
        <v>0</v>
      </c>
      <c r="U7" s="224">
        <f>IF(T7=Punktsystem!$B$6,IF(AND(Punktsystem!$D$9&lt;&gt;"",'alle Spiele'!$H7-'alle Spiele'!$J7='alle Spiele'!T7-'alle Spiele'!U7,'alle Spiele'!$H7&lt;&gt;'alle Spiele'!$J7),Punktsystem!$B$9,0)+IF(AND(Punktsystem!$D$11&lt;&gt;"",OR('alle Spiele'!$H7='alle Spiele'!T7,'alle Spiele'!$J7='alle Spiele'!U7)),Punktsystem!$B$11,0)+IF(AND(Punktsystem!$D$10&lt;&gt;"",'alle Spiele'!$H7='alle Spiele'!$J7,'alle Spiele'!T7='alle Spiele'!U7,ABS('alle Spiele'!$H7-'alle Spiele'!T7)=1),Punktsystem!$B$10,0),0)</f>
        <v>0</v>
      </c>
      <c r="V7" s="225">
        <f>IF(T7=Punktsystem!$B$5,IF(AND(Punktsystem!$I$14&lt;&gt;"",'alle Spiele'!$H7+'alle Spiele'!$J7&gt;Punktsystem!$D$14),('alle Spiele'!$H7+'alle Spiele'!$J7-Punktsystem!$D$14)*Punktsystem!$F$14,0)+IF(AND(Punktsystem!$I$15&lt;&gt;"",ABS('alle Spiele'!$H7-'alle Spiele'!$J7)&gt;Punktsystem!$D$15),(ABS('alle Spiele'!$H7-'alle Spiele'!$J7)-Punktsystem!$D$15)*Punktsystem!$F$15,0),0)</f>
        <v>0</v>
      </c>
      <c r="W7" s="230">
        <f>IF(OR('alle Spiele'!W7="",'alle Spiele'!X7=""),0,IF(AND('alle Spiele'!$H7='alle Spiele'!W7,'alle Spiele'!$J7='alle Spiele'!X7),Punktsystem!$B$5,IF(OR(AND('alle Spiele'!$H7-'alle Spiele'!$J7&lt;0,'alle Spiele'!W7-'alle Spiele'!X7&lt;0),AND('alle Spiele'!$H7-'alle Spiele'!$J7&gt;0,'alle Spiele'!W7-'alle Spiele'!X7&gt;0),AND('alle Spiele'!$H7-'alle Spiele'!$J7=0,'alle Spiele'!W7-'alle Spiele'!X7=0)),Punktsystem!$B$6,0)))</f>
        <v>0</v>
      </c>
      <c r="X7" s="224">
        <f>IF(W7=Punktsystem!$B$6,IF(AND(Punktsystem!$D$9&lt;&gt;"",'alle Spiele'!$H7-'alle Spiele'!$J7='alle Spiele'!W7-'alle Spiele'!X7,'alle Spiele'!$H7&lt;&gt;'alle Spiele'!$J7),Punktsystem!$B$9,0)+IF(AND(Punktsystem!$D$11&lt;&gt;"",OR('alle Spiele'!$H7='alle Spiele'!W7,'alle Spiele'!$J7='alle Spiele'!X7)),Punktsystem!$B$11,0)+IF(AND(Punktsystem!$D$10&lt;&gt;"",'alle Spiele'!$H7='alle Spiele'!$J7,'alle Spiele'!W7='alle Spiele'!X7,ABS('alle Spiele'!$H7-'alle Spiele'!W7)=1),Punktsystem!$B$10,0),0)</f>
        <v>0</v>
      </c>
      <c r="Y7" s="225">
        <f>IF(W7=Punktsystem!$B$5,IF(AND(Punktsystem!$I$14&lt;&gt;"",'alle Spiele'!$H7+'alle Spiele'!$J7&gt;Punktsystem!$D$14),('alle Spiele'!$H7+'alle Spiele'!$J7-Punktsystem!$D$14)*Punktsystem!$F$14,0)+IF(AND(Punktsystem!$I$15&lt;&gt;"",ABS('alle Spiele'!$H7-'alle Spiele'!$J7)&gt;Punktsystem!$D$15),(ABS('alle Spiele'!$H7-'alle Spiele'!$J7)-Punktsystem!$D$15)*Punktsystem!$F$15,0),0)</f>
        <v>0</v>
      </c>
      <c r="Z7" s="230">
        <f>IF(OR('alle Spiele'!Z7="",'alle Spiele'!AA7=""),0,IF(AND('alle Spiele'!$H7='alle Spiele'!Z7,'alle Spiele'!$J7='alle Spiele'!AA7),Punktsystem!$B$5,IF(OR(AND('alle Spiele'!$H7-'alle Spiele'!$J7&lt;0,'alle Spiele'!Z7-'alle Spiele'!AA7&lt;0),AND('alle Spiele'!$H7-'alle Spiele'!$J7&gt;0,'alle Spiele'!Z7-'alle Spiele'!AA7&gt;0),AND('alle Spiele'!$H7-'alle Spiele'!$J7=0,'alle Spiele'!Z7-'alle Spiele'!AA7=0)),Punktsystem!$B$6,0)))</f>
        <v>0</v>
      </c>
      <c r="AA7" s="224">
        <f>IF(Z7=Punktsystem!$B$6,IF(AND(Punktsystem!$D$9&lt;&gt;"",'alle Spiele'!$H7-'alle Spiele'!$J7='alle Spiele'!Z7-'alle Spiele'!AA7,'alle Spiele'!$H7&lt;&gt;'alle Spiele'!$J7),Punktsystem!$B$9,0)+IF(AND(Punktsystem!$D$11&lt;&gt;"",OR('alle Spiele'!$H7='alle Spiele'!Z7,'alle Spiele'!$J7='alle Spiele'!AA7)),Punktsystem!$B$11,0)+IF(AND(Punktsystem!$D$10&lt;&gt;"",'alle Spiele'!$H7='alle Spiele'!$J7,'alle Spiele'!Z7='alle Spiele'!AA7,ABS('alle Spiele'!$H7-'alle Spiele'!Z7)=1),Punktsystem!$B$10,0),0)</f>
        <v>0</v>
      </c>
      <c r="AB7" s="225">
        <f>IF(Z7=Punktsystem!$B$5,IF(AND(Punktsystem!$I$14&lt;&gt;"",'alle Spiele'!$H7+'alle Spiele'!$J7&gt;Punktsystem!$D$14),('alle Spiele'!$H7+'alle Spiele'!$J7-Punktsystem!$D$14)*Punktsystem!$F$14,0)+IF(AND(Punktsystem!$I$15&lt;&gt;"",ABS('alle Spiele'!$H7-'alle Spiele'!$J7)&gt;Punktsystem!$D$15),(ABS('alle Spiele'!$H7-'alle Spiele'!$J7)-Punktsystem!$D$15)*Punktsystem!$F$15,0),0)</f>
        <v>0</v>
      </c>
      <c r="AC7" s="230">
        <f>IF(OR('alle Spiele'!AC7="",'alle Spiele'!AD7=""),0,IF(AND('alle Spiele'!$H7='alle Spiele'!AC7,'alle Spiele'!$J7='alle Spiele'!AD7),Punktsystem!$B$5,IF(OR(AND('alle Spiele'!$H7-'alle Spiele'!$J7&lt;0,'alle Spiele'!AC7-'alle Spiele'!AD7&lt;0),AND('alle Spiele'!$H7-'alle Spiele'!$J7&gt;0,'alle Spiele'!AC7-'alle Spiele'!AD7&gt;0),AND('alle Spiele'!$H7-'alle Spiele'!$J7=0,'alle Spiele'!AC7-'alle Spiele'!AD7=0)),Punktsystem!$B$6,0)))</f>
        <v>0</v>
      </c>
      <c r="AD7" s="224">
        <f>IF(AC7=Punktsystem!$B$6,IF(AND(Punktsystem!$D$9&lt;&gt;"",'alle Spiele'!$H7-'alle Spiele'!$J7='alle Spiele'!AC7-'alle Spiele'!AD7,'alle Spiele'!$H7&lt;&gt;'alle Spiele'!$J7),Punktsystem!$B$9,0)+IF(AND(Punktsystem!$D$11&lt;&gt;"",OR('alle Spiele'!$H7='alle Spiele'!AC7,'alle Spiele'!$J7='alle Spiele'!AD7)),Punktsystem!$B$11,0)+IF(AND(Punktsystem!$D$10&lt;&gt;"",'alle Spiele'!$H7='alle Spiele'!$J7,'alle Spiele'!AC7='alle Spiele'!AD7,ABS('alle Spiele'!$H7-'alle Spiele'!AC7)=1),Punktsystem!$B$10,0),0)</f>
        <v>0</v>
      </c>
      <c r="AE7" s="225">
        <f>IF(AC7=Punktsystem!$B$5,IF(AND(Punktsystem!$I$14&lt;&gt;"",'alle Spiele'!$H7+'alle Spiele'!$J7&gt;Punktsystem!$D$14),('alle Spiele'!$H7+'alle Spiele'!$J7-Punktsystem!$D$14)*Punktsystem!$F$14,0)+IF(AND(Punktsystem!$I$15&lt;&gt;"",ABS('alle Spiele'!$H7-'alle Spiele'!$J7)&gt;Punktsystem!$D$15),(ABS('alle Spiele'!$H7-'alle Spiele'!$J7)-Punktsystem!$D$15)*Punktsystem!$F$15,0),0)</f>
        <v>0</v>
      </c>
      <c r="AF7" s="230">
        <f>IF(OR('alle Spiele'!AF7="",'alle Spiele'!AG7=""),0,IF(AND('alle Spiele'!$H7='alle Spiele'!AF7,'alle Spiele'!$J7='alle Spiele'!AG7),Punktsystem!$B$5,IF(OR(AND('alle Spiele'!$H7-'alle Spiele'!$J7&lt;0,'alle Spiele'!AF7-'alle Spiele'!AG7&lt;0),AND('alle Spiele'!$H7-'alle Spiele'!$J7&gt;0,'alle Spiele'!AF7-'alle Spiele'!AG7&gt;0),AND('alle Spiele'!$H7-'alle Spiele'!$J7=0,'alle Spiele'!AF7-'alle Spiele'!AG7=0)),Punktsystem!$B$6,0)))</f>
        <v>0</v>
      </c>
      <c r="AG7" s="224">
        <f>IF(AF7=Punktsystem!$B$6,IF(AND(Punktsystem!$D$9&lt;&gt;"",'alle Spiele'!$H7-'alle Spiele'!$J7='alle Spiele'!AF7-'alle Spiele'!AG7,'alle Spiele'!$H7&lt;&gt;'alle Spiele'!$J7),Punktsystem!$B$9,0)+IF(AND(Punktsystem!$D$11&lt;&gt;"",OR('alle Spiele'!$H7='alle Spiele'!AF7,'alle Spiele'!$J7='alle Spiele'!AG7)),Punktsystem!$B$11,0)+IF(AND(Punktsystem!$D$10&lt;&gt;"",'alle Spiele'!$H7='alle Spiele'!$J7,'alle Spiele'!AF7='alle Spiele'!AG7,ABS('alle Spiele'!$H7-'alle Spiele'!AF7)=1),Punktsystem!$B$10,0),0)</f>
        <v>0</v>
      </c>
      <c r="AH7" s="225">
        <f>IF(AF7=Punktsystem!$B$5,IF(AND(Punktsystem!$I$14&lt;&gt;"",'alle Spiele'!$H7+'alle Spiele'!$J7&gt;Punktsystem!$D$14),('alle Spiele'!$H7+'alle Spiele'!$J7-Punktsystem!$D$14)*Punktsystem!$F$14,0)+IF(AND(Punktsystem!$I$15&lt;&gt;"",ABS('alle Spiele'!$H7-'alle Spiele'!$J7)&gt;Punktsystem!$D$15),(ABS('alle Spiele'!$H7-'alle Spiele'!$J7)-Punktsystem!$D$15)*Punktsystem!$F$15,0),0)</f>
        <v>0</v>
      </c>
      <c r="AI7" s="230">
        <f>IF(OR('alle Spiele'!AI7="",'alle Spiele'!AJ7=""),0,IF(AND('alle Spiele'!$H7='alle Spiele'!AI7,'alle Spiele'!$J7='alle Spiele'!AJ7),Punktsystem!$B$5,IF(OR(AND('alle Spiele'!$H7-'alle Spiele'!$J7&lt;0,'alle Spiele'!AI7-'alle Spiele'!AJ7&lt;0),AND('alle Spiele'!$H7-'alle Spiele'!$J7&gt;0,'alle Spiele'!AI7-'alle Spiele'!AJ7&gt;0),AND('alle Spiele'!$H7-'alle Spiele'!$J7=0,'alle Spiele'!AI7-'alle Spiele'!AJ7=0)),Punktsystem!$B$6,0)))</f>
        <v>0</v>
      </c>
      <c r="AJ7" s="224">
        <f>IF(AI7=Punktsystem!$B$6,IF(AND(Punktsystem!$D$9&lt;&gt;"",'alle Spiele'!$H7-'alle Spiele'!$J7='alle Spiele'!AI7-'alle Spiele'!AJ7,'alle Spiele'!$H7&lt;&gt;'alle Spiele'!$J7),Punktsystem!$B$9,0)+IF(AND(Punktsystem!$D$11&lt;&gt;"",OR('alle Spiele'!$H7='alle Spiele'!AI7,'alle Spiele'!$J7='alle Spiele'!AJ7)),Punktsystem!$B$11,0)+IF(AND(Punktsystem!$D$10&lt;&gt;"",'alle Spiele'!$H7='alle Spiele'!$J7,'alle Spiele'!AI7='alle Spiele'!AJ7,ABS('alle Spiele'!$H7-'alle Spiele'!AI7)=1),Punktsystem!$B$10,0),0)</f>
        <v>0</v>
      </c>
      <c r="AK7" s="225">
        <f>IF(AI7=Punktsystem!$B$5,IF(AND(Punktsystem!$I$14&lt;&gt;"",'alle Spiele'!$H7+'alle Spiele'!$J7&gt;Punktsystem!$D$14),('alle Spiele'!$H7+'alle Spiele'!$J7-Punktsystem!$D$14)*Punktsystem!$F$14,0)+IF(AND(Punktsystem!$I$15&lt;&gt;"",ABS('alle Spiele'!$H7-'alle Spiele'!$J7)&gt;Punktsystem!$D$15),(ABS('alle Spiele'!$H7-'alle Spiele'!$J7)-Punktsystem!$D$15)*Punktsystem!$F$15,0),0)</f>
        <v>0</v>
      </c>
      <c r="AL7" s="230">
        <f>IF(OR('alle Spiele'!AL7="",'alle Spiele'!AM7=""),0,IF(AND('alle Spiele'!$H7='alle Spiele'!AL7,'alle Spiele'!$J7='alle Spiele'!AM7),Punktsystem!$B$5,IF(OR(AND('alle Spiele'!$H7-'alle Spiele'!$J7&lt;0,'alle Spiele'!AL7-'alle Spiele'!AM7&lt;0),AND('alle Spiele'!$H7-'alle Spiele'!$J7&gt;0,'alle Spiele'!AL7-'alle Spiele'!AM7&gt;0),AND('alle Spiele'!$H7-'alle Spiele'!$J7=0,'alle Spiele'!AL7-'alle Spiele'!AM7=0)),Punktsystem!$B$6,0)))</f>
        <v>0</v>
      </c>
      <c r="AM7" s="224">
        <f>IF(AL7=Punktsystem!$B$6,IF(AND(Punktsystem!$D$9&lt;&gt;"",'alle Spiele'!$H7-'alle Spiele'!$J7='alle Spiele'!AL7-'alle Spiele'!AM7,'alle Spiele'!$H7&lt;&gt;'alle Spiele'!$J7),Punktsystem!$B$9,0)+IF(AND(Punktsystem!$D$11&lt;&gt;"",OR('alle Spiele'!$H7='alle Spiele'!AL7,'alle Spiele'!$J7='alle Spiele'!AM7)),Punktsystem!$B$11,0)+IF(AND(Punktsystem!$D$10&lt;&gt;"",'alle Spiele'!$H7='alle Spiele'!$J7,'alle Spiele'!AL7='alle Spiele'!AM7,ABS('alle Spiele'!$H7-'alle Spiele'!AL7)=1),Punktsystem!$B$10,0),0)</f>
        <v>0</v>
      </c>
      <c r="AN7" s="225">
        <f>IF(AL7=Punktsystem!$B$5,IF(AND(Punktsystem!$I$14&lt;&gt;"",'alle Spiele'!$H7+'alle Spiele'!$J7&gt;Punktsystem!$D$14),('alle Spiele'!$H7+'alle Spiele'!$J7-Punktsystem!$D$14)*Punktsystem!$F$14,0)+IF(AND(Punktsystem!$I$15&lt;&gt;"",ABS('alle Spiele'!$H7-'alle Spiele'!$J7)&gt;Punktsystem!$D$15),(ABS('alle Spiele'!$H7-'alle Spiele'!$J7)-Punktsystem!$D$15)*Punktsystem!$F$15,0),0)</f>
        <v>0</v>
      </c>
      <c r="AO7" s="230">
        <f>IF(OR('alle Spiele'!AO7="",'alle Spiele'!AP7=""),0,IF(AND('alle Spiele'!$H7='alle Spiele'!AO7,'alle Spiele'!$J7='alle Spiele'!AP7),Punktsystem!$B$5,IF(OR(AND('alle Spiele'!$H7-'alle Spiele'!$J7&lt;0,'alle Spiele'!AO7-'alle Spiele'!AP7&lt;0),AND('alle Spiele'!$H7-'alle Spiele'!$J7&gt;0,'alle Spiele'!AO7-'alle Spiele'!AP7&gt;0),AND('alle Spiele'!$H7-'alle Spiele'!$J7=0,'alle Spiele'!AO7-'alle Spiele'!AP7=0)),Punktsystem!$B$6,0)))</f>
        <v>0</v>
      </c>
      <c r="AP7" s="224">
        <f>IF(AO7=Punktsystem!$B$6,IF(AND(Punktsystem!$D$9&lt;&gt;"",'alle Spiele'!$H7-'alle Spiele'!$J7='alle Spiele'!AO7-'alle Spiele'!AP7,'alle Spiele'!$H7&lt;&gt;'alle Spiele'!$J7),Punktsystem!$B$9,0)+IF(AND(Punktsystem!$D$11&lt;&gt;"",OR('alle Spiele'!$H7='alle Spiele'!AO7,'alle Spiele'!$J7='alle Spiele'!AP7)),Punktsystem!$B$11,0)+IF(AND(Punktsystem!$D$10&lt;&gt;"",'alle Spiele'!$H7='alle Spiele'!$J7,'alle Spiele'!AO7='alle Spiele'!AP7,ABS('alle Spiele'!$H7-'alle Spiele'!AO7)=1),Punktsystem!$B$10,0),0)</f>
        <v>0</v>
      </c>
      <c r="AQ7" s="225">
        <f>IF(AO7=Punktsystem!$B$5,IF(AND(Punktsystem!$I$14&lt;&gt;"",'alle Spiele'!$H7+'alle Spiele'!$J7&gt;Punktsystem!$D$14),('alle Spiele'!$H7+'alle Spiele'!$J7-Punktsystem!$D$14)*Punktsystem!$F$14,0)+IF(AND(Punktsystem!$I$15&lt;&gt;"",ABS('alle Spiele'!$H7-'alle Spiele'!$J7)&gt;Punktsystem!$D$15),(ABS('alle Spiele'!$H7-'alle Spiele'!$J7)-Punktsystem!$D$15)*Punktsystem!$F$15,0),0)</f>
        <v>0</v>
      </c>
      <c r="AR7" s="230">
        <f>IF(OR('alle Spiele'!AR7="",'alle Spiele'!AS7=""),0,IF(AND('alle Spiele'!$H7='alle Spiele'!AR7,'alle Spiele'!$J7='alle Spiele'!AS7),Punktsystem!$B$5,IF(OR(AND('alle Spiele'!$H7-'alle Spiele'!$J7&lt;0,'alle Spiele'!AR7-'alle Spiele'!AS7&lt;0),AND('alle Spiele'!$H7-'alle Spiele'!$J7&gt;0,'alle Spiele'!AR7-'alle Spiele'!AS7&gt;0),AND('alle Spiele'!$H7-'alle Spiele'!$J7=0,'alle Spiele'!AR7-'alle Spiele'!AS7=0)),Punktsystem!$B$6,0)))</f>
        <v>0</v>
      </c>
      <c r="AS7" s="224">
        <f>IF(AR7=Punktsystem!$B$6,IF(AND(Punktsystem!$D$9&lt;&gt;"",'alle Spiele'!$H7-'alle Spiele'!$J7='alle Spiele'!AR7-'alle Spiele'!AS7,'alle Spiele'!$H7&lt;&gt;'alle Spiele'!$J7),Punktsystem!$B$9,0)+IF(AND(Punktsystem!$D$11&lt;&gt;"",OR('alle Spiele'!$H7='alle Spiele'!AR7,'alle Spiele'!$J7='alle Spiele'!AS7)),Punktsystem!$B$11,0)+IF(AND(Punktsystem!$D$10&lt;&gt;"",'alle Spiele'!$H7='alle Spiele'!$J7,'alle Spiele'!AR7='alle Spiele'!AS7,ABS('alle Spiele'!$H7-'alle Spiele'!AR7)=1),Punktsystem!$B$10,0),0)</f>
        <v>0</v>
      </c>
      <c r="AT7" s="225">
        <f>IF(AR7=Punktsystem!$B$5,IF(AND(Punktsystem!$I$14&lt;&gt;"",'alle Spiele'!$H7+'alle Spiele'!$J7&gt;Punktsystem!$D$14),('alle Spiele'!$H7+'alle Spiele'!$J7-Punktsystem!$D$14)*Punktsystem!$F$14,0)+IF(AND(Punktsystem!$I$15&lt;&gt;"",ABS('alle Spiele'!$H7-'alle Spiele'!$J7)&gt;Punktsystem!$D$15),(ABS('alle Spiele'!$H7-'alle Spiele'!$J7)-Punktsystem!$D$15)*Punktsystem!$F$15,0),0)</f>
        <v>0</v>
      </c>
      <c r="AU7" s="230">
        <f>IF(OR('alle Spiele'!AU7="",'alle Spiele'!AV7=""),0,IF(AND('alle Spiele'!$H7='alle Spiele'!AU7,'alle Spiele'!$J7='alle Spiele'!AV7),Punktsystem!$B$5,IF(OR(AND('alle Spiele'!$H7-'alle Spiele'!$J7&lt;0,'alle Spiele'!AU7-'alle Spiele'!AV7&lt;0),AND('alle Spiele'!$H7-'alle Spiele'!$J7&gt;0,'alle Spiele'!AU7-'alle Spiele'!AV7&gt;0),AND('alle Spiele'!$H7-'alle Spiele'!$J7=0,'alle Spiele'!AU7-'alle Spiele'!AV7=0)),Punktsystem!$B$6,0)))</f>
        <v>0</v>
      </c>
      <c r="AV7" s="224">
        <f>IF(AU7=Punktsystem!$B$6,IF(AND(Punktsystem!$D$9&lt;&gt;"",'alle Spiele'!$H7-'alle Spiele'!$J7='alle Spiele'!AU7-'alle Spiele'!AV7,'alle Spiele'!$H7&lt;&gt;'alle Spiele'!$J7),Punktsystem!$B$9,0)+IF(AND(Punktsystem!$D$11&lt;&gt;"",OR('alle Spiele'!$H7='alle Spiele'!AU7,'alle Spiele'!$J7='alle Spiele'!AV7)),Punktsystem!$B$11,0)+IF(AND(Punktsystem!$D$10&lt;&gt;"",'alle Spiele'!$H7='alle Spiele'!$J7,'alle Spiele'!AU7='alle Spiele'!AV7,ABS('alle Spiele'!$H7-'alle Spiele'!AU7)=1),Punktsystem!$B$10,0),0)</f>
        <v>0</v>
      </c>
      <c r="AW7" s="225">
        <f>IF(AU7=Punktsystem!$B$5,IF(AND(Punktsystem!$I$14&lt;&gt;"",'alle Spiele'!$H7+'alle Spiele'!$J7&gt;Punktsystem!$D$14),('alle Spiele'!$H7+'alle Spiele'!$J7-Punktsystem!$D$14)*Punktsystem!$F$14,0)+IF(AND(Punktsystem!$I$15&lt;&gt;"",ABS('alle Spiele'!$H7-'alle Spiele'!$J7)&gt;Punktsystem!$D$15),(ABS('alle Spiele'!$H7-'alle Spiele'!$J7)-Punktsystem!$D$15)*Punktsystem!$F$15,0),0)</f>
        <v>0</v>
      </c>
      <c r="AX7" s="230">
        <f>IF(OR('alle Spiele'!AX7="",'alle Spiele'!AY7=""),0,IF(AND('alle Spiele'!$H7='alle Spiele'!AX7,'alle Spiele'!$J7='alle Spiele'!AY7),Punktsystem!$B$5,IF(OR(AND('alle Spiele'!$H7-'alle Spiele'!$J7&lt;0,'alle Spiele'!AX7-'alle Spiele'!AY7&lt;0),AND('alle Spiele'!$H7-'alle Spiele'!$J7&gt;0,'alle Spiele'!AX7-'alle Spiele'!AY7&gt;0),AND('alle Spiele'!$H7-'alle Spiele'!$J7=0,'alle Spiele'!AX7-'alle Spiele'!AY7=0)),Punktsystem!$B$6,0)))</f>
        <v>0</v>
      </c>
      <c r="AY7" s="224">
        <f>IF(AX7=Punktsystem!$B$6,IF(AND(Punktsystem!$D$9&lt;&gt;"",'alle Spiele'!$H7-'alle Spiele'!$J7='alle Spiele'!AX7-'alle Spiele'!AY7,'alle Spiele'!$H7&lt;&gt;'alle Spiele'!$J7),Punktsystem!$B$9,0)+IF(AND(Punktsystem!$D$11&lt;&gt;"",OR('alle Spiele'!$H7='alle Spiele'!AX7,'alle Spiele'!$J7='alle Spiele'!AY7)),Punktsystem!$B$11,0)+IF(AND(Punktsystem!$D$10&lt;&gt;"",'alle Spiele'!$H7='alle Spiele'!$J7,'alle Spiele'!AX7='alle Spiele'!AY7,ABS('alle Spiele'!$H7-'alle Spiele'!AX7)=1),Punktsystem!$B$10,0),0)</f>
        <v>0</v>
      </c>
      <c r="AZ7" s="225">
        <f>IF(AX7=Punktsystem!$B$5,IF(AND(Punktsystem!$I$14&lt;&gt;"",'alle Spiele'!$H7+'alle Spiele'!$J7&gt;Punktsystem!$D$14),('alle Spiele'!$H7+'alle Spiele'!$J7-Punktsystem!$D$14)*Punktsystem!$F$14,0)+IF(AND(Punktsystem!$I$15&lt;&gt;"",ABS('alle Spiele'!$H7-'alle Spiele'!$J7)&gt;Punktsystem!$D$15),(ABS('alle Spiele'!$H7-'alle Spiele'!$J7)-Punktsystem!$D$15)*Punktsystem!$F$15,0),0)</f>
        <v>0</v>
      </c>
      <c r="BA7" s="230">
        <f>IF(OR('alle Spiele'!BA7="",'alle Spiele'!BB7=""),0,IF(AND('alle Spiele'!$H7='alle Spiele'!BA7,'alle Spiele'!$J7='alle Spiele'!BB7),Punktsystem!$B$5,IF(OR(AND('alle Spiele'!$H7-'alle Spiele'!$J7&lt;0,'alle Spiele'!BA7-'alle Spiele'!BB7&lt;0),AND('alle Spiele'!$H7-'alle Spiele'!$J7&gt;0,'alle Spiele'!BA7-'alle Spiele'!BB7&gt;0),AND('alle Spiele'!$H7-'alle Spiele'!$J7=0,'alle Spiele'!BA7-'alle Spiele'!BB7=0)),Punktsystem!$B$6,0)))</f>
        <v>0</v>
      </c>
      <c r="BB7" s="224">
        <f>IF(BA7=Punktsystem!$B$6,IF(AND(Punktsystem!$D$9&lt;&gt;"",'alle Spiele'!$H7-'alle Spiele'!$J7='alle Spiele'!BA7-'alle Spiele'!BB7,'alle Spiele'!$H7&lt;&gt;'alle Spiele'!$J7),Punktsystem!$B$9,0)+IF(AND(Punktsystem!$D$11&lt;&gt;"",OR('alle Spiele'!$H7='alle Spiele'!BA7,'alle Spiele'!$J7='alle Spiele'!BB7)),Punktsystem!$B$11,0)+IF(AND(Punktsystem!$D$10&lt;&gt;"",'alle Spiele'!$H7='alle Spiele'!$J7,'alle Spiele'!BA7='alle Spiele'!BB7,ABS('alle Spiele'!$H7-'alle Spiele'!BA7)=1),Punktsystem!$B$10,0),0)</f>
        <v>0</v>
      </c>
      <c r="BC7" s="225">
        <f>IF(BA7=Punktsystem!$B$5,IF(AND(Punktsystem!$I$14&lt;&gt;"",'alle Spiele'!$H7+'alle Spiele'!$J7&gt;Punktsystem!$D$14),('alle Spiele'!$H7+'alle Spiele'!$J7-Punktsystem!$D$14)*Punktsystem!$F$14,0)+IF(AND(Punktsystem!$I$15&lt;&gt;"",ABS('alle Spiele'!$H7-'alle Spiele'!$J7)&gt;Punktsystem!$D$15),(ABS('alle Spiele'!$H7-'alle Spiele'!$J7)-Punktsystem!$D$15)*Punktsystem!$F$15,0),0)</f>
        <v>0</v>
      </c>
      <c r="BD7" s="230">
        <f>IF(OR('alle Spiele'!BD7="",'alle Spiele'!BE7=""),0,IF(AND('alle Spiele'!$H7='alle Spiele'!BD7,'alle Spiele'!$J7='alle Spiele'!BE7),Punktsystem!$B$5,IF(OR(AND('alle Spiele'!$H7-'alle Spiele'!$J7&lt;0,'alle Spiele'!BD7-'alle Spiele'!BE7&lt;0),AND('alle Spiele'!$H7-'alle Spiele'!$J7&gt;0,'alle Spiele'!BD7-'alle Spiele'!BE7&gt;0),AND('alle Spiele'!$H7-'alle Spiele'!$J7=0,'alle Spiele'!BD7-'alle Spiele'!BE7=0)),Punktsystem!$B$6,0)))</f>
        <v>0</v>
      </c>
      <c r="BE7" s="224">
        <f>IF(BD7=Punktsystem!$B$6,IF(AND(Punktsystem!$D$9&lt;&gt;"",'alle Spiele'!$H7-'alle Spiele'!$J7='alle Spiele'!BD7-'alle Spiele'!BE7,'alle Spiele'!$H7&lt;&gt;'alle Spiele'!$J7),Punktsystem!$B$9,0)+IF(AND(Punktsystem!$D$11&lt;&gt;"",OR('alle Spiele'!$H7='alle Spiele'!BD7,'alle Spiele'!$J7='alle Spiele'!BE7)),Punktsystem!$B$11,0)+IF(AND(Punktsystem!$D$10&lt;&gt;"",'alle Spiele'!$H7='alle Spiele'!$J7,'alle Spiele'!BD7='alle Spiele'!BE7,ABS('alle Spiele'!$H7-'alle Spiele'!BD7)=1),Punktsystem!$B$10,0),0)</f>
        <v>0</v>
      </c>
      <c r="BF7" s="225">
        <f>IF(BD7=Punktsystem!$B$5,IF(AND(Punktsystem!$I$14&lt;&gt;"",'alle Spiele'!$H7+'alle Spiele'!$J7&gt;Punktsystem!$D$14),('alle Spiele'!$H7+'alle Spiele'!$J7-Punktsystem!$D$14)*Punktsystem!$F$14,0)+IF(AND(Punktsystem!$I$15&lt;&gt;"",ABS('alle Spiele'!$H7-'alle Spiele'!$J7)&gt;Punktsystem!$D$15),(ABS('alle Spiele'!$H7-'alle Spiele'!$J7)-Punktsystem!$D$15)*Punktsystem!$F$15,0),0)</f>
        <v>0</v>
      </c>
      <c r="BG7" s="230">
        <f>IF(OR('alle Spiele'!BG7="",'alle Spiele'!BH7=""),0,IF(AND('alle Spiele'!$H7='alle Spiele'!BG7,'alle Spiele'!$J7='alle Spiele'!BH7),Punktsystem!$B$5,IF(OR(AND('alle Spiele'!$H7-'alle Spiele'!$J7&lt;0,'alle Spiele'!BG7-'alle Spiele'!BH7&lt;0),AND('alle Spiele'!$H7-'alle Spiele'!$J7&gt;0,'alle Spiele'!BG7-'alle Spiele'!BH7&gt;0),AND('alle Spiele'!$H7-'alle Spiele'!$J7=0,'alle Spiele'!BG7-'alle Spiele'!BH7=0)),Punktsystem!$B$6,0)))</f>
        <v>0</v>
      </c>
      <c r="BH7" s="224">
        <f>IF(BG7=Punktsystem!$B$6,IF(AND(Punktsystem!$D$9&lt;&gt;"",'alle Spiele'!$H7-'alle Spiele'!$J7='alle Spiele'!BG7-'alle Spiele'!BH7,'alle Spiele'!$H7&lt;&gt;'alle Spiele'!$J7),Punktsystem!$B$9,0)+IF(AND(Punktsystem!$D$11&lt;&gt;"",OR('alle Spiele'!$H7='alle Spiele'!BG7,'alle Spiele'!$J7='alle Spiele'!BH7)),Punktsystem!$B$11,0)+IF(AND(Punktsystem!$D$10&lt;&gt;"",'alle Spiele'!$H7='alle Spiele'!$J7,'alle Spiele'!BG7='alle Spiele'!BH7,ABS('alle Spiele'!$H7-'alle Spiele'!BG7)=1),Punktsystem!$B$10,0),0)</f>
        <v>0</v>
      </c>
      <c r="BI7" s="225">
        <f>IF(BG7=Punktsystem!$B$5,IF(AND(Punktsystem!$I$14&lt;&gt;"",'alle Spiele'!$H7+'alle Spiele'!$J7&gt;Punktsystem!$D$14),('alle Spiele'!$H7+'alle Spiele'!$J7-Punktsystem!$D$14)*Punktsystem!$F$14,0)+IF(AND(Punktsystem!$I$15&lt;&gt;"",ABS('alle Spiele'!$H7-'alle Spiele'!$J7)&gt;Punktsystem!$D$15),(ABS('alle Spiele'!$H7-'alle Spiele'!$J7)-Punktsystem!$D$15)*Punktsystem!$F$15,0),0)</f>
        <v>0</v>
      </c>
      <c r="BJ7" s="230">
        <f>IF(OR('alle Spiele'!BJ7="",'alle Spiele'!BK7=""),0,IF(AND('alle Spiele'!$H7='alle Spiele'!BJ7,'alle Spiele'!$J7='alle Spiele'!BK7),Punktsystem!$B$5,IF(OR(AND('alle Spiele'!$H7-'alle Spiele'!$J7&lt;0,'alle Spiele'!BJ7-'alle Spiele'!BK7&lt;0),AND('alle Spiele'!$H7-'alle Spiele'!$J7&gt;0,'alle Spiele'!BJ7-'alle Spiele'!BK7&gt;0),AND('alle Spiele'!$H7-'alle Spiele'!$J7=0,'alle Spiele'!BJ7-'alle Spiele'!BK7=0)),Punktsystem!$B$6,0)))</f>
        <v>0</v>
      </c>
      <c r="BK7" s="224">
        <f>IF(BJ7=Punktsystem!$B$6,IF(AND(Punktsystem!$D$9&lt;&gt;"",'alle Spiele'!$H7-'alle Spiele'!$J7='alle Spiele'!BJ7-'alle Spiele'!BK7,'alle Spiele'!$H7&lt;&gt;'alle Spiele'!$J7),Punktsystem!$B$9,0)+IF(AND(Punktsystem!$D$11&lt;&gt;"",OR('alle Spiele'!$H7='alle Spiele'!BJ7,'alle Spiele'!$J7='alle Spiele'!BK7)),Punktsystem!$B$11,0)+IF(AND(Punktsystem!$D$10&lt;&gt;"",'alle Spiele'!$H7='alle Spiele'!$J7,'alle Spiele'!BJ7='alle Spiele'!BK7,ABS('alle Spiele'!$H7-'alle Spiele'!BJ7)=1),Punktsystem!$B$10,0),0)</f>
        <v>0</v>
      </c>
      <c r="BL7" s="225">
        <f>IF(BJ7=Punktsystem!$B$5,IF(AND(Punktsystem!$I$14&lt;&gt;"",'alle Spiele'!$H7+'alle Spiele'!$J7&gt;Punktsystem!$D$14),('alle Spiele'!$H7+'alle Spiele'!$J7-Punktsystem!$D$14)*Punktsystem!$F$14,0)+IF(AND(Punktsystem!$I$15&lt;&gt;"",ABS('alle Spiele'!$H7-'alle Spiele'!$J7)&gt;Punktsystem!$D$15),(ABS('alle Spiele'!$H7-'alle Spiele'!$J7)-Punktsystem!$D$15)*Punktsystem!$F$15,0),0)</f>
        <v>0</v>
      </c>
      <c r="BM7" s="230">
        <f>IF(OR('alle Spiele'!BM7="",'alle Spiele'!BN7=""),0,IF(AND('alle Spiele'!$H7='alle Spiele'!BM7,'alle Spiele'!$J7='alle Spiele'!BN7),Punktsystem!$B$5,IF(OR(AND('alle Spiele'!$H7-'alle Spiele'!$J7&lt;0,'alle Spiele'!BM7-'alle Spiele'!BN7&lt;0),AND('alle Spiele'!$H7-'alle Spiele'!$J7&gt;0,'alle Spiele'!BM7-'alle Spiele'!BN7&gt;0),AND('alle Spiele'!$H7-'alle Spiele'!$J7=0,'alle Spiele'!BM7-'alle Spiele'!BN7=0)),Punktsystem!$B$6,0)))</f>
        <v>0</v>
      </c>
      <c r="BN7" s="224">
        <f>IF(BM7=Punktsystem!$B$6,IF(AND(Punktsystem!$D$9&lt;&gt;"",'alle Spiele'!$H7-'alle Spiele'!$J7='alle Spiele'!BM7-'alle Spiele'!BN7,'alle Spiele'!$H7&lt;&gt;'alle Spiele'!$J7),Punktsystem!$B$9,0)+IF(AND(Punktsystem!$D$11&lt;&gt;"",OR('alle Spiele'!$H7='alle Spiele'!BM7,'alle Spiele'!$J7='alle Spiele'!BN7)),Punktsystem!$B$11,0)+IF(AND(Punktsystem!$D$10&lt;&gt;"",'alle Spiele'!$H7='alle Spiele'!$J7,'alle Spiele'!BM7='alle Spiele'!BN7,ABS('alle Spiele'!$H7-'alle Spiele'!BM7)=1),Punktsystem!$B$10,0),0)</f>
        <v>0</v>
      </c>
      <c r="BO7" s="225">
        <f>IF(BM7=Punktsystem!$B$5,IF(AND(Punktsystem!$I$14&lt;&gt;"",'alle Spiele'!$H7+'alle Spiele'!$J7&gt;Punktsystem!$D$14),('alle Spiele'!$H7+'alle Spiele'!$J7-Punktsystem!$D$14)*Punktsystem!$F$14,0)+IF(AND(Punktsystem!$I$15&lt;&gt;"",ABS('alle Spiele'!$H7-'alle Spiele'!$J7)&gt;Punktsystem!$D$15),(ABS('alle Spiele'!$H7-'alle Spiele'!$J7)-Punktsystem!$D$15)*Punktsystem!$F$15,0),0)</f>
        <v>0</v>
      </c>
      <c r="BP7" s="230">
        <f>IF(OR('alle Spiele'!BP7="",'alle Spiele'!BQ7=""),0,IF(AND('alle Spiele'!$H7='alle Spiele'!BP7,'alle Spiele'!$J7='alle Spiele'!BQ7),Punktsystem!$B$5,IF(OR(AND('alle Spiele'!$H7-'alle Spiele'!$J7&lt;0,'alle Spiele'!BP7-'alle Spiele'!BQ7&lt;0),AND('alle Spiele'!$H7-'alle Spiele'!$J7&gt;0,'alle Spiele'!BP7-'alle Spiele'!BQ7&gt;0),AND('alle Spiele'!$H7-'alle Spiele'!$J7=0,'alle Spiele'!BP7-'alle Spiele'!BQ7=0)),Punktsystem!$B$6,0)))</f>
        <v>0</v>
      </c>
      <c r="BQ7" s="224">
        <f>IF(BP7=Punktsystem!$B$6,IF(AND(Punktsystem!$D$9&lt;&gt;"",'alle Spiele'!$H7-'alle Spiele'!$J7='alle Spiele'!BP7-'alle Spiele'!BQ7,'alle Spiele'!$H7&lt;&gt;'alle Spiele'!$J7),Punktsystem!$B$9,0)+IF(AND(Punktsystem!$D$11&lt;&gt;"",OR('alle Spiele'!$H7='alle Spiele'!BP7,'alle Spiele'!$J7='alle Spiele'!BQ7)),Punktsystem!$B$11,0)+IF(AND(Punktsystem!$D$10&lt;&gt;"",'alle Spiele'!$H7='alle Spiele'!$J7,'alle Spiele'!BP7='alle Spiele'!BQ7,ABS('alle Spiele'!$H7-'alle Spiele'!BP7)=1),Punktsystem!$B$10,0),0)</f>
        <v>0</v>
      </c>
      <c r="BR7" s="225">
        <f>IF(BP7=Punktsystem!$B$5,IF(AND(Punktsystem!$I$14&lt;&gt;"",'alle Spiele'!$H7+'alle Spiele'!$J7&gt;Punktsystem!$D$14),('alle Spiele'!$H7+'alle Spiele'!$J7-Punktsystem!$D$14)*Punktsystem!$F$14,0)+IF(AND(Punktsystem!$I$15&lt;&gt;"",ABS('alle Spiele'!$H7-'alle Spiele'!$J7)&gt;Punktsystem!$D$15),(ABS('alle Spiele'!$H7-'alle Spiele'!$J7)-Punktsystem!$D$15)*Punktsystem!$F$15,0),0)</f>
        <v>0</v>
      </c>
      <c r="BS7" s="230">
        <f>IF(OR('alle Spiele'!BS7="",'alle Spiele'!BT7=""),0,IF(AND('alle Spiele'!$H7='alle Spiele'!BS7,'alle Spiele'!$J7='alle Spiele'!BT7),Punktsystem!$B$5,IF(OR(AND('alle Spiele'!$H7-'alle Spiele'!$J7&lt;0,'alle Spiele'!BS7-'alle Spiele'!BT7&lt;0),AND('alle Spiele'!$H7-'alle Spiele'!$J7&gt;0,'alle Spiele'!BS7-'alle Spiele'!BT7&gt;0),AND('alle Spiele'!$H7-'alle Spiele'!$J7=0,'alle Spiele'!BS7-'alle Spiele'!BT7=0)),Punktsystem!$B$6,0)))</f>
        <v>0</v>
      </c>
      <c r="BT7" s="224">
        <f>IF(BS7=Punktsystem!$B$6,IF(AND(Punktsystem!$D$9&lt;&gt;"",'alle Spiele'!$H7-'alle Spiele'!$J7='alle Spiele'!BS7-'alle Spiele'!BT7,'alle Spiele'!$H7&lt;&gt;'alle Spiele'!$J7),Punktsystem!$B$9,0)+IF(AND(Punktsystem!$D$11&lt;&gt;"",OR('alle Spiele'!$H7='alle Spiele'!BS7,'alle Spiele'!$J7='alle Spiele'!BT7)),Punktsystem!$B$11,0)+IF(AND(Punktsystem!$D$10&lt;&gt;"",'alle Spiele'!$H7='alle Spiele'!$J7,'alle Spiele'!BS7='alle Spiele'!BT7,ABS('alle Spiele'!$H7-'alle Spiele'!BS7)=1),Punktsystem!$B$10,0),0)</f>
        <v>0</v>
      </c>
      <c r="BU7" s="225">
        <f>IF(BS7=Punktsystem!$B$5,IF(AND(Punktsystem!$I$14&lt;&gt;"",'alle Spiele'!$H7+'alle Spiele'!$J7&gt;Punktsystem!$D$14),('alle Spiele'!$H7+'alle Spiele'!$J7-Punktsystem!$D$14)*Punktsystem!$F$14,0)+IF(AND(Punktsystem!$I$15&lt;&gt;"",ABS('alle Spiele'!$H7-'alle Spiele'!$J7)&gt;Punktsystem!$D$15),(ABS('alle Spiele'!$H7-'alle Spiele'!$J7)-Punktsystem!$D$15)*Punktsystem!$F$15,0),0)</f>
        <v>0</v>
      </c>
      <c r="BV7" s="230">
        <f>IF(OR('alle Spiele'!BV7="",'alle Spiele'!BW7=""),0,IF(AND('alle Spiele'!$H7='alle Spiele'!BV7,'alle Spiele'!$J7='alle Spiele'!BW7),Punktsystem!$B$5,IF(OR(AND('alle Spiele'!$H7-'alle Spiele'!$J7&lt;0,'alle Spiele'!BV7-'alle Spiele'!BW7&lt;0),AND('alle Spiele'!$H7-'alle Spiele'!$J7&gt;0,'alle Spiele'!BV7-'alle Spiele'!BW7&gt;0),AND('alle Spiele'!$H7-'alle Spiele'!$J7=0,'alle Spiele'!BV7-'alle Spiele'!BW7=0)),Punktsystem!$B$6,0)))</f>
        <v>0</v>
      </c>
      <c r="BW7" s="224">
        <f>IF(BV7=Punktsystem!$B$6,IF(AND(Punktsystem!$D$9&lt;&gt;"",'alle Spiele'!$H7-'alle Spiele'!$J7='alle Spiele'!BV7-'alle Spiele'!BW7,'alle Spiele'!$H7&lt;&gt;'alle Spiele'!$J7),Punktsystem!$B$9,0)+IF(AND(Punktsystem!$D$11&lt;&gt;"",OR('alle Spiele'!$H7='alle Spiele'!BV7,'alle Spiele'!$J7='alle Spiele'!BW7)),Punktsystem!$B$11,0)+IF(AND(Punktsystem!$D$10&lt;&gt;"",'alle Spiele'!$H7='alle Spiele'!$J7,'alle Spiele'!BV7='alle Spiele'!BW7,ABS('alle Spiele'!$H7-'alle Spiele'!BV7)=1),Punktsystem!$B$10,0),0)</f>
        <v>0</v>
      </c>
      <c r="BX7" s="225">
        <f>IF(BV7=Punktsystem!$B$5,IF(AND(Punktsystem!$I$14&lt;&gt;"",'alle Spiele'!$H7+'alle Spiele'!$J7&gt;Punktsystem!$D$14),('alle Spiele'!$H7+'alle Spiele'!$J7-Punktsystem!$D$14)*Punktsystem!$F$14,0)+IF(AND(Punktsystem!$I$15&lt;&gt;"",ABS('alle Spiele'!$H7-'alle Spiele'!$J7)&gt;Punktsystem!$D$15),(ABS('alle Spiele'!$H7-'alle Spiele'!$J7)-Punktsystem!$D$15)*Punktsystem!$F$15,0),0)</f>
        <v>0</v>
      </c>
      <c r="BY7" s="230">
        <f>IF(OR('alle Spiele'!BY7="",'alle Spiele'!BZ7=""),0,IF(AND('alle Spiele'!$H7='alle Spiele'!BY7,'alle Spiele'!$J7='alle Spiele'!BZ7),Punktsystem!$B$5,IF(OR(AND('alle Spiele'!$H7-'alle Spiele'!$J7&lt;0,'alle Spiele'!BY7-'alle Spiele'!BZ7&lt;0),AND('alle Spiele'!$H7-'alle Spiele'!$J7&gt;0,'alle Spiele'!BY7-'alle Spiele'!BZ7&gt;0),AND('alle Spiele'!$H7-'alle Spiele'!$J7=0,'alle Spiele'!BY7-'alle Spiele'!BZ7=0)),Punktsystem!$B$6,0)))</f>
        <v>0</v>
      </c>
      <c r="BZ7" s="224">
        <f>IF(BY7=Punktsystem!$B$6,IF(AND(Punktsystem!$D$9&lt;&gt;"",'alle Spiele'!$H7-'alle Spiele'!$J7='alle Spiele'!BY7-'alle Spiele'!BZ7,'alle Spiele'!$H7&lt;&gt;'alle Spiele'!$J7),Punktsystem!$B$9,0)+IF(AND(Punktsystem!$D$11&lt;&gt;"",OR('alle Spiele'!$H7='alle Spiele'!BY7,'alle Spiele'!$J7='alle Spiele'!BZ7)),Punktsystem!$B$11,0)+IF(AND(Punktsystem!$D$10&lt;&gt;"",'alle Spiele'!$H7='alle Spiele'!$J7,'alle Spiele'!BY7='alle Spiele'!BZ7,ABS('alle Spiele'!$H7-'alle Spiele'!BY7)=1),Punktsystem!$B$10,0),0)</f>
        <v>0</v>
      </c>
      <c r="CA7" s="225">
        <f>IF(BY7=Punktsystem!$B$5,IF(AND(Punktsystem!$I$14&lt;&gt;"",'alle Spiele'!$H7+'alle Spiele'!$J7&gt;Punktsystem!$D$14),('alle Spiele'!$H7+'alle Spiele'!$J7-Punktsystem!$D$14)*Punktsystem!$F$14,0)+IF(AND(Punktsystem!$I$15&lt;&gt;"",ABS('alle Spiele'!$H7-'alle Spiele'!$J7)&gt;Punktsystem!$D$15),(ABS('alle Spiele'!$H7-'alle Spiele'!$J7)-Punktsystem!$D$15)*Punktsystem!$F$15,0),0)</f>
        <v>0</v>
      </c>
      <c r="CB7" s="230">
        <f>IF(OR('alle Spiele'!CB7="",'alle Spiele'!CC7=""),0,IF(AND('alle Spiele'!$H7='alle Spiele'!CB7,'alle Spiele'!$J7='alle Spiele'!CC7),Punktsystem!$B$5,IF(OR(AND('alle Spiele'!$H7-'alle Spiele'!$J7&lt;0,'alle Spiele'!CB7-'alle Spiele'!CC7&lt;0),AND('alle Spiele'!$H7-'alle Spiele'!$J7&gt;0,'alle Spiele'!CB7-'alle Spiele'!CC7&gt;0),AND('alle Spiele'!$H7-'alle Spiele'!$J7=0,'alle Spiele'!CB7-'alle Spiele'!CC7=0)),Punktsystem!$B$6,0)))</f>
        <v>0</v>
      </c>
      <c r="CC7" s="224">
        <f>IF(CB7=Punktsystem!$B$6,IF(AND(Punktsystem!$D$9&lt;&gt;"",'alle Spiele'!$H7-'alle Spiele'!$J7='alle Spiele'!CB7-'alle Spiele'!CC7,'alle Spiele'!$H7&lt;&gt;'alle Spiele'!$J7),Punktsystem!$B$9,0)+IF(AND(Punktsystem!$D$11&lt;&gt;"",OR('alle Spiele'!$H7='alle Spiele'!CB7,'alle Spiele'!$J7='alle Spiele'!CC7)),Punktsystem!$B$11,0)+IF(AND(Punktsystem!$D$10&lt;&gt;"",'alle Spiele'!$H7='alle Spiele'!$J7,'alle Spiele'!CB7='alle Spiele'!CC7,ABS('alle Spiele'!$H7-'alle Spiele'!CB7)=1),Punktsystem!$B$10,0),0)</f>
        <v>0</v>
      </c>
      <c r="CD7" s="225">
        <f>IF(CB7=Punktsystem!$B$5,IF(AND(Punktsystem!$I$14&lt;&gt;"",'alle Spiele'!$H7+'alle Spiele'!$J7&gt;Punktsystem!$D$14),('alle Spiele'!$H7+'alle Spiele'!$J7-Punktsystem!$D$14)*Punktsystem!$F$14,0)+IF(AND(Punktsystem!$I$15&lt;&gt;"",ABS('alle Spiele'!$H7-'alle Spiele'!$J7)&gt;Punktsystem!$D$15),(ABS('alle Spiele'!$H7-'alle Spiele'!$J7)-Punktsystem!$D$15)*Punktsystem!$F$15,0),0)</f>
        <v>0</v>
      </c>
      <c r="CE7" s="230">
        <f>IF(OR('alle Spiele'!CE7="",'alle Spiele'!CF7=""),0,IF(AND('alle Spiele'!$H7='alle Spiele'!CE7,'alle Spiele'!$J7='alle Spiele'!CF7),Punktsystem!$B$5,IF(OR(AND('alle Spiele'!$H7-'alle Spiele'!$J7&lt;0,'alle Spiele'!CE7-'alle Spiele'!CF7&lt;0),AND('alle Spiele'!$H7-'alle Spiele'!$J7&gt;0,'alle Spiele'!CE7-'alle Spiele'!CF7&gt;0),AND('alle Spiele'!$H7-'alle Spiele'!$J7=0,'alle Spiele'!CE7-'alle Spiele'!CF7=0)),Punktsystem!$B$6,0)))</f>
        <v>0</v>
      </c>
      <c r="CF7" s="224">
        <f>IF(CE7=Punktsystem!$B$6,IF(AND(Punktsystem!$D$9&lt;&gt;"",'alle Spiele'!$H7-'alle Spiele'!$J7='alle Spiele'!CE7-'alle Spiele'!CF7,'alle Spiele'!$H7&lt;&gt;'alle Spiele'!$J7),Punktsystem!$B$9,0)+IF(AND(Punktsystem!$D$11&lt;&gt;"",OR('alle Spiele'!$H7='alle Spiele'!CE7,'alle Spiele'!$J7='alle Spiele'!CF7)),Punktsystem!$B$11,0)+IF(AND(Punktsystem!$D$10&lt;&gt;"",'alle Spiele'!$H7='alle Spiele'!$J7,'alle Spiele'!CE7='alle Spiele'!CF7,ABS('alle Spiele'!$H7-'alle Spiele'!CE7)=1),Punktsystem!$B$10,0),0)</f>
        <v>0</v>
      </c>
      <c r="CG7" s="225">
        <f>IF(CE7=Punktsystem!$B$5,IF(AND(Punktsystem!$I$14&lt;&gt;"",'alle Spiele'!$H7+'alle Spiele'!$J7&gt;Punktsystem!$D$14),('alle Spiele'!$H7+'alle Spiele'!$J7-Punktsystem!$D$14)*Punktsystem!$F$14,0)+IF(AND(Punktsystem!$I$15&lt;&gt;"",ABS('alle Spiele'!$H7-'alle Spiele'!$J7)&gt;Punktsystem!$D$15),(ABS('alle Spiele'!$H7-'alle Spiele'!$J7)-Punktsystem!$D$15)*Punktsystem!$F$15,0),0)</f>
        <v>0</v>
      </c>
      <c r="CH7" s="230">
        <f>IF(OR('alle Spiele'!CH7="",'alle Spiele'!CI7=""),0,IF(AND('alle Spiele'!$H7='alle Spiele'!CH7,'alle Spiele'!$J7='alle Spiele'!CI7),Punktsystem!$B$5,IF(OR(AND('alle Spiele'!$H7-'alle Spiele'!$J7&lt;0,'alle Spiele'!CH7-'alle Spiele'!CI7&lt;0),AND('alle Spiele'!$H7-'alle Spiele'!$J7&gt;0,'alle Spiele'!CH7-'alle Spiele'!CI7&gt;0),AND('alle Spiele'!$H7-'alle Spiele'!$J7=0,'alle Spiele'!CH7-'alle Spiele'!CI7=0)),Punktsystem!$B$6,0)))</f>
        <v>0</v>
      </c>
      <c r="CI7" s="224">
        <f>IF(CH7=Punktsystem!$B$6,IF(AND(Punktsystem!$D$9&lt;&gt;"",'alle Spiele'!$H7-'alle Spiele'!$J7='alle Spiele'!CH7-'alle Spiele'!CI7,'alle Spiele'!$H7&lt;&gt;'alle Spiele'!$J7),Punktsystem!$B$9,0)+IF(AND(Punktsystem!$D$11&lt;&gt;"",OR('alle Spiele'!$H7='alle Spiele'!CH7,'alle Spiele'!$J7='alle Spiele'!CI7)),Punktsystem!$B$11,0)+IF(AND(Punktsystem!$D$10&lt;&gt;"",'alle Spiele'!$H7='alle Spiele'!$J7,'alle Spiele'!CH7='alle Spiele'!CI7,ABS('alle Spiele'!$H7-'alle Spiele'!CH7)=1),Punktsystem!$B$10,0),0)</f>
        <v>0</v>
      </c>
      <c r="CJ7" s="225">
        <f>IF(CH7=Punktsystem!$B$5,IF(AND(Punktsystem!$I$14&lt;&gt;"",'alle Spiele'!$H7+'alle Spiele'!$J7&gt;Punktsystem!$D$14),('alle Spiele'!$H7+'alle Spiele'!$J7-Punktsystem!$D$14)*Punktsystem!$F$14,0)+IF(AND(Punktsystem!$I$15&lt;&gt;"",ABS('alle Spiele'!$H7-'alle Spiele'!$J7)&gt;Punktsystem!$D$15),(ABS('alle Spiele'!$H7-'alle Spiele'!$J7)-Punktsystem!$D$15)*Punktsystem!$F$15,0),0)</f>
        <v>0</v>
      </c>
      <c r="CK7" s="230">
        <f>IF(OR('alle Spiele'!CK7="",'alle Spiele'!CL7=""),0,IF(AND('alle Spiele'!$H7='alle Spiele'!CK7,'alle Spiele'!$J7='alle Spiele'!CL7),Punktsystem!$B$5,IF(OR(AND('alle Spiele'!$H7-'alle Spiele'!$J7&lt;0,'alle Spiele'!CK7-'alle Spiele'!CL7&lt;0),AND('alle Spiele'!$H7-'alle Spiele'!$J7&gt;0,'alle Spiele'!CK7-'alle Spiele'!CL7&gt;0),AND('alle Spiele'!$H7-'alle Spiele'!$J7=0,'alle Spiele'!CK7-'alle Spiele'!CL7=0)),Punktsystem!$B$6,0)))</f>
        <v>0</v>
      </c>
      <c r="CL7" s="224">
        <f>IF(CK7=Punktsystem!$B$6,IF(AND(Punktsystem!$D$9&lt;&gt;"",'alle Spiele'!$H7-'alle Spiele'!$J7='alle Spiele'!CK7-'alle Spiele'!CL7,'alle Spiele'!$H7&lt;&gt;'alle Spiele'!$J7),Punktsystem!$B$9,0)+IF(AND(Punktsystem!$D$11&lt;&gt;"",OR('alle Spiele'!$H7='alle Spiele'!CK7,'alle Spiele'!$J7='alle Spiele'!CL7)),Punktsystem!$B$11,0)+IF(AND(Punktsystem!$D$10&lt;&gt;"",'alle Spiele'!$H7='alle Spiele'!$J7,'alle Spiele'!CK7='alle Spiele'!CL7,ABS('alle Spiele'!$H7-'alle Spiele'!CK7)=1),Punktsystem!$B$10,0),0)</f>
        <v>0</v>
      </c>
      <c r="CM7" s="225">
        <f>IF(CK7=Punktsystem!$B$5,IF(AND(Punktsystem!$I$14&lt;&gt;"",'alle Spiele'!$H7+'alle Spiele'!$J7&gt;Punktsystem!$D$14),('alle Spiele'!$H7+'alle Spiele'!$J7-Punktsystem!$D$14)*Punktsystem!$F$14,0)+IF(AND(Punktsystem!$I$15&lt;&gt;"",ABS('alle Spiele'!$H7-'alle Spiele'!$J7)&gt;Punktsystem!$D$15),(ABS('alle Spiele'!$H7-'alle Spiele'!$J7)-Punktsystem!$D$15)*Punktsystem!$F$15,0),0)</f>
        <v>0</v>
      </c>
      <c r="CN7" s="230">
        <f>IF(OR('alle Spiele'!CN7="",'alle Spiele'!CO7=""),0,IF(AND('alle Spiele'!$H7='alle Spiele'!CN7,'alle Spiele'!$J7='alle Spiele'!CO7),Punktsystem!$B$5,IF(OR(AND('alle Spiele'!$H7-'alle Spiele'!$J7&lt;0,'alle Spiele'!CN7-'alle Spiele'!CO7&lt;0),AND('alle Spiele'!$H7-'alle Spiele'!$J7&gt;0,'alle Spiele'!CN7-'alle Spiele'!CO7&gt;0),AND('alle Spiele'!$H7-'alle Spiele'!$J7=0,'alle Spiele'!CN7-'alle Spiele'!CO7=0)),Punktsystem!$B$6,0)))</f>
        <v>0</v>
      </c>
      <c r="CO7" s="224">
        <f>IF(CN7=Punktsystem!$B$6,IF(AND(Punktsystem!$D$9&lt;&gt;"",'alle Spiele'!$H7-'alle Spiele'!$J7='alle Spiele'!CN7-'alle Spiele'!CO7,'alle Spiele'!$H7&lt;&gt;'alle Spiele'!$J7),Punktsystem!$B$9,0)+IF(AND(Punktsystem!$D$11&lt;&gt;"",OR('alle Spiele'!$H7='alle Spiele'!CN7,'alle Spiele'!$J7='alle Spiele'!CO7)),Punktsystem!$B$11,0)+IF(AND(Punktsystem!$D$10&lt;&gt;"",'alle Spiele'!$H7='alle Spiele'!$J7,'alle Spiele'!CN7='alle Spiele'!CO7,ABS('alle Spiele'!$H7-'alle Spiele'!CN7)=1),Punktsystem!$B$10,0),0)</f>
        <v>0</v>
      </c>
      <c r="CP7" s="225">
        <f>IF(CN7=Punktsystem!$B$5,IF(AND(Punktsystem!$I$14&lt;&gt;"",'alle Spiele'!$H7+'alle Spiele'!$J7&gt;Punktsystem!$D$14),('alle Spiele'!$H7+'alle Spiele'!$J7-Punktsystem!$D$14)*Punktsystem!$F$14,0)+IF(AND(Punktsystem!$I$15&lt;&gt;"",ABS('alle Spiele'!$H7-'alle Spiele'!$J7)&gt;Punktsystem!$D$15),(ABS('alle Spiele'!$H7-'alle Spiele'!$J7)-Punktsystem!$D$15)*Punktsystem!$F$15,0),0)</f>
        <v>0</v>
      </c>
      <c r="CQ7" s="230">
        <f>IF(OR('alle Spiele'!CQ7="",'alle Spiele'!CR7=""),0,IF(AND('alle Spiele'!$H7='alle Spiele'!CQ7,'alle Spiele'!$J7='alle Spiele'!CR7),Punktsystem!$B$5,IF(OR(AND('alle Spiele'!$H7-'alle Spiele'!$J7&lt;0,'alle Spiele'!CQ7-'alle Spiele'!CR7&lt;0),AND('alle Spiele'!$H7-'alle Spiele'!$J7&gt;0,'alle Spiele'!CQ7-'alle Spiele'!CR7&gt;0),AND('alle Spiele'!$H7-'alle Spiele'!$J7=0,'alle Spiele'!CQ7-'alle Spiele'!CR7=0)),Punktsystem!$B$6,0)))</f>
        <v>0</v>
      </c>
      <c r="CR7" s="224">
        <f>IF(CQ7=Punktsystem!$B$6,IF(AND(Punktsystem!$D$9&lt;&gt;"",'alle Spiele'!$H7-'alle Spiele'!$J7='alle Spiele'!CQ7-'alle Spiele'!CR7,'alle Spiele'!$H7&lt;&gt;'alle Spiele'!$J7),Punktsystem!$B$9,0)+IF(AND(Punktsystem!$D$11&lt;&gt;"",OR('alle Spiele'!$H7='alle Spiele'!CQ7,'alle Spiele'!$J7='alle Spiele'!CR7)),Punktsystem!$B$11,0)+IF(AND(Punktsystem!$D$10&lt;&gt;"",'alle Spiele'!$H7='alle Spiele'!$J7,'alle Spiele'!CQ7='alle Spiele'!CR7,ABS('alle Spiele'!$H7-'alle Spiele'!CQ7)=1),Punktsystem!$B$10,0),0)</f>
        <v>0</v>
      </c>
      <c r="CS7" s="225">
        <f>IF(CQ7=Punktsystem!$B$5,IF(AND(Punktsystem!$I$14&lt;&gt;"",'alle Spiele'!$H7+'alle Spiele'!$J7&gt;Punktsystem!$D$14),('alle Spiele'!$H7+'alle Spiele'!$J7-Punktsystem!$D$14)*Punktsystem!$F$14,0)+IF(AND(Punktsystem!$I$15&lt;&gt;"",ABS('alle Spiele'!$H7-'alle Spiele'!$J7)&gt;Punktsystem!$D$15),(ABS('alle Spiele'!$H7-'alle Spiele'!$J7)-Punktsystem!$D$15)*Punktsystem!$F$15,0),0)</f>
        <v>0</v>
      </c>
      <c r="CT7" s="230">
        <f>IF(OR('alle Spiele'!CT7="",'alle Spiele'!CU7=""),0,IF(AND('alle Spiele'!$H7='alle Spiele'!CT7,'alle Spiele'!$J7='alle Spiele'!CU7),Punktsystem!$B$5,IF(OR(AND('alle Spiele'!$H7-'alle Spiele'!$J7&lt;0,'alle Spiele'!CT7-'alle Spiele'!CU7&lt;0),AND('alle Spiele'!$H7-'alle Spiele'!$J7&gt;0,'alle Spiele'!CT7-'alle Spiele'!CU7&gt;0),AND('alle Spiele'!$H7-'alle Spiele'!$J7=0,'alle Spiele'!CT7-'alle Spiele'!CU7=0)),Punktsystem!$B$6,0)))</f>
        <v>0</v>
      </c>
      <c r="CU7" s="224">
        <f>IF(CT7=Punktsystem!$B$6,IF(AND(Punktsystem!$D$9&lt;&gt;"",'alle Spiele'!$H7-'alle Spiele'!$J7='alle Spiele'!CT7-'alle Spiele'!CU7,'alle Spiele'!$H7&lt;&gt;'alle Spiele'!$J7),Punktsystem!$B$9,0)+IF(AND(Punktsystem!$D$11&lt;&gt;"",OR('alle Spiele'!$H7='alle Spiele'!CT7,'alle Spiele'!$J7='alle Spiele'!CU7)),Punktsystem!$B$11,0)+IF(AND(Punktsystem!$D$10&lt;&gt;"",'alle Spiele'!$H7='alle Spiele'!$J7,'alle Spiele'!CT7='alle Spiele'!CU7,ABS('alle Spiele'!$H7-'alle Spiele'!CT7)=1),Punktsystem!$B$10,0),0)</f>
        <v>0</v>
      </c>
      <c r="CV7" s="225">
        <f>IF(CT7=Punktsystem!$B$5,IF(AND(Punktsystem!$I$14&lt;&gt;"",'alle Spiele'!$H7+'alle Spiele'!$J7&gt;Punktsystem!$D$14),('alle Spiele'!$H7+'alle Spiele'!$J7-Punktsystem!$D$14)*Punktsystem!$F$14,0)+IF(AND(Punktsystem!$I$15&lt;&gt;"",ABS('alle Spiele'!$H7-'alle Spiele'!$J7)&gt;Punktsystem!$D$15),(ABS('alle Spiele'!$H7-'alle Spiele'!$J7)-Punktsystem!$D$15)*Punktsystem!$F$15,0),0)</f>
        <v>0</v>
      </c>
      <c r="CW7" s="230">
        <f>IF(OR('alle Spiele'!CW7="",'alle Spiele'!CX7=""),0,IF(AND('alle Spiele'!$H7='alle Spiele'!CW7,'alle Spiele'!$J7='alle Spiele'!CX7),Punktsystem!$B$5,IF(OR(AND('alle Spiele'!$H7-'alle Spiele'!$J7&lt;0,'alle Spiele'!CW7-'alle Spiele'!CX7&lt;0),AND('alle Spiele'!$H7-'alle Spiele'!$J7&gt;0,'alle Spiele'!CW7-'alle Spiele'!CX7&gt;0),AND('alle Spiele'!$H7-'alle Spiele'!$J7=0,'alle Spiele'!CW7-'alle Spiele'!CX7=0)),Punktsystem!$B$6,0)))</f>
        <v>0</v>
      </c>
      <c r="CX7" s="224">
        <f>IF(CW7=Punktsystem!$B$6,IF(AND(Punktsystem!$D$9&lt;&gt;"",'alle Spiele'!$H7-'alle Spiele'!$J7='alle Spiele'!CW7-'alle Spiele'!CX7,'alle Spiele'!$H7&lt;&gt;'alle Spiele'!$J7),Punktsystem!$B$9,0)+IF(AND(Punktsystem!$D$11&lt;&gt;"",OR('alle Spiele'!$H7='alle Spiele'!CW7,'alle Spiele'!$J7='alle Spiele'!CX7)),Punktsystem!$B$11,0)+IF(AND(Punktsystem!$D$10&lt;&gt;"",'alle Spiele'!$H7='alle Spiele'!$J7,'alle Spiele'!CW7='alle Spiele'!CX7,ABS('alle Spiele'!$H7-'alle Spiele'!CW7)=1),Punktsystem!$B$10,0),0)</f>
        <v>0</v>
      </c>
      <c r="CY7" s="225">
        <f>IF(CW7=Punktsystem!$B$5,IF(AND(Punktsystem!$I$14&lt;&gt;"",'alle Spiele'!$H7+'alle Spiele'!$J7&gt;Punktsystem!$D$14),('alle Spiele'!$H7+'alle Spiele'!$J7-Punktsystem!$D$14)*Punktsystem!$F$14,0)+IF(AND(Punktsystem!$I$15&lt;&gt;"",ABS('alle Spiele'!$H7-'alle Spiele'!$J7)&gt;Punktsystem!$D$15),(ABS('alle Spiele'!$H7-'alle Spiele'!$J7)-Punktsystem!$D$15)*Punktsystem!$F$15,0),0)</f>
        <v>0</v>
      </c>
      <c r="CZ7" s="230">
        <f>IF(OR('alle Spiele'!CZ7="",'alle Spiele'!DA7=""),0,IF(AND('alle Spiele'!$H7='alle Spiele'!CZ7,'alle Spiele'!$J7='alle Spiele'!DA7),Punktsystem!$B$5,IF(OR(AND('alle Spiele'!$H7-'alle Spiele'!$J7&lt;0,'alle Spiele'!CZ7-'alle Spiele'!DA7&lt;0),AND('alle Spiele'!$H7-'alle Spiele'!$J7&gt;0,'alle Spiele'!CZ7-'alle Spiele'!DA7&gt;0),AND('alle Spiele'!$H7-'alle Spiele'!$J7=0,'alle Spiele'!CZ7-'alle Spiele'!DA7=0)),Punktsystem!$B$6,0)))</f>
        <v>0</v>
      </c>
      <c r="DA7" s="224">
        <f>IF(CZ7=Punktsystem!$B$6,IF(AND(Punktsystem!$D$9&lt;&gt;"",'alle Spiele'!$H7-'alle Spiele'!$J7='alle Spiele'!CZ7-'alle Spiele'!DA7,'alle Spiele'!$H7&lt;&gt;'alle Spiele'!$J7),Punktsystem!$B$9,0)+IF(AND(Punktsystem!$D$11&lt;&gt;"",OR('alle Spiele'!$H7='alle Spiele'!CZ7,'alle Spiele'!$J7='alle Spiele'!DA7)),Punktsystem!$B$11,0)+IF(AND(Punktsystem!$D$10&lt;&gt;"",'alle Spiele'!$H7='alle Spiele'!$J7,'alle Spiele'!CZ7='alle Spiele'!DA7,ABS('alle Spiele'!$H7-'alle Spiele'!CZ7)=1),Punktsystem!$B$10,0),0)</f>
        <v>0</v>
      </c>
      <c r="DB7" s="225">
        <f>IF(CZ7=Punktsystem!$B$5,IF(AND(Punktsystem!$I$14&lt;&gt;"",'alle Spiele'!$H7+'alle Spiele'!$J7&gt;Punktsystem!$D$14),('alle Spiele'!$H7+'alle Spiele'!$J7-Punktsystem!$D$14)*Punktsystem!$F$14,0)+IF(AND(Punktsystem!$I$15&lt;&gt;"",ABS('alle Spiele'!$H7-'alle Spiele'!$J7)&gt;Punktsystem!$D$15),(ABS('alle Spiele'!$H7-'alle Spiele'!$J7)-Punktsystem!$D$15)*Punktsystem!$F$15,0),0)</f>
        <v>0</v>
      </c>
      <c r="DC7" s="230">
        <f>IF(OR('alle Spiele'!DC7="",'alle Spiele'!DD7=""),0,IF(AND('alle Spiele'!$H7='alle Spiele'!DC7,'alle Spiele'!$J7='alle Spiele'!DD7),Punktsystem!$B$5,IF(OR(AND('alle Spiele'!$H7-'alle Spiele'!$J7&lt;0,'alle Spiele'!DC7-'alle Spiele'!DD7&lt;0),AND('alle Spiele'!$H7-'alle Spiele'!$J7&gt;0,'alle Spiele'!DC7-'alle Spiele'!DD7&gt;0),AND('alle Spiele'!$H7-'alle Spiele'!$J7=0,'alle Spiele'!DC7-'alle Spiele'!DD7=0)),Punktsystem!$B$6,0)))</f>
        <v>0</v>
      </c>
      <c r="DD7" s="224">
        <f>IF(DC7=Punktsystem!$B$6,IF(AND(Punktsystem!$D$9&lt;&gt;"",'alle Spiele'!$H7-'alle Spiele'!$J7='alle Spiele'!DC7-'alle Spiele'!DD7,'alle Spiele'!$H7&lt;&gt;'alle Spiele'!$J7),Punktsystem!$B$9,0)+IF(AND(Punktsystem!$D$11&lt;&gt;"",OR('alle Spiele'!$H7='alle Spiele'!DC7,'alle Spiele'!$J7='alle Spiele'!DD7)),Punktsystem!$B$11,0)+IF(AND(Punktsystem!$D$10&lt;&gt;"",'alle Spiele'!$H7='alle Spiele'!$J7,'alle Spiele'!DC7='alle Spiele'!DD7,ABS('alle Spiele'!$H7-'alle Spiele'!DC7)=1),Punktsystem!$B$10,0),0)</f>
        <v>0</v>
      </c>
      <c r="DE7" s="225">
        <f>IF(DC7=Punktsystem!$B$5,IF(AND(Punktsystem!$I$14&lt;&gt;"",'alle Spiele'!$H7+'alle Spiele'!$J7&gt;Punktsystem!$D$14),('alle Spiele'!$H7+'alle Spiele'!$J7-Punktsystem!$D$14)*Punktsystem!$F$14,0)+IF(AND(Punktsystem!$I$15&lt;&gt;"",ABS('alle Spiele'!$H7-'alle Spiele'!$J7)&gt;Punktsystem!$D$15),(ABS('alle Spiele'!$H7-'alle Spiele'!$J7)-Punktsystem!$D$15)*Punktsystem!$F$15,0),0)</f>
        <v>0</v>
      </c>
      <c r="DF7" s="230">
        <f>IF(OR('alle Spiele'!DF7="",'alle Spiele'!DG7=""),0,IF(AND('alle Spiele'!$H7='alle Spiele'!DF7,'alle Spiele'!$J7='alle Spiele'!DG7),Punktsystem!$B$5,IF(OR(AND('alle Spiele'!$H7-'alle Spiele'!$J7&lt;0,'alle Spiele'!DF7-'alle Spiele'!DG7&lt;0),AND('alle Spiele'!$H7-'alle Spiele'!$J7&gt;0,'alle Spiele'!DF7-'alle Spiele'!DG7&gt;0),AND('alle Spiele'!$H7-'alle Spiele'!$J7=0,'alle Spiele'!DF7-'alle Spiele'!DG7=0)),Punktsystem!$B$6,0)))</f>
        <v>0</v>
      </c>
      <c r="DG7" s="224">
        <f>IF(DF7=Punktsystem!$B$6,IF(AND(Punktsystem!$D$9&lt;&gt;"",'alle Spiele'!$H7-'alle Spiele'!$J7='alle Spiele'!DF7-'alle Spiele'!DG7,'alle Spiele'!$H7&lt;&gt;'alle Spiele'!$J7),Punktsystem!$B$9,0)+IF(AND(Punktsystem!$D$11&lt;&gt;"",OR('alle Spiele'!$H7='alle Spiele'!DF7,'alle Spiele'!$J7='alle Spiele'!DG7)),Punktsystem!$B$11,0)+IF(AND(Punktsystem!$D$10&lt;&gt;"",'alle Spiele'!$H7='alle Spiele'!$J7,'alle Spiele'!DF7='alle Spiele'!DG7,ABS('alle Spiele'!$H7-'alle Spiele'!DF7)=1),Punktsystem!$B$10,0),0)</f>
        <v>0</v>
      </c>
      <c r="DH7" s="225">
        <f>IF(DF7=Punktsystem!$B$5,IF(AND(Punktsystem!$I$14&lt;&gt;"",'alle Spiele'!$H7+'alle Spiele'!$J7&gt;Punktsystem!$D$14),('alle Spiele'!$H7+'alle Spiele'!$J7-Punktsystem!$D$14)*Punktsystem!$F$14,0)+IF(AND(Punktsystem!$I$15&lt;&gt;"",ABS('alle Spiele'!$H7-'alle Spiele'!$J7)&gt;Punktsystem!$D$15),(ABS('alle Spiele'!$H7-'alle Spiele'!$J7)-Punktsystem!$D$15)*Punktsystem!$F$15,0),0)</f>
        <v>0</v>
      </c>
      <c r="DI7" s="230">
        <f>IF(OR('alle Spiele'!DI7="",'alle Spiele'!DJ7=""),0,IF(AND('alle Spiele'!$H7='alle Spiele'!DI7,'alle Spiele'!$J7='alle Spiele'!DJ7),Punktsystem!$B$5,IF(OR(AND('alle Spiele'!$H7-'alle Spiele'!$J7&lt;0,'alle Spiele'!DI7-'alle Spiele'!DJ7&lt;0),AND('alle Spiele'!$H7-'alle Spiele'!$J7&gt;0,'alle Spiele'!DI7-'alle Spiele'!DJ7&gt;0),AND('alle Spiele'!$H7-'alle Spiele'!$J7=0,'alle Spiele'!DI7-'alle Spiele'!DJ7=0)),Punktsystem!$B$6,0)))</f>
        <v>0</v>
      </c>
      <c r="DJ7" s="224">
        <f>IF(DI7=Punktsystem!$B$6,IF(AND(Punktsystem!$D$9&lt;&gt;"",'alle Spiele'!$H7-'alle Spiele'!$J7='alle Spiele'!DI7-'alle Spiele'!DJ7,'alle Spiele'!$H7&lt;&gt;'alle Spiele'!$J7),Punktsystem!$B$9,0)+IF(AND(Punktsystem!$D$11&lt;&gt;"",OR('alle Spiele'!$H7='alle Spiele'!DI7,'alle Spiele'!$J7='alle Spiele'!DJ7)),Punktsystem!$B$11,0)+IF(AND(Punktsystem!$D$10&lt;&gt;"",'alle Spiele'!$H7='alle Spiele'!$J7,'alle Spiele'!DI7='alle Spiele'!DJ7,ABS('alle Spiele'!$H7-'alle Spiele'!DI7)=1),Punktsystem!$B$10,0),0)</f>
        <v>0</v>
      </c>
      <c r="DK7" s="225">
        <f>IF(DI7=Punktsystem!$B$5,IF(AND(Punktsystem!$I$14&lt;&gt;"",'alle Spiele'!$H7+'alle Spiele'!$J7&gt;Punktsystem!$D$14),('alle Spiele'!$H7+'alle Spiele'!$J7-Punktsystem!$D$14)*Punktsystem!$F$14,0)+IF(AND(Punktsystem!$I$15&lt;&gt;"",ABS('alle Spiele'!$H7-'alle Spiele'!$J7)&gt;Punktsystem!$D$15),(ABS('alle Spiele'!$H7-'alle Spiele'!$J7)-Punktsystem!$D$15)*Punktsystem!$F$15,0),0)</f>
        <v>0</v>
      </c>
      <c r="DL7" s="230">
        <f>IF(OR('alle Spiele'!DL7="",'alle Spiele'!DM7=""),0,IF(AND('alle Spiele'!$H7='alle Spiele'!DL7,'alle Spiele'!$J7='alle Spiele'!DM7),Punktsystem!$B$5,IF(OR(AND('alle Spiele'!$H7-'alle Spiele'!$J7&lt;0,'alle Spiele'!DL7-'alle Spiele'!DM7&lt;0),AND('alle Spiele'!$H7-'alle Spiele'!$J7&gt;0,'alle Spiele'!DL7-'alle Spiele'!DM7&gt;0),AND('alle Spiele'!$H7-'alle Spiele'!$J7=0,'alle Spiele'!DL7-'alle Spiele'!DM7=0)),Punktsystem!$B$6,0)))</f>
        <v>0</v>
      </c>
      <c r="DM7" s="224">
        <f>IF(DL7=Punktsystem!$B$6,IF(AND(Punktsystem!$D$9&lt;&gt;"",'alle Spiele'!$H7-'alle Spiele'!$J7='alle Spiele'!DL7-'alle Spiele'!DM7,'alle Spiele'!$H7&lt;&gt;'alle Spiele'!$J7),Punktsystem!$B$9,0)+IF(AND(Punktsystem!$D$11&lt;&gt;"",OR('alle Spiele'!$H7='alle Spiele'!DL7,'alle Spiele'!$J7='alle Spiele'!DM7)),Punktsystem!$B$11,0)+IF(AND(Punktsystem!$D$10&lt;&gt;"",'alle Spiele'!$H7='alle Spiele'!$J7,'alle Spiele'!DL7='alle Spiele'!DM7,ABS('alle Spiele'!$H7-'alle Spiele'!DL7)=1),Punktsystem!$B$10,0),0)</f>
        <v>0</v>
      </c>
      <c r="DN7" s="225">
        <f>IF(DL7=Punktsystem!$B$5,IF(AND(Punktsystem!$I$14&lt;&gt;"",'alle Spiele'!$H7+'alle Spiele'!$J7&gt;Punktsystem!$D$14),('alle Spiele'!$H7+'alle Spiele'!$J7-Punktsystem!$D$14)*Punktsystem!$F$14,0)+IF(AND(Punktsystem!$I$15&lt;&gt;"",ABS('alle Spiele'!$H7-'alle Spiele'!$J7)&gt;Punktsystem!$D$15),(ABS('alle Spiele'!$H7-'alle Spiele'!$J7)-Punktsystem!$D$15)*Punktsystem!$F$15,0),0)</f>
        <v>0</v>
      </c>
      <c r="DO7" s="230">
        <f>IF(OR('alle Spiele'!DO7="",'alle Spiele'!DP7=""),0,IF(AND('alle Spiele'!$H7='alle Spiele'!DO7,'alle Spiele'!$J7='alle Spiele'!DP7),Punktsystem!$B$5,IF(OR(AND('alle Spiele'!$H7-'alle Spiele'!$J7&lt;0,'alle Spiele'!DO7-'alle Spiele'!DP7&lt;0),AND('alle Spiele'!$H7-'alle Spiele'!$J7&gt;0,'alle Spiele'!DO7-'alle Spiele'!DP7&gt;0),AND('alle Spiele'!$H7-'alle Spiele'!$J7=0,'alle Spiele'!DO7-'alle Spiele'!DP7=0)),Punktsystem!$B$6,0)))</f>
        <v>0</v>
      </c>
      <c r="DP7" s="224">
        <f>IF(DO7=Punktsystem!$B$6,IF(AND(Punktsystem!$D$9&lt;&gt;"",'alle Spiele'!$H7-'alle Spiele'!$J7='alle Spiele'!DO7-'alle Spiele'!DP7,'alle Spiele'!$H7&lt;&gt;'alle Spiele'!$J7),Punktsystem!$B$9,0)+IF(AND(Punktsystem!$D$11&lt;&gt;"",OR('alle Spiele'!$H7='alle Spiele'!DO7,'alle Spiele'!$J7='alle Spiele'!DP7)),Punktsystem!$B$11,0)+IF(AND(Punktsystem!$D$10&lt;&gt;"",'alle Spiele'!$H7='alle Spiele'!$J7,'alle Spiele'!DO7='alle Spiele'!DP7,ABS('alle Spiele'!$H7-'alle Spiele'!DO7)=1),Punktsystem!$B$10,0),0)</f>
        <v>0</v>
      </c>
      <c r="DQ7" s="225">
        <f>IF(DO7=Punktsystem!$B$5,IF(AND(Punktsystem!$I$14&lt;&gt;"",'alle Spiele'!$H7+'alle Spiele'!$J7&gt;Punktsystem!$D$14),('alle Spiele'!$H7+'alle Spiele'!$J7-Punktsystem!$D$14)*Punktsystem!$F$14,0)+IF(AND(Punktsystem!$I$15&lt;&gt;"",ABS('alle Spiele'!$H7-'alle Spiele'!$J7)&gt;Punktsystem!$D$15),(ABS('alle Spiele'!$H7-'alle Spiele'!$J7)-Punktsystem!$D$15)*Punktsystem!$F$15,0),0)</f>
        <v>0</v>
      </c>
      <c r="DR7" s="230">
        <f>IF(OR('alle Spiele'!DR7="",'alle Spiele'!DS7=""),0,IF(AND('alle Spiele'!$H7='alle Spiele'!DR7,'alle Spiele'!$J7='alle Spiele'!DS7),Punktsystem!$B$5,IF(OR(AND('alle Spiele'!$H7-'alle Spiele'!$J7&lt;0,'alle Spiele'!DR7-'alle Spiele'!DS7&lt;0),AND('alle Spiele'!$H7-'alle Spiele'!$J7&gt;0,'alle Spiele'!DR7-'alle Spiele'!DS7&gt;0),AND('alle Spiele'!$H7-'alle Spiele'!$J7=0,'alle Spiele'!DR7-'alle Spiele'!DS7=0)),Punktsystem!$B$6,0)))</f>
        <v>0</v>
      </c>
      <c r="DS7" s="224">
        <f>IF(DR7=Punktsystem!$B$6,IF(AND(Punktsystem!$D$9&lt;&gt;"",'alle Spiele'!$H7-'alle Spiele'!$J7='alle Spiele'!DR7-'alle Spiele'!DS7,'alle Spiele'!$H7&lt;&gt;'alle Spiele'!$J7),Punktsystem!$B$9,0)+IF(AND(Punktsystem!$D$11&lt;&gt;"",OR('alle Spiele'!$H7='alle Spiele'!DR7,'alle Spiele'!$J7='alle Spiele'!DS7)),Punktsystem!$B$11,0)+IF(AND(Punktsystem!$D$10&lt;&gt;"",'alle Spiele'!$H7='alle Spiele'!$J7,'alle Spiele'!DR7='alle Spiele'!DS7,ABS('alle Spiele'!$H7-'alle Spiele'!DR7)=1),Punktsystem!$B$10,0),0)</f>
        <v>0</v>
      </c>
      <c r="DT7" s="225">
        <f>IF(DR7=Punktsystem!$B$5,IF(AND(Punktsystem!$I$14&lt;&gt;"",'alle Spiele'!$H7+'alle Spiele'!$J7&gt;Punktsystem!$D$14),('alle Spiele'!$H7+'alle Spiele'!$J7-Punktsystem!$D$14)*Punktsystem!$F$14,0)+IF(AND(Punktsystem!$I$15&lt;&gt;"",ABS('alle Spiele'!$H7-'alle Spiele'!$J7)&gt;Punktsystem!$D$15),(ABS('alle Spiele'!$H7-'alle Spiele'!$J7)-Punktsystem!$D$15)*Punktsystem!$F$15,0),0)</f>
        <v>0</v>
      </c>
      <c r="DU7" s="230">
        <f>IF(OR('alle Spiele'!DU7="",'alle Spiele'!DV7=""),0,IF(AND('alle Spiele'!$H7='alle Spiele'!DU7,'alle Spiele'!$J7='alle Spiele'!DV7),Punktsystem!$B$5,IF(OR(AND('alle Spiele'!$H7-'alle Spiele'!$J7&lt;0,'alle Spiele'!DU7-'alle Spiele'!DV7&lt;0),AND('alle Spiele'!$H7-'alle Spiele'!$J7&gt;0,'alle Spiele'!DU7-'alle Spiele'!DV7&gt;0),AND('alle Spiele'!$H7-'alle Spiele'!$J7=0,'alle Spiele'!DU7-'alle Spiele'!DV7=0)),Punktsystem!$B$6,0)))</f>
        <v>0</v>
      </c>
      <c r="DV7" s="224">
        <f>IF(DU7=Punktsystem!$B$6,IF(AND(Punktsystem!$D$9&lt;&gt;"",'alle Spiele'!$H7-'alle Spiele'!$J7='alle Spiele'!DU7-'alle Spiele'!DV7,'alle Spiele'!$H7&lt;&gt;'alle Spiele'!$J7),Punktsystem!$B$9,0)+IF(AND(Punktsystem!$D$11&lt;&gt;"",OR('alle Spiele'!$H7='alle Spiele'!DU7,'alle Spiele'!$J7='alle Spiele'!DV7)),Punktsystem!$B$11,0)+IF(AND(Punktsystem!$D$10&lt;&gt;"",'alle Spiele'!$H7='alle Spiele'!$J7,'alle Spiele'!DU7='alle Spiele'!DV7,ABS('alle Spiele'!$H7-'alle Spiele'!DU7)=1),Punktsystem!$B$10,0),0)</f>
        <v>0</v>
      </c>
      <c r="DW7" s="225">
        <f>IF(DU7=Punktsystem!$B$5,IF(AND(Punktsystem!$I$14&lt;&gt;"",'alle Spiele'!$H7+'alle Spiele'!$J7&gt;Punktsystem!$D$14),('alle Spiele'!$H7+'alle Spiele'!$J7-Punktsystem!$D$14)*Punktsystem!$F$14,0)+IF(AND(Punktsystem!$I$15&lt;&gt;"",ABS('alle Spiele'!$H7-'alle Spiele'!$J7)&gt;Punktsystem!$D$15),(ABS('alle Spiele'!$H7-'alle Spiele'!$J7)-Punktsystem!$D$15)*Punktsystem!$F$15,0),0)</f>
        <v>0</v>
      </c>
      <c r="DX7" s="230">
        <f>IF(OR('alle Spiele'!DX7="",'alle Spiele'!DY7=""),0,IF(AND('alle Spiele'!$H7='alle Spiele'!DX7,'alle Spiele'!$J7='alle Spiele'!DY7),Punktsystem!$B$5,IF(OR(AND('alle Spiele'!$H7-'alle Spiele'!$J7&lt;0,'alle Spiele'!DX7-'alle Spiele'!DY7&lt;0),AND('alle Spiele'!$H7-'alle Spiele'!$J7&gt;0,'alle Spiele'!DX7-'alle Spiele'!DY7&gt;0),AND('alle Spiele'!$H7-'alle Spiele'!$J7=0,'alle Spiele'!DX7-'alle Spiele'!DY7=0)),Punktsystem!$B$6,0)))</f>
        <v>0</v>
      </c>
      <c r="DY7" s="224">
        <f>IF(DX7=Punktsystem!$B$6,IF(AND(Punktsystem!$D$9&lt;&gt;"",'alle Spiele'!$H7-'alle Spiele'!$J7='alle Spiele'!DX7-'alle Spiele'!DY7,'alle Spiele'!$H7&lt;&gt;'alle Spiele'!$J7),Punktsystem!$B$9,0)+IF(AND(Punktsystem!$D$11&lt;&gt;"",OR('alle Spiele'!$H7='alle Spiele'!DX7,'alle Spiele'!$J7='alle Spiele'!DY7)),Punktsystem!$B$11,0)+IF(AND(Punktsystem!$D$10&lt;&gt;"",'alle Spiele'!$H7='alle Spiele'!$J7,'alle Spiele'!DX7='alle Spiele'!DY7,ABS('alle Spiele'!$H7-'alle Spiele'!DX7)=1),Punktsystem!$B$10,0),0)</f>
        <v>0</v>
      </c>
      <c r="DZ7" s="225">
        <f>IF(DX7=Punktsystem!$B$5,IF(AND(Punktsystem!$I$14&lt;&gt;"",'alle Spiele'!$H7+'alle Spiele'!$J7&gt;Punktsystem!$D$14),('alle Spiele'!$H7+'alle Spiele'!$J7-Punktsystem!$D$14)*Punktsystem!$F$14,0)+IF(AND(Punktsystem!$I$15&lt;&gt;"",ABS('alle Spiele'!$H7-'alle Spiele'!$J7)&gt;Punktsystem!$D$15),(ABS('alle Spiele'!$H7-'alle Spiele'!$J7)-Punktsystem!$D$15)*Punktsystem!$F$15,0),0)</f>
        <v>0</v>
      </c>
      <c r="EA7" s="230">
        <f>IF(OR('alle Spiele'!EA7="",'alle Spiele'!EB7=""),0,IF(AND('alle Spiele'!$H7='alle Spiele'!EA7,'alle Spiele'!$J7='alle Spiele'!EB7),Punktsystem!$B$5,IF(OR(AND('alle Spiele'!$H7-'alle Spiele'!$J7&lt;0,'alle Spiele'!EA7-'alle Spiele'!EB7&lt;0),AND('alle Spiele'!$H7-'alle Spiele'!$J7&gt;0,'alle Spiele'!EA7-'alle Spiele'!EB7&gt;0),AND('alle Spiele'!$H7-'alle Spiele'!$J7=0,'alle Spiele'!EA7-'alle Spiele'!EB7=0)),Punktsystem!$B$6,0)))</f>
        <v>0</v>
      </c>
      <c r="EB7" s="224">
        <f>IF(EA7=Punktsystem!$B$6,IF(AND(Punktsystem!$D$9&lt;&gt;"",'alle Spiele'!$H7-'alle Spiele'!$J7='alle Spiele'!EA7-'alle Spiele'!EB7,'alle Spiele'!$H7&lt;&gt;'alle Spiele'!$J7),Punktsystem!$B$9,0)+IF(AND(Punktsystem!$D$11&lt;&gt;"",OR('alle Spiele'!$H7='alle Spiele'!EA7,'alle Spiele'!$J7='alle Spiele'!EB7)),Punktsystem!$B$11,0)+IF(AND(Punktsystem!$D$10&lt;&gt;"",'alle Spiele'!$H7='alle Spiele'!$J7,'alle Spiele'!EA7='alle Spiele'!EB7,ABS('alle Spiele'!$H7-'alle Spiele'!EA7)=1),Punktsystem!$B$10,0),0)</f>
        <v>0</v>
      </c>
      <c r="EC7" s="225">
        <f>IF(EA7=Punktsystem!$B$5,IF(AND(Punktsystem!$I$14&lt;&gt;"",'alle Spiele'!$H7+'alle Spiele'!$J7&gt;Punktsystem!$D$14),('alle Spiele'!$H7+'alle Spiele'!$J7-Punktsystem!$D$14)*Punktsystem!$F$14,0)+IF(AND(Punktsystem!$I$15&lt;&gt;"",ABS('alle Spiele'!$H7-'alle Spiele'!$J7)&gt;Punktsystem!$D$15),(ABS('alle Spiele'!$H7-'alle Spiele'!$J7)-Punktsystem!$D$15)*Punktsystem!$F$15,0),0)</f>
        <v>0</v>
      </c>
      <c r="ED7" s="230">
        <f>IF(OR('alle Spiele'!ED7="",'alle Spiele'!EE7=""),0,IF(AND('alle Spiele'!$H7='alle Spiele'!ED7,'alle Spiele'!$J7='alle Spiele'!EE7),Punktsystem!$B$5,IF(OR(AND('alle Spiele'!$H7-'alle Spiele'!$J7&lt;0,'alle Spiele'!ED7-'alle Spiele'!EE7&lt;0),AND('alle Spiele'!$H7-'alle Spiele'!$J7&gt;0,'alle Spiele'!ED7-'alle Spiele'!EE7&gt;0),AND('alle Spiele'!$H7-'alle Spiele'!$J7=0,'alle Spiele'!ED7-'alle Spiele'!EE7=0)),Punktsystem!$B$6,0)))</f>
        <v>0</v>
      </c>
      <c r="EE7" s="224">
        <f>IF(ED7=Punktsystem!$B$6,IF(AND(Punktsystem!$D$9&lt;&gt;"",'alle Spiele'!$H7-'alle Spiele'!$J7='alle Spiele'!ED7-'alle Spiele'!EE7,'alle Spiele'!$H7&lt;&gt;'alle Spiele'!$J7),Punktsystem!$B$9,0)+IF(AND(Punktsystem!$D$11&lt;&gt;"",OR('alle Spiele'!$H7='alle Spiele'!ED7,'alle Spiele'!$J7='alle Spiele'!EE7)),Punktsystem!$B$11,0)+IF(AND(Punktsystem!$D$10&lt;&gt;"",'alle Spiele'!$H7='alle Spiele'!$J7,'alle Spiele'!ED7='alle Spiele'!EE7,ABS('alle Spiele'!$H7-'alle Spiele'!ED7)=1),Punktsystem!$B$10,0),0)</f>
        <v>0</v>
      </c>
      <c r="EF7" s="225">
        <f>IF(ED7=Punktsystem!$B$5,IF(AND(Punktsystem!$I$14&lt;&gt;"",'alle Spiele'!$H7+'alle Spiele'!$J7&gt;Punktsystem!$D$14),('alle Spiele'!$H7+'alle Spiele'!$J7-Punktsystem!$D$14)*Punktsystem!$F$14,0)+IF(AND(Punktsystem!$I$15&lt;&gt;"",ABS('alle Spiele'!$H7-'alle Spiele'!$J7)&gt;Punktsystem!$D$15),(ABS('alle Spiele'!$H7-'alle Spiele'!$J7)-Punktsystem!$D$15)*Punktsystem!$F$15,0),0)</f>
        <v>0</v>
      </c>
      <c r="EG7" s="230">
        <f>IF(OR('alle Spiele'!EG7="",'alle Spiele'!EH7=""),0,IF(AND('alle Spiele'!$H7='alle Spiele'!EG7,'alle Spiele'!$J7='alle Spiele'!EH7),Punktsystem!$B$5,IF(OR(AND('alle Spiele'!$H7-'alle Spiele'!$J7&lt;0,'alle Spiele'!EG7-'alle Spiele'!EH7&lt;0),AND('alle Spiele'!$H7-'alle Spiele'!$J7&gt;0,'alle Spiele'!EG7-'alle Spiele'!EH7&gt;0),AND('alle Spiele'!$H7-'alle Spiele'!$J7=0,'alle Spiele'!EG7-'alle Spiele'!EH7=0)),Punktsystem!$B$6,0)))</f>
        <v>0</v>
      </c>
      <c r="EH7" s="224">
        <f>IF(EG7=Punktsystem!$B$6,IF(AND(Punktsystem!$D$9&lt;&gt;"",'alle Spiele'!$H7-'alle Spiele'!$J7='alle Spiele'!EG7-'alle Spiele'!EH7,'alle Spiele'!$H7&lt;&gt;'alle Spiele'!$J7),Punktsystem!$B$9,0)+IF(AND(Punktsystem!$D$11&lt;&gt;"",OR('alle Spiele'!$H7='alle Spiele'!EG7,'alle Spiele'!$J7='alle Spiele'!EH7)),Punktsystem!$B$11,0)+IF(AND(Punktsystem!$D$10&lt;&gt;"",'alle Spiele'!$H7='alle Spiele'!$J7,'alle Spiele'!EG7='alle Spiele'!EH7,ABS('alle Spiele'!$H7-'alle Spiele'!EG7)=1),Punktsystem!$B$10,0),0)</f>
        <v>0</v>
      </c>
      <c r="EI7" s="225">
        <f>IF(EG7=Punktsystem!$B$5,IF(AND(Punktsystem!$I$14&lt;&gt;"",'alle Spiele'!$H7+'alle Spiele'!$J7&gt;Punktsystem!$D$14),('alle Spiele'!$H7+'alle Spiele'!$J7-Punktsystem!$D$14)*Punktsystem!$F$14,0)+IF(AND(Punktsystem!$I$15&lt;&gt;"",ABS('alle Spiele'!$H7-'alle Spiele'!$J7)&gt;Punktsystem!$D$15),(ABS('alle Spiele'!$H7-'alle Spiele'!$J7)-Punktsystem!$D$15)*Punktsystem!$F$15,0),0)</f>
        <v>0</v>
      </c>
    </row>
    <row r="8" spans="1:139" x14ac:dyDescent="0.2">
      <c r="A8"/>
      <c r="B8"/>
      <c r="C8"/>
      <c r="D8"/>
      <c r="E8"/>
      <c r="F8"/>
      <c r="G8"/>
      <c r="H8"/>
      <c r="J8"/>
      <c r="K8"/>
      <c r="L8"/>
      <c r="M8"/>
      <c r="N8"/>
      <c r="O8"/>
      <c r="P8"/>
      <c r="Q8"/>
      <c r="T8" s="230">
        <f>IF(OR('alle Spiele'!T8="",'alle Spiele'!U8=""),0,IF(AND('alle Spiele'!$H8='alle Spiele'!T8,'alle Spiele'!$J8='alle Spiele'!U8),Punktsystem!$B$5,IF(OR(AND('alle Spiele'!$H8-'alle Spiele'!$J8&lt;0,'alle Spiele'!T8-'alle Spiele'!U8&lt;0),AND('alle Spiele'!$H8-'alle Spiele'!$J8&gt;0,'alle Spiele'!T8-'alle Spiele'!U8&gt;0),AND('alle Spiele'!$H8-'alle Spiele'!$J8=0,'alle Spiele'!T8-'alle Spiele'!U8=0)),Punktsystem!$B$6,0)))</f>
        <v>0</v>
      </c>
      <c r="U8" s="224">
        <f>IF(T8=Punktsystem!$B$6,IF(AND(Punktsystem!$D$9&lt;&gt;"",'alle Spiele'!$H8-'alle Spiele'!$J8='alle Spiele'!T8-'alle Spiele'!U8,'alle Spiele'!$H8&lt;&gt;'alle Spiele'!$J8),Punktsystem!$B$9,0)+IF(AND(Punktsystem!$D$11&lt;&gt;"",OR('alle Spiele'!$H8='alle Spiele'!T8,'alle Spiele'!$J8='alle Spiele'!U8)),Punktsystem!$B$11,0)+IF(AND(Punktsystem!$D$10&lt;&gt;"",'alle Spiele'!$H8='alle Spiele'!$J8,'alle Spiele'!T8='alle Spiele'!U8,ABS('alle Spiele'!$H8-'alle Spiele'!T8)=1),Punktsystem!$B$10,0),0)</f>
        <v>0</v>
      </c>
      <c r="V8" s="225">
        <f>IF(T8=Punktsystem!$B$5,IF(AND(Punktsystem!$I$14&lt;&gt;"",'alle Spiele'!$H8+'alle Spiele'!$J8&gt;Punktsystem!$D$14),('alle Spiele'!$H8+'alle Spiele'!$J8-Punktsystem!$D$14)*Punktsystem!$F$14,0)+IF(AND(Punktsystem!$I$15&lt;&gt;"",ABS('alle Spiele'!$H8-'alle Spiele'!$J8)&gt;Punktsystem!$D$15),(ABS('alle Spiele'!$H8-'alle Spiele'!$J8)-Punktsystem!$D$15)*Punktsystem!$F$15,0),0)</f>
        <v>0</v>
      </c>
      <c r="W8" s="230">
        <f>IF(OR('alle Spiele'!W8="",'alle Spiele'!X8=""),0,IF(AND('alle Spiele'!$H8='alle Spiele'!W8,'alle Spiele'!$J8='alle Spiele'!X8),Punktsystem!$B$5,IF(OR(AND('alle Spiele'!$H8-'alle Spiele'!$J8&lt;0,'alle Spiele'!W8-'alle Spiele'!X8&lt;0),AND('alle Spiele'!$H8-'alle Spiele'!$J8&gt;0,'alle Spiele'!W8-'alle Spiele'!X8&gt;0),AND('alle Spiele'!$H8-'alle Spiele'!$J8=0,'alle Spiele'!W8-'alle Spiele'!X8=0)),Punktsystem!$B$6,0)))</f>
        <v>0</v>
      </c>
      <c r="X8" s="224">
        <f>IF(W8=Punktsystem!$B$6,IF(AND(Punktsystem!$D$9&lt;&gt;"",'alle Spiele'!$H8-'alle Spiele'!$J8='alle Spiele'!W8-'alle Spiele'!X8,'alle Spiele'!$H8&lt;&gt;'alle Spiele'!$J8),Punktsystem!$B$9,0)+IF(AND(Punktsystem!$D$11&lt;&gt;"",OR('alle Spiele'!$H8='alle Spiele'!W8,'alle Spiele'!$J8='alle Spiele'!X8)),Punktsystem!$B$11,0)+IF(AND(Punktsystem!$D$10&lt;&gt;"",'alle Spiele'!$H8='alle Spiele'!$J8,'alle Spiele'!W8='alle Spiele'!X8,ABS('alle Spiele'!$H8-'alle Spiele'!W8)=1),Punktsystem!$B$10,0),0)</f>
        <v>0</v>
      </c>
      <c r="Y8" s="225">
        <f>IF(W8=Punktsystem!$B$5,IF(AND(Punktsystem!$I$14&lt;&gt;"",'alle Spiele'!$H8+'alle Spiele'!$J8&gt;Punktsystem!$D$14),('alle Spiele'!$H8+'alle Spiele'!$J8-Punktsystem!$D$14)*Punktsystem!$F$14,0)+IF(AND(Punktsystem!$I$15&lt;&gt;"",ABS('alle Spiele'!$H8-'alle Spiele'!$J8)&gt;Punktsystem!$D$15),(ABS('alle Spiele'!$H8-'alle Spiele'!$J8)-Punktsystem!$D$15)*Punktsystem!$F$15,0),0)</f>
        <v>0</v>
      </c>
      <c r="Z8" s="230">
        <f>IF(OR('alle Spiele'!Z8="",'alle Spiele'!AA8=""),0,IF(AND('alle Spiele'!$H8='alle Spiele'!Z8,'alle Spiele'!$J8='alle Spiele'!AA8),Punktsystem!$B$5,IF(OR(AND('alle Spiele'!$H8-'alle Spiele'!$J8&lt;0,'alle Spiele'!Z8-'alle Spiele'!AA8&lt;0),AND('alle Spiele'!$H8-'alle Spiele'!$J8&gt;0,'alle Spiele'!Z8-'alle Spiele'!AA8&gt;0),AND('alle Spiele'!$H8-'alle Spiele'!$J8=0,'alle Spiele'!Z8-'alle Spiele'!AA8=0)),Punktsystem!$B$6,0)))</f>
        <v>0</v>
      </c>
      <c r="AA8" s="224">
        <f>IF(Z8=Punktsystem!$B$6,IF(AND(Punktsystem!$D$9&lt;&gt;"",'alle Spiele'!$H8-'alle Spiele'!$J8='alle Spiele'!Z8-'alle Spiele'!AA8,'alle Spiele'!$H8&lt;&gt;'alle Spiele'!$J8),Punktsystem!$B$9,0)+IF(AND(Punktsystem!$D$11&lt;&gt;"",OR('alle Spiele'!$H8='alle Spiele'!Z8,'alle Spiele'!$J8='alle Spiele'!AA8)),Punktsystem!$B$11,0)+IF(AND(Punktsystem!$D$10&lt;&gt;"",'alle Spiele'!$H8='alle Spiele'!$J8,'alle Spiele'!Z8='alle Spiele'!AA8,ABS('alle Spiele'!$H8-'alle Spiele'!Z8)=1),Punktsystem!$B$10,0),0)</f>
        <v>0</v>
      </c>
      <c r="AB8" s="225">
        <f>IF(Z8=Punktsystem!$B$5,IF(AND(Punktsystem!$I$14&lt;&gt;"",'alle Spiele'!$H8+'alle Spiele'!$J8&gt;Punktsystem!$D$14),('alle Spiele'!$H8+'alle Spiele'!$J8-Punktsystem!$D$14)*Punktsystem!$F$14,0)+IF(AND(Punktsystem!$I$15&lt;&gt;"",ABS('alle Spiele'!$H8-'alle Spiele'!$J8)&gt;Punktsystem!$D$15),(ABS('alle Spiele'!$H8-'alle Spiele'!$J8)-Punktsystem!$D$15)*Punktsystem!$F$15,0),0)</f>
        <v>0</v>
      </c>
      <c r="AC8" s="230">
        <f>IF(OR('alle Spiele'!AC8="",'alle Spiele'!AD8=""),0,IF(AND('alle Spiele'!$H8='alle Spiele'!AC8,'alle Spiele'!$J8='alle Spiele'!AD8),Punktsystem!$B$5,IF(OR(AND('alle Spiele'!$H8-'alle Spiele'!$J8&lt;0,'alle Spiele'!AC8-'alle Spiele'!AD8&lt;0),AND('alle Spiele'!$H8-'alle Spiele'!$J8&gt;0,'alle Spiele'!AC8-'alle Spiele'!AD8&gt;0),AND('alle Spiele'!$H8-'alle Spiele'!$J8=0,'alle Spiele'!AC8-'alle Spiele'!AD8=0)),Punktsystem!$B$6,0)))</f>
        <v>0</v>
      </c>
      <c r="AD8" s="224">
        <f>IF(AC8=Punktsystem!$B$6,IF(AND(Punktsystem!$D$9&lt;&gt;"",'alle Spiele'!$H8-'alle Spiele'!$J8='alle Spiele'!AC8-'alle Spiele'!AD8,'alle Spiele'!$H8&lt;&gt;'alle Spiele'!$J8),Punktsystem!$B$9,0)+IF(AND(Punktsystem!$D$11&lt;&gt;"",OR('alle Spiele'!$H8='alle Spiele'!AC8,'alle Spiele'!$J8='alle Spiele'!AD8)),Punktsystem!$B$11,0)+IF(AND(Punktsystem!$D$10&lt;&gt;"",'alle Spiele'!$H8='alle Spiele'!$J8,'alle Spiele'!AC8='alle Spiele'!AD8,ABS('alle Spiele'!$H8-'alle Spiele'!AC8)=1),Punktsystem!$B$10,0),0)</f>
        <v>0</v>
      </c>
      <c r="AE8" s="225">
        <f>IF(AC8=Punktsystem!$B$5,IF(AND(Punktsystem!$I$14&lt;&gt;"",'alle Spiele'!$H8+'alle Spiele'!$J8&gt;Punktsystem!$D$14),('alle Spiele'!$H8+'alle Spiele'!$J8-Punktsystem!$D$14)*Punktsystem!$F$14,0)+IF(AND(Punktsystem!$I$15&lt;&gt;"",ABS('alle Spiele'!$H8-'alle Spiele'!$J8)&gt;Punktsystem!$D$15),(ABS('alle Spiele'!$H8-'alle Spiele'!$J8)-Punktsystem!$D$15)*Punktsystem!$F$15,0),0)</f>
        <v>0</v>
      </c>
      <c r="AF8" s="230">
        <f>IF(OR('alle Spiele'!AF8="",'alle Spiele'!AG8=""),0,IF(AND('alle Spiele'!$H8='alle Spiele'!AF8,'alle Spiele'!$J8='alle Spiele'!AG8),Punktsystem!$B$5,IF(OR(AND('alle Spiele'!$H8-'alle Spiele'!$J8&lt;0,'alle Spiele'!AF8-'alle Spiele'!AG8&lt;0),AND('alle Spiele'!$H8-'alle Spiele'!$J8&gt;0,'alle Spiele'!AF8-'alle Spiele'!AG8&gt;0),AND('alle Spiele'!$H8-'alle Spiele'!$J8=0,'alle Spiele'!AF8-'alle Spiele'!AG8=0)),Punktsystem!$B$6,0)))</f>
        <v>0</v>
      </c>
      <c r="AG8" s="224">
        <f>IF(AF8=Punktsystem!$B$6,IF(AND(Punktsystem!$D$9&lt;&gt;"",'alle Spiele'!$H8-'alle Spiele'!$J8='alle Spiele'!AF8-'alle Spiele'!AG8,'alle Spiele'!$H8&lt;&gt;'alle Spiele'!$J8),Punktsystem!$B$9,0)+IF(AND(Punktsystem!$D$11&lt;&gt;"",OR('alle Spiele'!$H8='alle Spiele'!AF8,'alle Spiele'!$J8='alle Spiele'!AG8)),Punktsystem!$B$11,0)+IF(AND(Punktsystem!$D$10&lt;&gt;"",'alle Spiele'!$H8='alle Spiele'!$J8,'alle Spiele'!AF8='alle Spiele'!AG8,ABS('alle Spiele'!$H8-'alle Spiele'!AF8)=1),Punktsystem!$B$10,0),0)</f>
        <v>0</v>
      </c>
      <c r="AH8" s="225">
        <f>IF(AF8=Punktsystem!$B$5,IF(AND(Punktsystem!$I$14&lt;&gt;"",'alle Spiele'!$H8+'alle Spiele'!$J8&gt;Punktsystem!$D$14),('alle Spiele'!$H8+'alle Spiele'!$J8-Punktsystem!$D$14)*Punktsystem!$F$14,0)+IF(AND(Punktsystem!$I$15&lt;&gt;"",ABS('alle Spiele'!$H8-'alle Spiele'!$J8)&gt;Punktsystem!$D$15),(ABS('alle Spiele'!$H8-'alle Spiele'!$J8)-Punktsystem!$D$15)*Punktsystem!$F$15,0),0)</f>
        <v>0</v>
      </c>
      <c r="AI8" s="230">
        <f>IF(OR('alle Spiele'!AI8="",'alle Spiele'!AJ8=""),0,IF(AND('alle Spiele'!$H8='alle Spiele'!AI8,'alle Spiele'!$J8='alle Spiele'!AJ8),Punktsystem!$B$5,IF(OR(AND('alle Spiele'!$H8-'alle Spiele'!$J8&lt;0,'alle Spiele'!AI8-'alle Spiele'!AJ8&lt;0),AND('alle Spiele'!$H8-'alle Spiele'!$J8&gt;0,'alle Spiele'!AI8-'alle Spiele'!AJ8&gt;0),AND('alle Spiele'!$H8-'alle Spiele'!$J8=0,'alle Spiele'!AI8-'alle Spiele'!AJ8=0)),Punktsystem!$B$6,0)))</f>
        <v>0</v>
      </c>
      <c r="AJ8" s="224">
        <f>IF(AI8=Punktsystem!$B$6,IF(AND(Punktsystem!$D$9&lt;&gt;"",'alle Spiele'!$H8-'alle Spiele'!$J8='alle Spiele'!AI8-'alle Spiele'!AJ8,'alle Spiele'!$H8&lt;&gt;'alle Spiele'!$J8),Punktsystem!$B$9,0)+IF(AND(Punktsystem!$D$11&lt;&gt;"",OR('alle Spiele'!$H8='alle Spiele'!AI8,'alle Spiele'!$J8='alle Spiele'!AJ8)),Punktsystem!$B$11,0)+IF(AND(Punktsystem!$D$10&lt;&gt;"",'alle Spiele'!$H8='alle Spiele'!$J8,'alle Spiele'!AI8='alle Spiele'!AJ8,ABS('alle Spiele'!$H8-'alle Spiele'!AI8)=1),Punktsystem!$B$10,0),0)</f>
        <v>0</v>
      </c>
      <c r="AK8" s="225">
        <f>IF(AI8=Punktsystem!$B$5,IF(AND(Punktsystem!$I$14&lt;&gt;"",'alle Spiele'!$H8+'alle Spiele'!$J8&gt;Punktsystem!$D$14),('alle Spiele'!$H8+'alle Spiele'!$J8-Punktsystem!$D$14)*Punktsystem!$F$14,0)+IF(AND(Punktsystem!$I$15&lt;&gt;"",ABS('alle Spiele'!$H8-'alle Spiele'!$J8)&gt;Punktsystem!$D$15),(ABS('alle Spiele'!$H8-'alle Spiele'!$J8)-Punktsystem!$D$15)*Punktsystem!$F$15,0),0)</f>
        <v>0</v>
      </c>
      <c r="AL8" s="230">
        <f>IF(OR('alle Spiele'!AL8="",'alle Spiele'!AM8=""),0,IF(AND('alle Spiele'!$H8='alle Spiele'!AL8,'alle Spiele'!$J8='alle Spiele'!AM8),Punktsystem!$B$5,IF(OR(AND('alle Spiele'!$H8-'alle Spiele'!$J8&lt;0,'alle Spiele'!AL8-'alle Spiele'!AM8&lt;0),AND('alle Spiele'!$H8-'alle Spiele'!$J8&gt;0,'alle Spiele'!AL8-'alle Spiele'!AM8&gt;0),AND('alle Spiele'!$H8-'alle Spiele'!$J8=0,'alle Spiele'!AL8-'alle Spiele'!AM8=0)),Punktsystem!$B$6,0)))</f>
        <v>0</v>
      </c>
      <c r="AM8" s="224">
        <f>IF(AL8=Punktsystem!$B$6,IF(AND(Punktsystem!$D$9&lt;&gt;"",'alle Spiele'!$H8-'alle Spiele'!$J8='alle Spiele'!AL8-'alle Spiele'!AM8,'alle Spiele'!$H8&lt;&gt;'alle Spiele'!$J8),Punktsystem!$B$9,0)+IF(AND(Punktsystem!$D$11&lt;&gt;"",OR('alle Spiele'!$H8='alle Spiele'!AL8,'alle Spiele'!$J8='alle Spiele'!AM8)),Punktsystem!$B$11,0)+IF(AND(Punktsystem!$D$10&lt;&gt;"",'alle Spiele'!$H8='alle Spiele'!$J8,'alle Spiele'!AL8='alle Spiele'!AM8,ABS('alle Spiele'!$H8-'alle Spiele'!AL8)=1),Punktsystem!$B$10,0),0)</f>
        <v>0</v>
      </c>
      <c r="AN8" s="225">
        <f>IF(AL8=Punktsystem!$B$5,IF(AND(Punktsystem!$I$14&lt;&gt;"",'alle Spiele'!$H8+'alle Spiele'!$J8&gt;Punktsystem!$D$14),('alle Spiele'!$H8+'alle Spiele'!$J8-Punktsystem!$D$14)*Punktsystem!$F$14,0)+IF(AND(Punktsystem!$I$15&lt;&gt;"",ABS('alle Spiele'!$H8-'alle Spiele'!$J8)&gt;Punktsystem!$D$15),(ABS('alle Spiele'!$H8-'alle Spiele'!$J8)-Punktsystem!$D$15)*Punktsystem!$F$15,0),0)</f>
        <v>0</v>
      </c>
      <c r="AO8" s="230">
        <f>IF(OR('alle Spiele'!AO8="",'alle Spiele'!AP8=""),0,IF(AND('alle Spiele'!$H8='alle Spiele'!AO8,'alle Spiele'!$J8='alle Spiele'!AP8),Punktsystem!$B$5,IF(OR(AND('alle Spiele'!$H8-'alle Spiele'!$J8&lt;0,'alle Spiele'!AO8-'alle Spiele'!AP8&lt;0),AND('alle Spiele'!$H8-'alle Spiele'!$J8&gt;0,'alle Spiele'!AO8-'alle Spiele'!AP8&gt;0),AND('alle Spiele'!$H8-'alle Spiele'!$J8=0,'alle Spiele'!AO8-'alle Spiele'!AP8=0)),Punktsystem!$B$6,0)))</f>
        <v>0</v>
      </c>
      <c r="AP8" s="224">
        <f>IF(AO8=Punktsystem!$B$6,IF(AND(Punktsystem!$D$9&lt;&gt;"",'alle Spiele'!$H8-'alle Spiele'!$J8='alle Spiele'!AO8-'alle Spiele'!AP8,'alle Spiele'!$H8&lt;&gt;'alle Spiele'!$J8),Punktsystem!$B$9,0)+IF(AND(Punktsystem!$D$11&lt;&gt;"",OR('alle Spiele'!$H8='alle Spiele'!AO8,'alle Spiele'!$J8='alle Spiele'!AP8)),Punktsystem!$B$11,0)+IF(AND(Punktsystem!$D$10&lt;&gt;"",'alle Spiele'!$H8='alle Spiele'!$J8,'alle Spiele'!AO8='alle Spiele'!AP8,ABS('alle Spiele'!$H8-'alle Spiele'!AO8)=1),Punktsystem!$B$10,0),0)</f>
        <v>0</v>
      </c>
      <c r="AQ8" s="225">
        <f>IF(AO8=Punktsystem!$B$5,IF(AND(Punktsystem!$I$14&lt;&gt;"",'alle Spiele'!$H8+'alle Spiele'!$J8&gt;Punktsystem!$D$14),('alle Spiele'!$H8+'alle Spiele'!$J8-Punktsystem!$D$14)*Punktsystem!$F$14,0)+IF(AND(Punktsystem!$I$15&lt;&gt;"",ABS('alle Spiele'!$H8-'alle Spiele'!$J8)&gt;Punktsystem!$D$15),(ABS('alle Spiele'!$H8-'alle Spiele'!$J8)-Punktsystem!$D$15)*Punktsystem!$F$15,0),0)</f>
        <v>0</v>
      </c>
      <c r="AR8" s="230">
        <f>IF(OR('alle Spiele'!AR8="",'alle Spiele'!AS8=""),0,IF(AND('alle Spiele'!$H8='alle Spiele'!AR8,'alle Spiele'!$J8='alle Spiele'!AS8),Punktsystem!$B$5,IF(OR(AND('alle Spiele'!$H8-'alle Spiele'!$J8&lt;0,'alle Spiele'!AR8-'alle Spiele'!AS8&lt;0),AND('alle Spiele'!$H8-'alle Spiele'!$J8&gt;0,'alle Spiele'!AR8-'alle Spiele'!AS8&gt;0),AND('alle Spiele'!$H8-'alle Spiele'!$J8=0,'alle Spiele'!AR8-'alle Spiele'!AS8=0)),Punktsystem!$B$6,0)))</f>
        <v>0</v>
      </c>
      <c r="AS8" s="224">
        <f>IF(AR8=Punktsystem!$B$6,IF(AND(Punktsystem!$D$9&lt;&gt;"",'alle Spiele'!$H8-'alle Spiele'!$J8='alle Spiele'!AR8-'alle Spiele'!AS8,'alle Spiele'!$H8&lt;&gt;'alle Spiele'!$J8),Punktsystem!$B$9,0)+IF(AND(Punktsystem!$D$11&lt;&gt;"",OR('alle Spiele'!$H8='alle Spiele'!AR8,'alle Spiele'!$J8='alle Spiele'!AS8)),Punktsystem!$B$11,0)+IF(AND(Punktsystem!$D$10&lt;&gt;"",'alle Spiele'!$H8='alle Spiele'!$J8,'alle Spiele'!AR8='alle Spiele'!AS8,ABS('alle Spiele'!$H8-'alle Spiele'!AR8)=1),Punktsystem!$B$10,0),0)</f>
        <v>0</v>
      </c>
      <c r="AT8" s="225">
        <f>IF(AR8=Punktsystem!$B$5,IF(AND(Punktsystem!$I$14&lt;&gt;"",'alle Spiele'!$H8+'alle Spiele'!$J8&gt;Punktsystem!$D$14),('alle Spiele'!$H8+'alle Spiele'!$J8-Punktsystem!$D$14)*Punktsystem!$F$14,0)+IF(AND(Punktsystem!$I$15&lt;&gt;"",ABS('alle Spiele'!$H8-'alle Spiele'!$J8)&gt;Punktsystem!$D$15),(ABS('alle Spiele'!$H8-'alle Spiele'!$J8)-Punktsystem!$D$15)*Punktsystem!$F$15,0),0)</f>
        <v>0</v>
      </c>
      <c r="AU8" s="230">
        <f>IF(OR('alle Spiele'!AU8="",'alle Spiele'!AV8=""),0,IF(AND('alle Spiele'!$H8='alle Spiele'!AU8,'alle Spiele'!$J8='alle Spiele'!AV8),Punktsystem!$B$5,IF(OR(AND('alle Spiele'!$H8-'alle Spiele'!$J8&lt;0,'alle Spiele'!AU8-'alle Spiele'!AV8&lt;0),AND('alle Spiele'!$H8-'alle Spiele'!$J8&gt;0,'alle Spiele'!AU8-'alle Spiele'!AV8&gt;0),AND('alle Spiele'!$H8-'alle Spiele'!$J8=0,'alle Spiele'!AU8-'alle Spiele'!AV8=0)),Punktsystem!$B$6,0)))</f>
        <v>0</v>
      </c>
      <c r="AV8" s="224">
        <f>IF(AU8=Punktsystem!$B$6,IF(AND(Punktsystem!$D$9&lt;&gt;"",'alle Spiele'!$H8-'alle Spiele'!$J8='alle Spiele'!AU8-'alle Spiele'!AV8,'alle Spiele'!$H8&lt;&gt;'alle Spiele'!$J8),Punktsystem!$B$9,0)+IF(AND(Punktsystem!$D$11&lt;&gt;"",OR('alle Spiele'!$H8='alle Spiele'!AU8,'alle Spiele'!$J8='alle Spiele'!AV8)),Punktsystem!$B$11,0)+IF(AND(Punktsystem!$D$10&lt;&gt;"",'alle Spiele'!$H8='alle Spiele'!$J8,'alle Spiele'!AU8='alle Spiele'!AV8,ABS('alle Spiele'!$H8-'alle Spiele'!AU8)=1),Punktsystem!$B$10,0),0)</f>
        <v>0</v>
      </c>
      <c r="AW8" s="225">
        <f>IF(AU8=Punktsystem!$B$5,IF(AND(Punktsystem!$I$14&lt;&gt;"",'alle Spiele'!$H8+'alle Spiele'!$J8&gt;Punktsystem!$D$14),('alle Spiele'!$H8+'alle Spiele'!$J8-Punktsystem!$D$14)*Punktsystem!$F$14,0)+IF(AND(Punktsystem!$I$15&lt;&gt;"",ABS('alle Spiele'!$H8-'alle Spiele'!$J8)&gt;Punktsystem!$D$15),(ABS('alle Spiele'!$H8-'alle Spiele'!$J8)-Punktsystem!$D$15)*Punktsystem!$F$15,0),0)</f>
        <v>0</v>
      </c>
      <c r="AX8" s="230">
        <f>IF(OR('alle Spiele'!AX8="",'alle Spiele'!AY8=""),0,IF(AND('alle Spiele'!$H8='alle Spiele'!AX8,'alle Spiele'!$J8='alle Spiele'!AY8),Punktsystem!$B$5,IF(OR(AND('alle Spiele'!$H8-'alle Spiele'!$J8&lt;0,'alle Spiele'!AX8-'alle Spiele'!AY8&lt;0),AND('alle Spiele'!$H8-'alle Spiele'!$J8&gt;0,'alle Spiele'!AX8-'alle Spiele'!AY8&gt;0),AND('alle Spiele'!$H8-'alle Spiele'!$J8=0,'alle Spiele'!AX8-'alle Spiele'!AY8=0)),Punktsystem!$B$6,0)))</f>
        <v>0</v>
      </c>
      <c r="AY8" s="224">
        <f>IF(AX8=Punktsystem!$B$6,IF(AND(Punktsystem!$D$9&lt;&gt;"",'alle Spiele'!$H8-'alle Spiele'!$J8='alle Spiele'!AX8-'alle Spiele'!AY8,'alle Spiele'!$H8&lt;&gt;'alle Spiele'!$J8),Punktsystem!$B$9,0)+IF(AND(Punktsystem!$D$11&lt;&gt;"",OR('alle Spiele'!$H8='alle Spiele'!AX8,'alle Spiele'!$J8='alle Spiele'!AY8)),Punktsystem!$B$11,0)+IF(AND(Punktsystem!$D$10&lt;&gt;"",'alle Spiele'!$H8='alle Spiele'!$J8,'alle Spiele'!AX8='alle Spiele'!AY8,ABS('alle Spiele'!$H8-'alle Spiele'!AX8)=1),Punktsystem!$B$10,0),0)</f>
        <v>0</v>
      </c>
      <c r="AZ8" s="225">
        <f>IF(AX8=Punktsystem!$B$5,IF(AND(Punktsystem!$I$14&lt;&gt;"",'alle Spiele'!$H8+'alle Spiele'!$J8&gt;Punktsystem!$D$14),('alle Spiele'!$H8+'alle Spiele'!$J8-Punktsystem!$D$14)*Punktsystem!$F$14,0)+IF(AND(Punktsystem!$I$15&lt;&gt;"",ABS('alle Spiele'!$H8-'alle Spiele'!$J8)&gt;Punktsystem!$D$15),(ABS('alle Spiele'!$H8-'alle Spiele'!$J8)-Punktsystem!$D$15)*Punktsystem!$F$15,0),0)</f>
        <v>0</v>
      </c>
      <c r="BA8" s="230">
        <f>IF(OR('alle Spiele'!BA8="",'alle Spiele'!BB8=""),0,IF(AND('alle Spiele'!$H8='alle Spiele'!BA8,'alle Spiele'!$J8='alle Spiele'!BB8),Punktsystem!$B$5,IF(OR(AND('alle Spiele'!$H8-'alle Spiele'!$J8&lt;0,'alle Spiele'!BA8-'alle Spiele'!BB8&lt;0),AND('alle Spiele'!$H8-'alle Spiele'!$J8&gt;0,'alle Spiele'!BA8-'alle Spiele'!BB8&gt;0),AND('alle Spiele'!$H8-'alle Spiele'!$J8=0,'alle Spiele'!BA8-'alle Spiele'!BB8=0)),Punktsystem!$B$6,0)))</f>
        <v>0</v>
      </c>
      <c r="BB8" s="224">
        <f>IF(BA8=Punktsystem!$B$6,IF(AND(Punktsystem!$D$9&lt;&gt;"",'alle Spiele'!$H8-'alle Spiele'!$J8='alle Spiele'!BA8-'alle Spiele'!BB8,'alle Spiele'!$H8&lt;&gt;'alle Spiele'!$J8),Punktsystem!$B$9,0)+IF(AND(Punktsystem!$D$11&lt;&gt;"",OR('alle Spiele'!$H8='alle Spiele'!BA8,'alle Spiele'!$J8='alle Spiele'!BB8)),Punktsystem!$B$11,0)+IF(AND(Punktsystem!$D$10&lt;&gt;"",'alle Spiele'!$H8='alle Spiele'!$J8,'alle Spiele'!BA8='alle Spiele'!BB8,ABS('alle Spiele'!$H8-'alle Spiele'!BA8)=1),Punktsystem!$B$10,0),0)</f>
        <v>0</v>
      </c>
      <c r="BC8" s="225">
        <f>IF(BA8=Punktsystem!$B$5,IF(AND(Punktsystem!$I$14&lt;&gt;"",'alle Spiele'!$H8+'alle Spiele'!$J8&gt;Punktsystem!$D$14),('alle Spiele'!$H8+'alle Spiele'!$J8-Punktsystem!$D$14)*Punktsystem!$F$14,0)+IF(AND(Punktsystem!$I$15&lt;&gt;"",ABS('alle Spiele'!$H8-'alle Spiele'!$J8)&gt;Punktsystem!$D$15),(ABS('alle Spiele'!$H8-'alle Spiele'!$J8)-Punktsystem!$D$15)*Punktsystem!$F$15,0),0)</f>
        <v>0</v>
      </c>
      <c r="BD8" s="230">
        <f>IF(OR('alle Spiele'!BD8="",'alle Spiele'!BE8=""),0,IF(AND('alle Spiele'!$H8='alle Spiele'!BD8,'alle Spiele'!$J8='alle Spiele'!BE8),Punktsystem!$B$5,IF(OR(AND('alle Spiele'!$H8-'alle Spiele'!$J8&lt;0,'alle Spiele'!BD8-'alle Spiele'!BE8&lt;0),AND('alle Spiele'!$H8-'alle Spiele'!$J8&gt;0,'alle Spiele'!BD8-'alle Spiele'!BE8&gt;0),AND('alle Spiele'!$H8-'alle Spiele'!$J8=0,'alle Spiele'!BD8-'alle Spiele'!BE8=0)),Punktsystem!$B$6,0)))</f>
        <v>0</v>
      </c>
      <c r="BE8" s="224">
        <f>IF(BD8=Punktsystem!$B$6,IF(AND(Punktsystem!$D$9&lt;&gt;"",'alle Spiele'!$H8-'alle Spiele'!$J8='alle Spiele'!BD8-'alle Spiele'!BE8,'alle Spiele'!$H8&lt;&gt;'alle Spiele'!$J8),Punktsystem!$B$9,0)+IF(AND(Punktsystem!$D$11&lt;&gt;"",OR('alle Spiele'!$H8='alle Spiele'!BD8,'alle Spiele'!$J8='alle Spiele'!BE8)),Punktsystem!$B$11,0)+IF(AND(Punktsystem!$D$10&lt;&gt;"",'alle Spiele'!$H8='alle Spiele'!$J8,'alle Spiele'!BD8='alle Spiele'!BE8,ABS('alle Spiele'!$H8-'alle Spiele'!BD8)=1),Punktsystem!$B$10,0),0)</f>
        <v>0</v>
      </c>
      <c r="BF8" s="225">
        <f>IF(BD8=Punktsystem!$B$5,IF(AND(Punktsystem!$I$14&lt;&gt;"",'alle Spiele'!$H8+'alle Spiele'!$J8&gt;Punktsystem!$D$14),('alle Spiele'!$H8+'alle Spiele'!$J8-Punktsystem!$D$14)*Punktsystem!$F$14,0)+IF(AND(Punktsystem!$I$15&lt;&gt;"",ABS('alle Spiele'!$H8-'alle Spiele'!$J8)&gt;Punktsystem!$D$15),(ABS('alle Spiele'!$H8-'alle Spiele'!$J8)-Punktsystem!$D$15)*Punktsystem!$F$15,0),0)</f>
        <v>0</v>
      </c>
      <c r="BG8" s="230">
        <f>IF(OR('alle Spiele'!BG8="",'alle Spiele'!BH8=""),0,IF(AND('alle Spiele'!$H8='alle Spiele'!BG8,'alle Spiele'!$J8='alle Spiele'!BH8),Punktsystem!$B$5,IF(OR(AND('alle Spiele'!$H8-'alle Spiele'!$J8&lt;0,'alle Spiele'!BG8-'alle Spiele'!BH8&lt;0),AND('alle Spiele'!$H8-'alle Spiele'!$J8&gt;0,'alle Spiele'!BG8-'alle Spiele'!BH8&gt;0),AND('alle Spiele'!$H8-'alle Spiele'!$J8=0,'alle Spiele'!BG8-'alle Spiele'!BH8=0)),Punktsystem!$B$6,0)))</f>
        <v>0</v>
      </c>
      <c r="BH8" s="224">
        <f>IF(BG8=Punktsystem!$B$6,IF(AND(Punktsystem!$D$9&lt;&gt;"",'alle Spiele'!$H8-'alle Spiele'!$J8='alle Spiele'!BG8-'alle Spiele'!BH8,'alle Spiele'!$H8&lt;&gt;'alle Spiele'!$J8),Punktsystem!$B$9,0)+IF(AND(Punktsystem!$D$11&lt;&gt;"",OR('alle Spiele'!$H8='alle Spiele'!BG8,'alle Spiele'!$J8='alle Spiele'!BH8)),Punktsystem!$B$11,0)+IF(AND(Punktsystem!$D$10&lt;&gt;"",'alle Spiele'!$H8='alle Spiele'!$J8,'alle Spiele'!BG8='alle Spiele'!BH8,ABS('alle Spiele'!$H8-'alle Spiele'!BG8)=1),Punktsystem!$B$10,0),0)</f>
        <v>0</v>
      </c>
      <c r="BI8" s="225">
        <f>IF(BG8=Punktsystem!$B$5,IF(AND(Punktsystem!$I$14&lt;&gt;"",'alle Spiele'!$H8+'alle Spiele'!$J8&gt;Punktsystem!$D$14),('alle Spiele'!$H8+'alle Spiele'!$J8-Punktsystem!$D$14)*Punktsystem!$F$14,0)+IF(AND(Punktsystem!$I$15&lt;&gt;"",ABS('alle Spiele'!$H8-'alle Spiele'!$J8)&gt;Punktsystem!$D$15),(ABS('alle Spiele'!$H8-'alle Spiele'!$J8)-Punktsystem!$D$15)*Punktsystem!$F$15,0),0)</f>
        <v>0</v>
      </c>
      <c r="BJ8" s="230">
        <f>IF(OR('alle Spiele'!BJ8="",'alle Spiele'!BK8=""),0,IF(AND('alle Spiele'!$H8='alle Spiele'!BJ8,'alle Spiele'!$J8='alle Spiele'!BK8),Punktsystem!$B$5,IF(OR(AND('alle Spiele'!$H8-'alle Spiele'!$J8&lt;0,'alle Spiele'!BJ8-'alle Spiele'!BK8&lt;0),AND('alle Spiele'!$H8-'alle Spiele'!$J8&gt;0,'alle Spiele'!BJ8-'alle Spiele'!BK8&gt;0),AND('alle Spiele'!$H8-'alle Spiele'!$J8=0,'alle Spiele'!BJ8-'alle Spiele'!BK8=0)),Punktsystem!$B$6,0)))</f>
        <v>0</v>
      </c>
      <c r="BK8" s="224">
        <f>IF(BJ8=Punktsystem!$B$6,IF(AND(Punktsystem!$D$9&lt;&gt;"",'alle Spiele'!$H8-'alle Spiele'!$J8='alle Spiele'!BJ8-'alle Spiele'!BK8,'alle Spiele'!$H8&lt;&gt;'alle Spiele'!$J8),Punktsystem!$B$9,0)+IF(AND(Punktsystem!$D$11&lt;&gt;"",OR('alle Spiele'!$H8='alle Spiele'!BJ8,'alle Spiele'!$J8='alle Spiele'!BK8)),Punktsystem!$B$11,0)+IF(AND(Punktsystem!$D$10&lt;&gt;"",'alle Spiele'!$H8='alle Spiele'!$J8,'alle Spiele'!BJ8='alle Spiele'!BK8,ABS('alle Spiele'!$H8-'alle Spiele'!BJ8)=1),Punktsystem!$B$10,0),0)</f>
        <v>0</v>
      </c>
      <c r="BL8" s="225">
        <f>IF(BJ8=Punktsystem!$B$5,IF(AND(Punktsystem!$I$14&lt;&gt;"",'alle Spiele'!$H8+'alle Spiele'!$J8&gt;Punktsystem!$D$14),('alle Spiele'!$H8+'alle Spiele'!$J8-Punktsystem!$D$14)*Punktsystem!$F$14,0)+IF(AND(Punktsystem!$I$15&lt;&gt;"",ABS('alle Spiele'!$H8-'alle Spiele'!$J8)&gt;Punktsystem!$D$15),(ABS('alle Spiele'!$H8-'alle Spiele'!$J8)-Punktsystem!$D$15)*Punktsystem!$F$15,0),0)</f>
        <v>0</v>
      </c>
      <c r="BM8" s="230">
        <f>IF(OR('alle Spiele'!BM8="",'alle Spiele'!BN8=""),0,IF(AND('alle Spiele'!$H8='alle Spiele'!BM8,'alle Spiele'!$J8='alle Spiele'!BN8),Punktsystem!$B$5,IF(OR(AND('alle Spiele'!$H8-'alle Spiele'!$J8&lt;0,'alle Spiele'!BM8-'alle Spiele'!BN8&lt;0),AND('alle Spiele'!$H8-'alle Spiele'!$J8&gt;0,'alle Spiele'!BM8-'alle Spiele'!BN8&gt;0),AND('alle Spiele'!$H8-'alle Spiele'!$J8=0,'alle Spiele'!BM8-'alle Spiele'!BN8=0)),Punktsystem!$B$6,0)))</f>
        <v>0</v>
      </c>
      <c r="BN8" s="224">
        <f>IF(BM8=Punktsystem!$B$6,IF(AND(Punktsystem!$D$9&lt;&gt;"",'alle Spiele'!$H8-'alle Spiele'!$J8='alle Spiele'!BM8-'alle Spiele'!BN8,'alle Spiele'!$H8&lt;&gt;'alle Spiele'!$J8),Punktsystem!$B$9,0)+IF(AND(Punktsystem!$D$11&lt;&gt;"",OR('alle Spiele'!$H8='alle Spiele'!BM8,'alle Spiele'!$J8='alle Spiele'!BN8)),Punktsystem!$B$11,0)+IF(AND(Punktsystem!$D$10&lt;&gt;"",'alle Spiele'!$H8='alle Spiele'!$J8,'alle Spiele'!BM8='alle Spiele'!BN8,ABS('alle Spiele'!$H8-'alle Spiele'!BM8)=1),Punktsystem!$B$10,0),0)</f>
        <v>0</v>
      </c>
      <c r="BO8" s="225">
        <f>IF(BM8=Punktsystem!$B$5,IF(AND(Punktsystem!$I$14&lt;&gt;"",'alle Spiele'!$H8+'alle Spiele'!$J8&gt;Punktsystem!$D$14),('alle Spiele'!$H8+'alle Spiele'!$J8-Punktsystem!$D$14)*Punktsystem!$F$14,0)+IF(AND(Punktsystem!$I$15&lt;&gt;"",ABS('alle Spiele'!$H8-'alle Spiele'!$J8)&gt;Punktsystem!$D$15),(ABS('alle Spiele'!$H8-'alle Spiele'!$J8)-Punktsystem!$D$15)*Punktsystem!$F$15,0),0)</f>
        <v>0</v>
      </c>
      <c r="BP8" s="230">
        <f>IF(OR('alle Spiele'!BP8="",'alle Spiele'!BQ8=""),0,IF(AND('alle Spiele'!$H8='alle Spiele'!BP8,'alle Spiele'!$J8='alle Spiele'!BQ8),Punktsystem!$B$5,IF(OR(AND('alle Spiele'!$H8-'alle Spiele'!$J8&lt;0,'alle Spiele'!BP8-'alle Spiele'!BQ8&lt;0),AND('alle Spiele'!$H8-'alle Spiele'!$J8&gt;0,'alle Spiele'!BP8-'alle Spiele'!BQ8&gt;0),AND('alle Spiele'!$H8-'alle Spiele'!$J8=0,'alle Spiele'!BP8-'alle Spiele'!BQ8=0)),Punktsystem!$B$6,0)))</f>
        <v>0</v>
      </c>
      <c r="BQ8" s="224">
        <f>IF(BP8=Punktsystem!$B$6,IF(AND(Punktsystem!$D$9&lt;&gt;"",'alle Spiele'!$H8-'alle Spiele'!$J8='alle Spiele'!BP8-'alle Spiele'!BQ8,'alle Spiele'!$H8&lt;&gt;'alle Spiele'!$J8),Punktsystem!$B$9,0)+IF(AND(Punktsystem!$D$11&lt;&gt;"",OR('alle Spiele'!$H8='alle Spiele'!BP8,'alle Spiele'!$J8='alle Spiele'!BQ8)),Punktsystem!$B$11,0)+IF(AND(Punktsystem!$D$10&lt;&gt;"",'alle Spiele'!$H8='alle Spiele'!$J8,'alle Spiele'!BP8='alle Spiele'!BQ8,ABS('alle Spiele'!$H8-'alle Spiele'!BP8)=1),Punktsystem!$B$10,0),0)</f>
        <v>0</v>
      </c>
      <c r="BR8" s="225">
        <f>IF(BP8=Punktsystem!$B$5,IF(AND(Punktsystem!$I$14&lt;&gt;"",'alle Spiele'!$H8+'alle Spiele'!$J8&gt;Punktsystem!$D$14),('alle Spiele'!$H8+'alle Spiele'!$J8-Punktsystem!$D$14)*Punktsystem!$F$14,0)+IF(AND(Punktsystem!$I$15&lt;&gt;"",ABS('alle Spiele'!$H8-'alle Spiele'!$J8)&gt;Punktsystem!$D$15),(ABS('alle Spiele'!$H8-'alle Spiele'!$J8)-Punktsystem!$D$15)*Punktsystem!$F$15,0),0)</f>
        <v>0</v>
      </c>
      <c r="BS8" s="230">
        <f>IF(OR('alle Spiele'!BS8="",'alle Spiele'!BT8=""),0,IF(AND('alle Spiele'!$H8='alle Spiele'!BS8,'alle Spiele'!$J8='alle Spiele'!BT8),Punktsystem!$B$5,IF(OR(AND('alle Spiele'!$H8-'alle Spiele'!$J8&lt;0,'alle Spiele'!BS8-'alle Spiele'!BT8&lt;0),AND('alle Spiele'!$H8-'alle Spiele'!$J8&gt;0,'alle Spiele'!BS8-'alle Spiele'!BT8&gt;0),AND('alle Spiele'!$H8-'alle Spiele'!$J8=0,'alle Spiele'!BS8-'alle Spiele'!BT8=0)),Punktsystem!$B$6,0)))</f>
        <v>0</v>
      </c>
      <c r="BT8" s="224">
        <f>IF(BS8=Punktsystem!$B$6,IF(AND(Punktsystem!$D$9&lt;&gt;"",'alle Spiele'!$H8-'alle Spiele'!$J8='alle Spiele'!BS8-'alle Spiele'!BT8,'alle Spiele'!$H8&lt;&gt;'alle Spiele'!$J8),Punktsystem!$B$9,0)+IF(AND(Punktsystem!$D$11&lt;&gt;"",OR('alle Spiele'!$H8='alle Spiele'!BS8,'alle Spiele'!$J8='alle Spiele'!BT8)),Punktsystem!$B$11,0)+IF(AND(Punktsystem!$D$10&lt;&gt;"",'alle Spiele'!$H8='alle Spiele'!$J8,'alle Spiele'!BS8='alle Spiele'!BT8,ABS('alle Spiele'!$H8-'alle Spiele'!BS8)=1),Punktsystem!$B$10,0),0)</f>
        <v>0</v>
      </c>
      <c r="BU8" s="225">
        <f>IF(BS8=Punktsystem!$B$5,IF(AND(Punktsystem!$I$14&lt;&gt;"",'alle Spiele'!$H8+'alle Spiele'!$J8&gt;Punktsystem!$D$14),('alle Spiele'!$H8+'alle Spiele'!$J8-Punktsystem!$D$14)*Punktsystem!$F$14,0)+IF(AND(Punktsystem!$I$15&lt;&gt;"",ABS('alle Spiele'!$H8-'alle Spiele'!$J8)&gt;Punktsystem!$D$15),(ABS('alle Spiele'!$H8-'alle Spiele'!$J8)-Punktsystem!$D$15)*Punktsystem!$F$15,0),0)</f>
        <v>0</v>
      </c>
      <c r="BV8" s="230">
        <f>IF(OR('alle Spiele'!BV8="",'alle Spiele'!BW8=""),0,IF(AND('alle Spiele'!$H8='alle Spiele'!BV8,'alle Spiele'!$J8='alle Spiele'!BW8),Punktsystem!$B$5,IF(OR(AND('alle Spiele'!$H8-'alle Spiele'!$J8&lt;0,'alle Spiele'!BV8-'alle Spiele'!BW8&lt;0),AND('alle Spiele'!$H8-'alle Spiele'!$J8&gt;0,'alle Spiele'!BV8-'alle Spiele'!BW8&gt;0),AND('alle Spiele'!$H8-'alle Spiele'!$J8=0,'alle Spiele'!BV8-'alle Spiele'!BW8=0)),Punktsystem!$B$6,0)))</f>
        <v>0</v>
      </c>
      <c r="BW8" s="224">
        <f>IF(BV8=Punktsystem!$B$6,IF(AND(Punktsystem!$D$9&lt;&gt;"",'alle Spiele'!$H8-'alle Spiele'!$J8='alle Spiele'!BV8-'alle Spiele'!BW8,'alle Spiele'!$H8&lt;&gt;'alle Spiele'!$J8),Punktsystem!$B$9,0)+IF(AND(Punktsystem!$D$11&lt;&gt;"",OR('alle Spiele'!$H8='alle Spiele'!BV8,'alle Spiele'!$J8='alle Spiele'!BW8)),Punktsystem!$B$11,0)+IF(AND(Punktsystem!$D$10&lt;&gt;"",'alle Spiele'!$H8='alle Spiele'!$J8,'alle Spiele'!BV8='alle Spiele'!BW8,ABS('alle Spiele'!$H8-'alle Spiele'!BV8)=1),Punktsystem!$B$10,0),0)</f>
        <v>0</v>
      </c>
      <c r="BX8" s="225">
        <f>IF(BV8=Punktsystem!$B$5,IF(AND(Punktsystem!$I$14&lt;&gt;"",'alle Spiele'!$H8+'alle Spiele'!$J8&gt;Punktsystem!$D$14),('alle Spiele'!$H8+'alle Spiele'!$J8-Punktsystem!$D$14)*Punktsystem!$F$14,0)+IF(AND(Punktsystem!$I$15&lt;&gt;"",ABS('alle Spiele'!$H8-'alle Spiele'!$J8)&gt;Punktsystem!$D$15),(ABS('alle Spiele'!$H8-'alle Spiele'!$J8)-Punktsystem!$D$15)*Punktsystem!$F$15,0),0)</f>
        <v>0</v>
      </c>
      <c r="BY8" s="230">
        <f>IF(OR('alle Spiele'!BY8="",'alle Spiele'!BZ8=""),0,IF(AND('alle Spiele'!$H8='alle Spiele'!BY8,'alle Spiele'!$J8='alle Spiele'!BZ8),Punktsystem!$B$5,IF(OR(AND('alle Spiele'!$H8-'alle Spiele'!$J8&lt;0,'alle Spiele'!BY8-'alle Spiele'!BZ8&lt;0),AND('alle Spiele'!$H8-'alle Spiele'!$J8&gt;0,'alle Spiele'!BY8-'alle Spiele'!BZ8&gt;0),AND('alle Spiele'!$H8-'alle Spiele'!$J8=0,'alle Spiele'!BY8-'alle Spiele'!BZ8=0)),Punktsystem!$B$6,0)))</f>
        <v>0</v>
      </c>
      <c r="BZ8" s="224">
        <f>IF(BY8=Punktsystem!$B$6,IF(AND(Punktsystem!$D$9&lt;&gt;"",'alle Spiele'!$H8-'alle Spiele'!$J8='alle Spiele'!BY8-'alle Spiele'!BZ8,'alle Spiele'!$H8&lt;&gt;'alle Spiele'!$J8),Punktsystem!$B$9,0)+IF(AND(Punktsystem!$D$11&lt;&gt;"",OR('alle Spiele'!$H8='alle Spiele'!BY8,'alle Spiele'!$J8='alle Spiele'!BZ8)),Punktsystem!$B$11,0)+IF(AND(Punktsystem!$D$10&lt;&gt;"",'alle Spiele'!$H8='alle Spiele'!$J8,'alle Spiele'!BY8='alle Spiele'!BZ8,ABS('alle Spiele'!$H8-'alle Spiele'!BY8)=1),Punktsystem!$B$10,0),0)</f>
        <v>0</v>
      </c>
      <c r="CA8" s="225">
        <f>IF(BY8=Punktsystem!$B$5,IF(AND(Punktsystem!$I$14&lt;&gt;"",'alle Spiele'!$H8+'alle Spiele'!$J8&gt;Punktsystem!$D$14),('alle Spiele'!$H8+'alle Spiele'!$J8-Punktsystem!$D$14)*Punktsystem!$F$14,0)+IF(AND(Punktsystem!$I$15&lt;&gt;"",ABS('alle Spiele'!$H8-'alle Spiele'!$J8)&gt;Punktsystem!$D$15),(ABS('alle Spiele'!$H8-'alle Spiele'!$J8)-Punktsystem!$D$15)*Punktsystem!$F$15,0),0)</f>
        <v>0</v>
      </c>
      <c r="CB8" s="230">
        <f>IF(OR('alle Spiele'!CB8="",'alle Spiele'!CC8=""),0,IF(AND('alle Spiele'!$H8='alle Spiele'!CB8,'alle Spiele'!$J8='alle Spiele'!CC8),Punktsystem!$B$5,IF(OR(AND('alle Spiele'!$H8-'alle Spiele'!$J8&lt;0,'alle Spiele'!CB8-'alle Spiele'!CC8&lt;0),AND('alle Spiele'!$H8-'alle Spiele'!$J8&gt;0,'alle Spiele'!CB8-'alle Spiele'!CC8&gt;0),AND('alle Spiele'!$H8-'alle Spiele'!$J8=0,'alle Spiele'!CB8-'alle Spiele'!CC8=0)),Punktsystem!$B$6,0)))</f>
        <v>0</v>
      </c>
      <c r="CC8" s="224">
        <f>IF(CB8=Punktsystem!$B$6,IF(AND(Punktsystem!$D$9&lt;&gt;"",'alle Spiele'!$H8-'alle Spiele'!$J8='alle Spiele'!CB8-'alle Spiele'!CC8,'alle Spiele'!$H8&lt;&gt;'alle Spiele'!$J8),Punktsystem!$B$9,0)+IF(AND(Punktsystem!$D$11&lt;&gt;"",OR('alle Spiele'!$H8='alle Spiele'!CB8,'alle Spiele'!$J8='alle Spiele'!CC8)),Punktsystem!$B$11,0)+IF(AND(Punktsystem!$D$10&lt;&gt;"",'alle Spiele'!$H8='alle Spiele'!$J8,'alle Spiele'!CB8='alle Spiele'!CC8,ABS('alle Spiele'!$H8-'alle Spiele'!CB8)=1),Punktsystem!$B$10,0),0)</f>
        <v>0</v>
      </c>
      <c r="CD8" s="225">
        <f>IF(CB8=Punktsystem!$B$5,IF(AND(Punktsystem!$I$14&lt;&gt;"",'alle Spiele'!$H8+'alle Spiele'!$J8&gt;Punktsystem!$D$14),('alle Spiele'!$H8+'alle Spiele'!$J8-Punktsystem!$D$14)*Punktsystem!$F$14,0)+IF(AND(Punktsystem!$I$15&lt;&gt;"",ABS('alle Spiele'!$H8-'alle Spiele'!$J8)&gt;Punktsystem!$D$15),(ABS('alle Spiele'!$H8-'alle Spiele'!$J8)-Punktsystem!$D$15)*Punktsystem!$F$15,0),0)</f>
        <v>0</v>
      </c>
      <c r="CE8" s="230">
        <f>IF(OR('alle Spiele'!CE8="",'alle Spiele'!CF8=""),0,IF(AND('alle Spiele'!$H8='alle Spiele'!CE8,'alle Spiele'!$J8='alle Spiele'!CF8),Punktsystem!$B$5,IF(OR(AND('alle Spiele'!$H8-'alle Spiele'!$J8&lt;0,'alle Spiele'!CE8-'alle Spiele'!CF8&lt;0),AND('alle Spiele'!$H8-'alle Spiele'!$J8&gt;0,'alle Spiele'!CE8-'alle Spiele'!CF8&gt;0),AND('alle Spiele'!$H8-'alle Spiele'!$J8=0,'alle Spiele'!CE8-'alle Spiele'!CF8=0)),Punktsystem!$B$6,0)))</f>
        <v>0</v>
      </c>
      <c r="CF8" s="224">
        <f>IF(CE8=Punktsystem!$B$6,IF(AND(Punktsystem!$D$9&lt;&gt;"",'alle Spiele'!$H8-'alle Spiele'!$J8='alle Spiele'!CE8-'alle Spiele'!CF8,'alle Spiele'!$H8&lt;&gt;'alle Spiele'!$J8),Punktsystem!$B$9,0)+IF(AND(Punktsystem!$D$11&lt;&gt;"",OR('alle Spiele'!$H8='alle Spiele'!CE8,'alle Spiele'!$J8='alle Spiele'!CF8)),Punktsystem!$B$11,0)+IF(AND(Punktsystem!$D$10&lt;&gt;"",'alle Spiele'!$H8='alle Spiele'!$J8,'alle Spiele'!CE8='alle Spiele'!CF8,ABS('alle Spiele'!$H8-'alle Spiele'!CE8)=1),Punktsystem!$B$10,0),0)</f>
        <v>0</v>
      </c>
      <c r="CG8" s="225">
        <f>IF(CE8=Punktsystem!$B$5,IF(AND(Punktsystem!$I$14&lt;&gt;"",'alle Spiele'!$H8+'alle Spiele'!$J8&gt;Punktsystem!$D$14),('alle Spiele'!$H8+'alle Spiele'!$J8-Punktsystem!$D$14)*Punktsystem!$F$14,0)+IF(AND(Punktsystem!$I$15&lt;&gt;"",ABS('alle Spiele'!$H8-'alle Spiele'!$J8)&gt;Punktsystem!$D$15),(ABS('alle Spiele'!$H8-'alle Spiele'!$J8)-Punktsystem!$D$15)*Punktsystem!$F$15,0),0)</f>
        <v>0</v>
      </c>
      <c r="CH8" s="230">
        <f>IF(OR('alle Spiele'!CH8="",'alle Spiele'!CI8=""),0,IF(AND('alle Spiele'!$H8='alle Spiele'!CH8,'alle Spiele'!$J8='alle Spiele'!CI8),Punktsystem!$B$5,IF(OR(AND('alle Spiele'!$H8-'alle Spiele'!$J8&lt;0,'alle Spiele'!CH8-'alle Spiele'!CI8&lt;0),AND('alle Spiele'!$H8-'alle Spiele'!$J8&gt;0,'alle Spiele'!CH8-'alle Spiele'!CI8&gt;0),AND('alle Spiele'!$H8-'alle Spiele'!$J8=0,'alle Spiele'!CH8-'alle Spiele'!CI8=0)),Punktsystem!$B$6,0)))</f>
        <v>0</v>
      </c>
      <c r="CI8" s="224">
        <f>IF(CH8=Punktsystem!$B$6,IF(AND(Punktsystem!$D$9&lt;&gt;"",'alle Spiele'!$H8-'alle Spiele'!$J8='alle Spiele'!CH8-'alle Spiele'!CI8,'alle Spiele'!$H8&lt;&gt;'alle Spiele'!$J8),Punktsystem!$B$9,0)+IF(AND(Punktsystem!$D$11&lt;&gt;"",OR('alle Spiele'!$H8='alle Spiele'!CH8,'alle Spiele'!$J8='alle Spiele'!CI8)),Punktsystem!$B$11,0)+IF(AND(Punktsystem!$D$10&lt;&gt;"",'alle Spiele'!$H8='alle Spiele'!$J8,'alle Spiele'!CH8='alle Spiele'!CI8,ABS('alle Spiele'!$H8-'alle Spiele'!CH8)=1),Punktsystem!$B$10,0),0)</f>
        <v>0</v>
      </c>
      <c r="CJ8" s="225">
        <f>IF(CH8=Punktsystem!$B$5,IF(AND(Punktsystem!$I$14&lt;&gt;"",'alle Spiele'!$H8+'alle Spiele'!$J8&gt;Punktsystem!$D$14),('alle Spiele'!$H8+'alle Spiele'!$J8-Punktsystem!$D$14)*Punktsystem!$F$14,0)+IF(AND(Punktsystem!$I$15&lt;&gt;"",ABS('alle Spiele'!$H8-'alle Spiele'!$J8)&gt;Punktsystem!$D$15),(ABS('alle Spiele'!$H8-'alle Spiele'!$J8)-Punktsystem!$D$15)*Punktsystem!$F$15,0),0)</f>
        <v>0</v>
      </c>
      <c r="CK8" s="230">
        <f>IF(OR('alle Spiele'!CK8="",'alle Spiele'!CL8=""),0,IF(AND('alle Spiele'!$H8='alle Spiele'!CK8,'alle Spiele'!$J8='alle Spiele'!CL8),Punktsystem!$B$5,IF(OR(AND('alle Spiele'!$H8-'alle Spiele'!$J8&lt;0,'alle Spiele'!CK8-'alle Spiele'!CL8&lt;0),AND('alle Spiele'!$H8-'alle Spiele'!$J8&gt;0,'alle Spiele'!CK8-'alle Spiele'!CL8&gt;0),AND('alle Spiele'!$H8-'alle Spiele'!$J8=0,'alle Spiele'!CK8-'alle Spiele'!CL8=0)),Punktsystem!$B$6,0)))</f>
        <v>0</v>
      </c>
      <c r="CL8" s="224">
        <f>IF(CK8=Punktsystem!$B$6,IF(AND(Punktsystem!$D$9&lt;&gt;"",'alle Spiele'!$H8-'alle Spiele'!$J8='alle Spiele'!CK8-'alle Spiele'!CL8,'alle Spiele'!$H8&lt;&gt;'alle Spiele'!$J8),Punktsystem!$B$9,0)+IF(AND(Punktsystem!$D$11&lt;&gt;"",OR('alle Spiele'!$H8='alle Spiele'!CK8,'alle Spiele'!$J8='alle Spiele'!CL8)),Punktsystem!$B$11,0)+IF(AND(Punktsystem!$D$10&lt;&gt;"",'alle Spiele'!$H8='alle Spiele'!$J8,'alle Spiele'!CK8='alle Spiele'!CL8,ABS('alle Spiele'!$H8-'alle Spiele'!CK8)=1),Punktsystem!$B$10,0),0)</f>
        <v>0</v>
      </c>
      <c r="CM8" s="225">
        <f>IF(CK8=Punktsystem!$B$5,IF(AND(Punktsystem!$I$14&lt;&gt;"",'alle Spiele'!$H8+'alle Spiele'!$J8&gt;Punktsystem!$D$14),('alle Spiele'!$H8+'alle Spiele'!$J8-Punktsystem!$D$14)*Punktsystem!$F$14,0)+IF(AND(Punktsystem!$I$15&lt;&gt;"",ABS('alle Spiele'!$H8-'alle Spiele'!$J8)&gt;Punktsystem!$D$15),(ABS('alle Spiele'!$H8-'alle Spiele'!$J8)-Punktsystem!$D$15)*Punktsystem!$F$15,0),0)</f>
        <v>0</v>
      </c>
      <c r="CN8" s="230">
        <f>IF(OR('alle Spiele'!CN8="",'alle Spiele'!CO8=""),0,IF(AND('alle Spiele'!$H8='alle Spiele'!CN8,'alle Spiele'!$J8='alle Spiele'!CO8),Punktsystem!$B$5,IF(OR(AND('alle Spiele'!$H8-'alle Spiele'!$J8&lt;0,'alle Spiele'!CN8-'alle Spiele'!CO8&lt;0),AND('alle Spiele'!$H8-'alle Spiele'!$J8&gt;0,'alle Spiele'!CN8-'alle Spiele'!CO8&gt;0),AND('alle Spiele'!$H8-'alle Spiele'!$J8=0,'alle Spiele'!CN8-'alle Spiele'!CO8=0)),Punktsystem!$B$6,0)))</f>
        <v>0</v>
      </c>
      <c r="CO8" s="224">
        <f>IF(CN8=Punktsystem!$B$6,IF(AND(Punktsystem!$D$9&lt;&gt;"",'alle Spiele'!$H8-'alle Spiele'!$J8='alle Spiele'!CN8-'alle Spiele'!CO8,'alle Spiele'!$H8&lt;&gt;'alle Spiele'!$J8),Punktsystem!$B$9,0)+IF(AND(Punktsystem!$D$11&lt;&gt;"",OR('alle Spiele'!$H8='alle Spiele'!CN8,'alle Spiele'!$J8='alle Spiele'!CO8)),Punktsystem!$B$11,0)+IF(AND(Punktsystem!$D$10&lt;&gt;"",'alle Spiele'!$H8='alle Spiele'!$J8,'alle Spiele'!CN8='alle Spiele'!CO8,ABS('alle Spiele'!$H8-'alle Spiele'!CN8)=1),Punktsystem!$B$10,0),0)</f>
        <v>0</v>
      </c>
      <c r="CP8" s="225">
        <f>IF(CN8=Punktsystem!$B$5,IF(AND(Punktsystem!$I$14&lt;&gt;"",'alle Spiele'!$H8+'alle Spiele'!$J8&gt;Punktsystem!$D$14),('alle Spiele'!$H8+'alle Spiele'!$J8-Punktsystem!$D$14)*Punktsystem!$F$14,0)+IF(AND(Punktsystem!$I$15&lt;&gt;"",ABS('alle Spiele'!$H8-'alle Spiele'!$J8)&gt;Punktsystem!$D$15),(ABS('alle Spiele'!$H8-'alle Spiele'!$J8)-Punktsystem!$D$15)*Punktsystem!$F$15,0),0)</f>
        <v>0</v>
      </c>
      <c r="CQ8" s="230">
        <f>IF(OR('alle Spiele'!CQ8="",'alle Spiele'!CR8=""),0,IF(AND('alle Spiele'!$H8='alle Spiele'!CQ8,'alle Spiele'!$J8='alle Spiele'!CR8),Punktsystem!$B$5,IF(OR(AND('alle Spiele'!$H8-'alle Spiele'!$J8&lt;0,'alle Spiele'!CQ8-'alle Spiele'!CR8&lt;0),AND('alle Spiele'!$H8-'alle Spiele'!$J8&gt;0,'alle Spiele'!CQ8-'alle Spiele'!CR8&gt;0),AND('alle Spiele'!$H8-'alle Spiele'!$J8=0,'alle Spiele'!CQ8-'alle Spiele'!CR8=0)),Punktsystem!$B$6,0)))</f>
        <v>0</v>
      </c>
      <c r="CR8" s="224">
        <f>IF(CQ8=Punktsystem!$B$6,IF(AND(Punktsystem!$D$9&lt;&gt;"",'alle Spiele'!$H8-'alle Spiele'!$J8='alle Spiele'!CQ8-'alle Spiele'!CR8,'alle Spiele'!$H8&lt;&gt;'alle Spiele'!$J8),Punktsystem!$B$9,0)+IF(AND(Punktsystem!$D$11&lt;&gt;"",OR('alle Spiele'!$H8='alle Spiele'!CQ8,'alle Spiele'!$J8='alle Spiele'!CR8)),Punktsystem!$B$11,0)+IF(AND(Punktsystem!$D$10&lt;&gt;"",'alle Spiele'!$H8='alle Spiele'!$J8,'alle Spiele'!CQ8='alle Spiele'!CR8,ABS('alle Spiele'!$H8-'alle Spiele'!CQ8)=1),Punktsystem!$B$10,0),0)</f>
        <v>0</v>
      </c>
      <c r="CS8" s="225">
        <f>IF(CQ8=Punktsystem!$B$5,IF(AND(Punktsystem!$I$14&lt;&gt;"",'alle Spiele'!$H8+'alle Spiele'!$J8&gt;Punktsystem!$D$14),('alle Spiele'!$H8+'alle Spiele'!$J8-Punktsystem!$D$14)*Punktsystem!$F$14,0)+IF(AND(Punktsystem!$I$15&lt;&gt;"",ABS('alle Spiele'!$H8-'alle Spiele'!$J8)&gt;Punktsystem!$D$15),(ABS('alle Spiele'!$H8-'alle Spiele'!$J8)-Punktsystem!$D$15)*Punktsystem!$F$15,0),0)</f>
        <v>0</v>
      </c>
      <c r="CT8" s="230">
        <f>IF(OR('alle Spiele'!CT8="",'alle Spiele'!CU8=""),0,IF(AND('alle Spiele'!$H8='alle Spiele'!CT8,'alle Spiele'!$J8='alle Spiele'!CU8),Punktsystem!$B$5,IF(OR(AND('alle Spiele'!$H8-'alle Spiele'!$J8&lt;0,'alle Spiele'!CT8-'alle Spiele'!CU8&lt;0),AND('alle Spiele'!$H8-'alle Spiele'!$J8&gt;0,'alle Spiele'!CT8-'alle Spiele'!CU8&gt;0),AND('alle Spiele'!$H8-'alle Spiele'!$J8=0,'alle Spiele'!CT8-'alle Spiele'!CU8=0)),Punktsystem!$B$6,0)))</f>
        <v>0</v>
      </c>
      <c r="CU8" s="224">
        <f>IF(CT8=Punktsystem!$B$6,IF(AND(Punktsystem!$D$9&lt;&gt;"",'alle Spiele'!$H8-'alle Spiele'!$J8='alle Spiele'!CT8-'alle Spiele'!CU8,'alle Spiele'!$H8&lt;&gt;'alle Spiele'!$J8),Punktsystem!$B$9,0)+IF(AND(Punktsystem!$D$11&lt;&gt;"",OR('alle Spiele'!$H8='alle Spiele'!CT8,'alle Spiele'!$J8='alle Spiele'!CU8)),Punktsystem!$B$11,0)+IF(AND(Punktsystem!$D$10&lt;&gt;"",'alle Spiele'!$H8='alle Spiele'!$J8,'alle Spiele'!CT8='alle Spiele'!CU8,ABS('alle Spiele'!$H8-'alle Spiele'!CT8)=1),Punktsystem!$B$10,0),0)</f>
        <v>0</v>
      </c>
      <c r="CV8" s="225">
        <f>IF(CT8=Punktsystem!$B$5,IF(AND(Punktsystem!$I$14&lt;&gt;"",'alle Spiele'!$H8+'alle Spiele'!$J8&gt;Punktsystem!$D$14),('alle Spiele'!$H8+'alle Spiele'!$J8-Punktsystem!$D$14)*Punktsystem!$F$14,0)+IF(AND(Punktsystem!$I$15&lt;&gt;"",ABS('alle Spiele'!$H8-'alle Spiele'!$J8)&gt;Punktsystem!$D$15),(ABS('alle Spiele'!$H8-'alle Spiele'!$J8)-Punktsystem!$D$15)*Punktsystem!$F$15,0),0)</f>
        <v>0</v>
      </c>
      <c r="CW8" s="230">
        <f>IF(OR('alle Spiele'!CW8="",'alle Spiele'!CX8=""),0,IF(AND('alle Spiele'!$H8='alle Spiele'!CW8,'alle Spiele'!$J8='alle Spiele'!CX8),Punktsystem!$B$5,IF(OR(AND('alle Spiele'!$H8-'alle Spiele'!$J8&lt;0,'alle Spiele'!CW8-'alle Spiele'!CX8&lt;0),AND('alle Spiele'!$H8-'alle Spiele'!$J8&gt;0,'alle Spiele'!CW8-'alle Spiele'!CX8&gt;0),AND('alle Spiele'!$H8-'alle Spiele'!$J8=0,'alle Spiele'!CW8-'alle Spiele'!CX8=0)),Punktsystem!$B$6,0)))</f>
        <v>0</v>
      </c>
      <c r="CX8" s="224">
        <f>IF(CW8=Punktsystem!$B$6,IF(AND(Punktsystem!$D$9&lt;&gt;"",'alle Spiele'!$H8-'alle Spiele'!$J8='alle Spiele'!CW8-'alle Spiele'!CX8,'alle Spiele'!$H8&lt;&gt;'alle Spiele'!$J8),Punktsystem!$B$9,0)+IF(AND(Punktsystem!$D$11&lt;&gt;"",OR('alle Spiele'!$H8='alle Spiele'!CW8,'alle Spiele'!$J8='alle Spiele'!CX8)),Punktsystem!$B$11,0)+IF(AND(Punktsystem!$D$10&lt;&gt;"",'alle Spiele'!$H8='alle Spiele'!$J8,'alle Spiele'!CW8='alle Spiele'!CX8,ABS('alle Spiele'!$H8-'alle Spiele'!CW8)=1),Punktsystem!$B$10,0),0)</f>
        <v>0</v>
      </c>
      <c r="CY8" s="225">
        <f>IF(CW8=Punktsystem!$B$5,IF(AND(Punktsystem!$I$14&lt;&gt;"",'alle Spiele'!$H8+'alle Spiele'!$J8&gt;Punktsystem!$D$14),('alle Spiele'!$H8+'alle Spiele'!$J8-Punktsystem!$D$14)*Punktsystem!$F$14,0)+IF(AND(Punktsystem!$I$15&lt;&gt;"",ABS('alle Spiele'!$H8-'alle Spiele'!$J8)&gt;Punktsystem!$D$15),(ABS('alle Spiele'!$H8-'alle Spiele'!$J8)-Punktsystem!$D$15)*Punktsystem!$F$15,0),0)</f>
        <v>0</v>
      </c>
      <c r="CZ8" s="230">
        <f>IF(OR('alle Spiele'!CZ8="",'alle Spiele'!DA8=""),0,IF(AND('alle Spiele'!$H8='alle Spiele'!CZ8,'alle Spiele'!$J8='alle Spiele'!DA8),Punktsystem!$B$5,IF(OR(AND('alle Spiele'!$H8-'alle Spiele'!$J8&lt;0,'alle Spiele'!CZ8-'alle Spiele'!DA8&lt;0),AND('alle Spiele'!$H8-'alle Spiele'!$J8&gt;0,'alle Spiele'!CZ8-'alle Spiele'!DA8&gt;0),AND('alle Spiele'!$H8-'alle Spiele'!$J8=0,'alle Spiele'!CZ8-'alle Spiele'!DA8=0)),Punktsystem!$B$6,0)))</f>
        <v>0</v>
      </c>
      <c r="DA8" s="224">
        <f>IF(CZ8=Punktsystem!$B$6,IF(AND(Punktsystem!$D$9&lt;&gt;"",'alle Spiele'!$H8-'alle Spiele'!$J8='alle Spiele'!CZ8-'alle Spiele'!DA8,'alle Spiele'!$H8&lt;&gt;'alle Spiele'!$J8),Punktsystem!$B$9,0)+IF(AND(Punktsystem!$D$11&lt;&gt;"",OR('alle Spiele'!$H8='alle Spiele'!CZ8,'alle Spiele'!$J8='alle Spiele'!DA8)),Punktsystem!$B$11,0)+IF(AND(Punktsystem!$D$10&lt;&gt;"",'alle Spiele'!$H8='alle Spiele'!$J8,'alle Spiele'!CZ8='alle Spiele'!DA8,ABS('alle Spiele'!$H8-'alle Spiele'!CZ8)=1),Punktsystem!$B$10,0),0)</f>
        <v>0</v>
      </c>
      <c r="DB8" s="225">
        <f>IF(CZ8=Punktsystem!$B$5,IF(AND(Punktsystem!$I$14&lt;&gt;"",'alle Spiele'!$H8+'alle Spiele'!$J8&gt;Punktsystem!$D$14),('alle Spiele'!$H8+'alle Spiele'!$J8-Punktsystem!$D$14)*Punktsystem!$F$14,0)+IF(AND(Punktsystem!$I$15&lt;&gt;"",ABS('alle Spiele'!$H8-'alle Spiele'!$J8)&gt;Punktsystem!$D$15),(ABS('alle Spiele'!$H8-'alle Spiele'!$J8)-Punktsystem!$D$15)*Punktsystem!$F$15,0),0)</f>
        <v>0</v>
      </c>
      <c r="DC8" s="230">
        <f>IF(OR('alle Spiele'!DC8="",'alle Spiele'!DD8=""),0,IF(AND('alle Spiele'!$H8='alle Spiele'!DC8,'alle Spiele'!$J8='alle Spiele'!DD8),Punktsystem!$B$5,IF(OR(AND('alle Spiele'!$H8-'alle Spiele'!$J8&lt;0,'alle Spiele'!DC8-'alle Spiele'!DD8&lt;0),AND('alle Spiele'!$H8-'alle Spiele'!$J8&gt;0,'alle Spiele'!DC8-'alle Spiele'!DD8&gt;0),AND('alle Spiele'!$H8-'alle Spiele'!$J8=0,'alle Spiele'!DC8-'alle Spiele'!DD8=0)),Punktsystem!$B$6,0)))</f>
        <v>0</v>
      </c>
      <c r="DD8" s="224">
        <f>IF(DC8=Punktsystem!$B$6,IF(AND(Punktsystem!$D$9&lt;&gt;"",'alle Spiele'!$H8-'alle Spiele'!$J8='alle Spiele'!DC8-'alle Spiele'!DD8,'alle Spiele'!$H8&lt;&gt;'alle Spiele'!$J8),Punktsystem!$B$9,0)+IF(AND(Punktsystem!$D$11&lt;&gt;"",OR('alle Spiele'!$H8='alle Spiele'!DC8,'alle Spiele'!$J8='alle Spiele'!DD8)),Punktsystem!$B$11,0)+IF(AND(Punktsystem!$D$10&lt;&gt;"",'alle Spiele'!$H8='alle Spiele'!$J8,'alle Spiele'!DC8='alle Spiele'!DD8,ABS('alle Spiele'!$H8-'alle Spiele'!DC8)=1),Punktsystem!$B$10,0),0)</f>
        <v>0</v>
      </c>
      <c r="DE8" s="225">
        <f>IF(DC8=Punktsystem!$B$5,IF(AND(Punktsystem!$I$14&lt;&gt;"",'alle Spiele'!$H8+'alle Spiele'!$J8&gt;Punktsystem!$D$14),('alle Spiele'!$H8+'alle Spiele'!$J8-Punktsystem!$D$14)*Punktsystem!$F$14,0)+IF(AND(Punktsystem!$I$15&lt;&gt;"",ABS('alle Spiele'!$H8-'alle Spiele'!$J8)&gt;Punktsystem!$D$15),(ABS('alle Spiele'!$H8-'alle Spiele'!$J8)-Punktsystem!$D$15)*Punktsystem!$F$15,0),0)</f>
        <v>0</v>
      </c>
      <c r="DF8" s="230">
        <f>IF(OR('alle Spiele'!DF8="",'alle Spiele'!DG8=""),0,IF(AND('alle Spiele'!$H8='alle Spiele'!DF8,'alle Spiele'!$J8='alle Spiele'!DG8),Punktsystem!$B$5,IF(OR(AND('alle Spiele'!$H8-'alle Spiele'!$J8&lt;0,'alle Spiele'!DF8-'alle Spiele'!DG8&lt;0),AND('alle Spiele'!$H8-'alle Spiele'!$J8&gt;0,'alle Spiele'!DF8-'alle Spiele'!DG8&gt;0),AND('alle Spiele'!$H8-'alle Spiele'!$J8=0,'alle Spiele'!DF8-'alle Spiele'!DG8=0)),Punktsystem!$B$6,0)))</f>
        <v>0</v>
      </c>
      <c r="DG8" s="224">
        <f>IF(DF8=Punktsystem!$B$6,IF(AND(Punktsystem!$D$9&lt;&gt;"",'alle Spiele'!$H8-'alle Spiele'!$J8='alle Spiele'!DF8-'alle Spiele'!DG8,'alle Spiele'!$H8&lt;&gt;'alle Spiele'!$J8),Punktsystem!$B$9,0)+IF(AND(Punktsystem!$D$11&lt;&gt;"",OR('alle Spiele'!$H8='alle Spiele'!DF8,'alle Spiele'!$J8='alle Spiele'!DG8)),Punktsystem!$B$11,0)+IF(AND(Punktsystem!$D$10&lt;&gt;"",'alle Spiele'!$H8='alle Spiele'!$J8,'alle Spiele'!DF8='alle Spiele'!DG8,ABS('alle Spiele'!$H8-'alle Spiele'!DF8)=1),Punktsystem!$B$10,0),0)</f>
        <v>0</v>
      </c>
      <c r="DH8" s="225">
        <f>IF(DF8=Punktsystem!$B$5,IF(AND(Punktsystem!$I$14&lt;&gt;"",'alle Spiele'!$H8+'alle Spiele'!$J8&gt;Punktsystem!$D$14),('alle Spiele'!$H8+'alle Spiele'!$J8-Punktsystem!$D$14)*Punktsystem!$F$14,0)+IF(AND(Punktsystem!$I$15&lt;&gt;"",ABS('alle Spiele'!$H8-'alle Spiele'!$J8)&gt;Punktsystem!$D$15),(ABS('alle Spiele'!$H8-'alle Spiele'!$J8)-Punktsystem!$D$15)*Punktsystem!$F$15,0),0)</f>
        <v>0</v>
      </c>
      <c r="DI8" s="230">
        <f>IF(OR('alle Spiele'!DI8="",'alle Spiele'!DJ8=""),0,IF(AND('alle Spiele'!$H8='alle Spiele'!DI8,'alle Spiele'!$J8='alle Spiele'!DJ8),Punktsystem!$B$5,IF(OR(AND('alle Spiele'!$H8-'alle Spiele'!$J8&lt;0,'alle Spiele'!DI8-'alle Spiele'!DJ8&lt;0),AND('alle Spiele'!$H8-'alle Spiele'!$J8&gt;0,'alle Spiele'!DI8-'alle Spiele'!DJ8&gt;0),AND('alle Spiele'!$H8-'alle Spiele'!$J8=0,'alle Spiele'!DI8-'alle Spiele'!DJ8=0)),Punktsystem!$B$6,0)))</f>
        <v>0</v>
      </c>
      <c r="DJ8" s="224">
        <f>IF(DI8=Punktsystem!$B$6,IF(AND(Punktsystem!$D$9&lt;&gt;"",'alle Spiele'!$H8-'alle Spiele'!$J8='alle Spiele'!DI8-'alle Spiele'!DJ8,'alle Spiele'!$H8&lt;&gt;'alle Spiele'!$J8),Punktsystem!$B$9,0)+IF(AND(Punktsystem!$D$11&lt;&gt;"",OR('alle Spiele'!$H8='alle Spiele'!DI8,'alle Spiele'!$J8='alle Spiele'!DJ8)),Punktsystem!$B$11,0)+IF(AND(Punktsystem!$D$10&lt;&gt;"",'alle Spiele'!$H8='alle Spiele'!$J8,'alle Spiele'!DI8='alle Spiele'!DJ8,ABS('alle Spiele'!$H8-'alle Spiele'!DI8)=1),Punktsystem!$B$10,0),0)</f>
        <v>0</v>
      </c>
      <c r="DK8" s="225">
        <f>IF(DI8=Punktsystem!$B$5,IF(AND(Punktsystem!$I$14&lt;&gt;"",'alle Spiele'!$H8+'alle Spiele'!$J8&gt;Punktsystem!$D$14),('alle Spiele'!$H8+'alle Spiele'!$J8-Punktsystem!$D$14)*Punktsystem!$F$14,0)+IF(AND(Punktsystem!$I$15&lt;&gt;"",ABS('alle Spiele'!$H8-'alle Spiele'!$J8)&gt;Punktsystem!$D$15),(ABS('alle Spiele'!$H8-'alle Spiele'!$J8)-Punktsystem!$D$15)*Punktsystem!$F$15,0),0)</f>
        <v>0</v>
      </c>
      <c r="DL8" s="230">
        <f>IF(OR('alle Spiele'!DL8="",'alle Spiele'!DM8=""),0,IF(AND('alle Spiele'!$H8='alle Spiele'!DL8,'alle Spiele'!$J8='alle Spiele'!DM8),Punktsystem!$B$5,IF(OR(AND('alle Spiele'!$H8-'alle Spiele'!$J8&lt;0,'alle Spiele'!DL8-'alle Spiele'!DM8&lt;0),AND('alle Spiele'!$H8-'alle Spiele'!$J8&gt;0,'alle Spiele'!DL8-'alle Spiele'!DM8&gt;0),AND('alle Spiele'!$H8-'alle Spiele'!$J8=0,'alle Spiele'!DL8-'alle Spiele'!DM8=0)),Punktsystem!$B$6,0)))</f>
        <v>0</v>
      </c>
      <c r="DM8" s="224">
        <f>IF(DL8=Punktsystem!$B$6,IF(AND(Punktsystem!$D$9&lt;&gt;"",'alle Spiele'!$H8-'alle Spiele'!$J8='alle Spiele'!DL8-'alle Spiele'!DM8,'alle Spiele'!$H8&lt;&gt;'alle Spiele'!$J8),Punktsystem!$B$9,0)+IF(AND(Punktsystem!$D$11&lt;&gt;"",OR('alle Spiele'!$H8='alle Spiele'!DL8,'alle Spiele'!$J8='alle Spiele'!DM8)),Punktsystem!$B$11,0)+IF(AND(Punktsystem!$D$10&lt;&gt;"",'alle Spiele'!$H8='alle Spiele'!$J8,'alle Spiele'!DL8='alle Spiele'!DM8,ABS('alle Spiele'!$H8-'alle Spiele'!DL8)=1),Punktsystem!$B$10,0),0)</f>
        <v>0</v>
      </c>
      <c r="DN8" s="225">
        <f>IF(DL8=Punktsystem!$B$5,IF(AND(Punktsystem!$I$14&lt;&gt;"",'alle Spiele'!$H8+'alle Spiele'!$J8&gt;Punktsystem!$D$14),('alle Spiele'!$H8+'alle Spiele'!$J8-Punktsystem!$D$14)*Punktsystem!$F$14,0)+IF(AND(Punktsystem!$I$15&lt;&gt;"",ABS('alle Spiele'!$H8-'alle Spiele'!$J8)&gt;Punktsystem!$D$15),(ABS('alle Spiele'!$H8-'alle Spiele'!$J8)-Punktsystem!$D$15)*Punktsystem!$F$15,0),0)</f>
        <v>0</v>
      </c>
      <c r="DO8" s="230">
        <f>IF(OR('alle Spiele'!DO8="",'alle Spiele'!DP8=""),0,IF(AND('alle Spiele'!$H8='alle Spiele'!DO8,'alle Spiele'!$J8='alle Spiele'!DP8),Punktsystem!$B$5,IF(OR(AND('alle Spiele'!$H8-'alle Spiele'!$J8&lt;0,'alle Spiele'!DO8-'alle Spiele'!DP8&lt;0),AND('alle Spiele'!$H8-'alle Spiele'!$J8&gt;0,'alle Spiele'!DO8-'alle Spiele'!DP8&gt;0),AND('alle Spiele'!$H8-'alle Spiele'!$J8=0,'alle Spiele'!DO8-'alle Spiele'!DP8=0)),Punktsystem!$B$6,0)))</f>
        <v>0</v>
      </c>
      <c r="DP8" s="224">
        <f>IF(DO8=Punktsystem!$B$6,IF(AND(Punktsystem!$D$9&lt;&gt;"",'alle Spiele'!$H8-'alle Spiele'!$J8='alle Spiele'!DO8-'alle Spiele'!DP8,'alle Spiele'!$H8&lt;&gt;'alle Spiele'!$J8),Punktsystem!$B$9,0)+IF(AND(Punktsystem!$D$11&lt;&gt;"",OR('alle Spiele'!$H8='alle Spiele'!DO8,'alle Spiele'!$J8='alle Spiele'!DP8)),Punktsystem!$B$11,0)+IF(AND(Punktsystem!$D$10&lt;&gt;"",'alle Spiele'!$H8='alle Spiele'!$J8,'alle Spiele'!DO8='alle Spiele'!DP8,ABS('alle Spiele'!$H8-'alle Spiele'!DO8)=1),Punktsystem!$B$10,0),0)</f>
        <v>0</v>
      </c>
      <c r="DQ8" s="225">
        <f>IF(DO8=Punktsystem!$B$5,IF(AND(Punktsystem!$I$14&lt;&gt;"",'alle Spiele'!$H8+'alle Spiele'!$J8&gt;Punktsystem!$D$14),('alle Spiele'!$H8+'alle Spiele'!$J8-Punktsystem!$D$14)*Punktsystem!$F$14,0)+IF(AND(Punktsystem!$I$15&lt;&gt;"",ABS('alle Spiele'!$H8-'alle Spiele'!$J8)&gt;Punktsystem!$D$15),(ABS('alle Spiele'!$H8-'alle Spiele'!$J8)-Punktsystem!$D$15)*Punktsystem!$F$15,0),0)</f>
        <v>0</v>
      </c>
      <c r="DR8" s="230">
        <f>IF(OR('alle Spiele'!DR8="",'alle Spiele'!DS8=""),0,IF(AND('alle Spiele'!$H8='alle Spiele'!DR8,'alle Spiele'!$J8='alle Spiele'!DS8),Punktsystem!$B$5,IF(OR(AND('alle Spiele'!$H8-'alle Spiele'!$J8&lt;0,'alle Spiele'!DR8-'alle Spiele'!DS8&lt;0),AND('alle Spiele'!$H8-'alle Spiele'!$J8&gt;0,'alle Spiele'!DR8-'alle Spiele'!DS8&gt;0),AND('alle Spiele'!$H8-'alle Spiele'!$J8=0,'alle Spiele'!DR8-'alle Spiele'!DS8=0)),Punktsystem!$B$6,0)))</f>
        <v>0</v>
      </c>
      <c r="DS8" s="224">
        <f>IF(DR8=Punktsystem!$B$6,IF(AND(Punktsystem!$D$9&lt;&gt;"",'alle Spiele'!$H8-'alle Spiele'!$J8='alle Spiele'!DR8-'alle Spiele'!DS8,'alle Spiele'!$H8&lt;&gt;'alle Spiele'!$J8),Punktsystem!$B$9,0)+IF(AND(Punktsystem!$D$11&lt;&gt;"",OR('alle Spiele'!$H8='alle Spiele'!DR8,'alle Spiele'!$J8='alle Spiele'!DS8)),Punktsystem!$B$11,0)+IF(AND(Punktsystem!$D$10&lt;&gt;"",'alle Spiele'!$H8='alle Spiele'!$J8,'alle Spiele'!DR8='alle Spiele'!DS8,ABS('alle Spiele'!$H8-'alle Spiele'!DR8)=1),Punktsystem!$B$10,0),0)</f>
        <v>0</v>
      </c>
      <c r="DT8" s="225">
        <f>IF(DR8=Punktsystem!$B$5,IF(AND(Punktsystem!$I$14&lt;&gt;"",'alle Spiele'!$H8+'alle Spiele'!$J8&gt;Punktsystem!$D$14),('alle Spiele'!$H8+'alle Spiele'!$J8-Punktsystem!$D$14)*Punktsystem!$F$14,0)+IF(AND(Punktsystem!$I$15&lt;&gt;"",ABS('alle Spiele'!$H8-'alle Spiele'!$J8)&gt;Punktsystem!$D$15),(ABS('alle Spiele'!$H8-'alle Spiele'!$J8)-Punktsystem!$D$15)*Punktsystem!$F$15,0),0)</f>
        <v>0</v>
      </c>
      <c r="DU8" s="230">
        <f>IF(OR('alle Spiele'!DU8="",'alle Spiele'!DV8=""),0,IF(AND('alle Spiele'!$H8='alle Spiele'!DU8,'alle Spiele'!$J8='alle Spiele'!DV8),Punktsystem!$B$5,IF(OR(AND('alle Spiele'!$H8-'alle Spiele'!$J8&lt;0,'alle Spiele'!DU8-'alle Spiele'!DV8&lt;0),AND('alle Spiele'!$H8-'alle Spiele'!$J8&gt;0,'alle Spiele'!DU8-'alle Spiele'!DV8&gt;0),AND('alle Spiele'!$H8-'alle Spiele'!$J8=0,'alle Spiele'!DU8-'alle Spiele'!DV8=0)),Punktsystem!$B$6,0)))</f>
        <v>0</v>
      </c>
      <c r="DV8" s="224">
        <f>IF(DU8=Punktsystem!$B$6,IF(AND(Punktsystem!$D$9&lt;&gt;"",'alle Spiele'!$H8-'alle Spiele'!$J8='alle Spiele'!DU8-'alle Spiele'!DV8,'alle Spiele'!$H8&lt;&gt;'alle Spiele'!$J8),Punktsystem!$B$9,0)+IF(AND(Punktsystem!$D$11&lt;&gt;"",OR('alle Spiele'!$H8='alle Spiele'!DU8,'alle Spiele'!$J8='alle Spiele'!DV8)),Punktsystem!$B$11,0)+IF(AND(Punktsystem!$D$10&lt;&gt;"",'alle Spiele'!$H8='alle Spiele'!$J8,'alle Spiele'!DU8='alle Spiele'!DV8,ABS('alle Spiele'!$H8-'alle Spiele'!DU8)=1),Punktsystem!$B$10,0),0)</f>
        <v>0</v>
      </c>
      <c r="DW8" s="225">
        <f>IF(DU8=Punktsystem!$B$5,IF(AND(Punktsystem!$I$14&lt;&gt;"",'alle Spiele'!$H8+'alle Spiele'!$J8&gt;Punktsystem!$D$14),('alle Spiele'!$H8+'alle Spiele'!$J8-Punktsystem!$D$14)*Punktsystem!$F$14,0)+IF(AND(Punktsystem!$I$15&lt;&gt;"",ABS('alle Spiele'!$H8-'alle Spiele'!$J8)&gt;Punktsystem!$D$15),(ABS('alle Spiele'!$H8-'alle Spiele'!$J8)-Punktsystem!$D$15)*Punktsystem!$F$15,0),0)</f>
        <v>0</v>
      </c>
      <c r="DX8" s="230">
        <f>IF(OR('alle Spiele'!DX8="",'alle Spiele'!DY8=""),0,IF(AND('alle Spiele'!$H8='alle Spiele'!DX8,'alle Spiele'!$J8='alle Spiele'!DY8),Punktsystem!$B$5,IF(OR(AND('alle Spiele'!$H8-'alle Spiele'!$J8&lt;0,'alle Spiele'!DX8-'alle Spiele'!DY8&lt;0),AND('alle Spiele'!$H8-'alle Spiele'!$J8&gt;0,'alle Spiele'!DX8-'alle Spiele'!DY8&gt;0),AND('alle Spiele'!$H8-'alle Spiele'!$J8=0,'alle Spiele'!DX8-'alle Spiele'!DY8=0)),Punktsystem!$B$6,0)))</f>
        <v>0</v>
      </c>
      <c r="DY8" s="224">
        <f>IF(DX8=Punktsystem!$B$6,IF(AND(Punktsystem!$D$9&lt;&gt;"",'alle Spiele'!$H8-'alle Spiele'!$J8='alle Spiele'!DX8-'alle Spiele'!DY8,'alle Spiele'!$H8&lt;&gt;'alle Spiele'!$J8),Punktsystem!$B$9,0)+IF(AND(Punktsystem!$D$11&lt;&gt;"",OR('alle Spiele'!$H8='alle Spiele'!DX8,'alle Spiele'!$J8='alle Spiele'!DY8)),Punktsystem!$B$11,0)+IF(AND(Punktsystem!$D$10&lt;&gt;"",'alle Spiele'!$H8='alle Spiele'!$J8,'alle Spiele'!DX8='alle Spiele'!DY8,ABS('alle Spiele'!$H8-'alle Spiele'!DX8)=1),Punktsystem!$B$10,0),0)</f>
        <v>0</v>
      </c>
      <c r="DZ8" s="225">
        <f>IF(DX8=Punktsystem!$B$5,IF(AND(Punktsystem!$I$14&lt;&gt;"",'alle Spiele'!$H8+'alle Spiele'!$J8&gt;Punktsystem!$D$14),('alle Spiele'!$H8+'alle Spiele'!$J8-Punktsystem!$D$14)*Punktsystem!$F$14,0)+IF(AND(Punktsystem!$I$15&lt;&gt;"",ABS('alle Spiele'!$H8-'alle Spiele'!$J8)&gt;Punktsystem!$D$15),(ABS('alle Spiele'!$H8-'alle Spiele'!$J8)-Punktsystem!$D$15)*Punktsystem!$F$15,0),0)</f>
        <v>0</v>
      </c>
      <c r="EA8" s="230">
        <f>IF(OR('alle Spiele'!EA8="",'alle Spiele'!EB8=""),0,IF(AND('alle Spiele'!$H8='alle Spiele'!EA8,'alle Spiele'!$J8='alle Spiele'!EB8),Punktsystem!$B$5,IF(OR(AND('alle Spiele'!$H8-'alle Spiele'!$J8&lt;0,'alle Spiele'!EA8-'alle Spiele'!EB8&lt;0),AND('alle Spiele'!$H8-'alle Spiele'!$J8&gt;0,'alle Spiele'!EA8-'alle Spiele'!EB8&gt;0),AND('alle Spiele'!$H8-'alle Spiele'!$J8=0,'alle Spiele'!EA8-'alle Spiele'!EB8=0)),Punktsystem!$B$6,0)))</f>
        <v>0</v>
      </c>
      <c r="EB8" s="224">
        <f>IF(EA8=Punktsystem!$B$6,IF(AND(Punktsystem!$D$9&lt;&gt;"",'alle Spiele'!$H8-'alle Spiele'!$J8='alle Spiele'!EA8-'alle Spiele'!EB8,'alle Spiele'!$H8&lt;&gt;'alle Spiele'!$J8),Punktsystem!$B$9,0)+IF(AND(Punktsystem!$D$11&lt;&gt;"",OR('alle Spiele'!$H8='alle Spiele'!EA8,'alle Spiele'!$J8='alle Spiele'!EB8)),Punktsystem!$B$11,0)+IF(AND(Punktsystem!$D$10&lt;&gt;"",'alle Spiele'!$H8='alle Spiele'!$J8,'alle Spiele'!EA8='alle Spiele'!EB8,ABS('alle Spiele'!$H8-'alle Spiele'!EA8)=1),Punktsystem!$B$10,0),0)</f>
        <v>0</v>
      </c>
      <c r="EC8" s="225">
        <f>IF(EA8=Punktsystem!$B$5,IF(AND(Punktsystem!$I$14&lt;&gt;"",'alle Spiele'!$H8+'alle Spiele'!$J8&gt;Punktsystem!$D$14),('alle Spiele'!$H8+'alle Spiele'!$J8-Punktsystem!$D$14)*Punktsystem!$F$14,0)+IF(AND(Punktsystem!$I$15&lt;&gt;"",ABS('alle Spiele'!$H8-'alle Spiele'!$J8)&gt;Punktsystem!$D$15),(ABS('alle Spiele'!$H8-'alle Spiele'!$J8)-Punktsystem!$D$15)*Punktsystem!$F$15,0),0)</f>
        <v>0</v>
      </c>
      <c r="ED8" s="230">
        <f>IF(OR('alle Spiele'!ED8="",'alle Spiele'!EE8=""),0,IF(AND('alle Spiele'!$H8='alle Spiele'!ED8,'alle Spiele'!$J8='alle Spiele'!EE8),Punktsystem!$B$5,IF(OR(AND('alle Spiele'!$H8-'alle Spiele'!$J8&lt;0,'alle Spiele'!ED8-'alle Spiele'!EE8&lt;0),AND('alle Spiele'!$H8-'alle Spiele'!$J8&gt;0,'alle Spiele'!ED8-'alle Spiele'!EE8&gt;0),AND('alle Spiele'!$H8-'alle Spiele'!$J8=0,'alle Spiele'!ED8-'alle Spiele'!EE8=0)),Punktsystem!$B$6,0)))</f>
        <v>0</v>
      </c>
      <c r="EE8" s="224">
        <f>IF(ED8=Punktsystem!$B$6,IF(AND(Punktsystem!$D$9&lt;&gt;"",'alle Spiele'!$H8-'alle Spiele'!$J8='alle Spiele'!ED8-'alle Spiele'!EE8,'alle Spiele'!$H8&lt;&gt;'alle Spiele'!$J8),Punktsystem!$B$9,0)+IF(AND(Punktsystem!$D$11&lt;&gt;"",OR('alle Spiele'!$H8='alle Spiele'!ED8,'alle Spiele'!$J8='alle Spiele'!EE8)),Punktsystem!$B$11,0)+IF(AND(Punktsystem!$D$10&lt;&gt;"",'alle Spiele'!$H8='alle Spiele'!$J8,'alle Spiele'!ED8='alle Spiele'!EE8,ABS('alle Spiele'!$H8-'alle Spiele'!ED8)=1),Punktsystem!$B$10,0),0)</f>
        <v>0</v>
      </c>
      <c r="EF8" s="225">
        <f>IF(ED8=Punktsystem!$B$5,IF(AND(Punktsystem!$I$14&lt;&gt;"",'alle Spiele'!$H8+'alle Spiele'!$J8&gt;Punktsystem!$D$14),('alle Spiele'!$H8+'alle Spiele'!$J8-Punktsystem!$D$14)*Punktsystem!$F$14,0)+IF(AND(Punktsystem!$I$15&lt;&gt;"",ABS('alle Spiele'!$H8-'alle Spiele'!$J8)&gt;Punktsystem!$D$15),(ABS('alle Spiele'!$H8-'alle Spiele'!$J8)-Punktsystem!$D$15)*Punktsystem!$F$15,0),0)</f>
        <v>0</v>
      </c>
      <c r="EG8" s="230">
        <f>IF(OR('alle Spiele'!EG8="",'alle Spiele'!EH8=""),0,IF(AND('alle Spiele'!$H8='alle Spiele'!EG8,'alle Spiele'!$J8='alle Spiele'!EH8),Punktsystem!$B$5,IF(OR(AND('alle Spiele'!$H8-'alle Spiele'!$J8&lt;0,'alle Spiele'!EG8-'alle Spiele'!EH8&lt;0),AND('alle Spiele'!$H8-'alle Spiele'!$J8&gt;0,'alle Spiele'!EG8-'alle Spiele'!EH8&gt;0),AND('alle Spiele'!$H8-'alle Spiele'!$J8=0,'alle Spiele'!EG8-'alle Spiele'!EH8=0)),Punktsystem!$B$6,0)))</f>
        <v>0</v>
      </c>
      <c r="EH8" s="224">
        <f>IF(EG8=Punktsystem!$B$6,IF(AND(Punktsystem!$D$9&lt;&gt;"",'alle Spiele'!$H8-'alle Spiele'!$J8='alle Spiele'!EG8-'alle Spiele'!EH8,'alle Spiele'!$H8&lt;&gt;'alle Spiele'!$J8),Punktsystem!$B$9,0)+IF(AND(Punktsystem!$D$11&lt;&gt;"",OR('alle Spiele'!$H8='alle Spiele'!EG8,'alle Spiele'!$J8='alle Spiele'!EH8)),Punktsystem!$B$11,0)+IF(AND(Punktsystem!$D$10&lt;&gt;"",'alle Spiele'!$H8='alle Spiele'!$J8,'alle Spiele'!EG8='alle Spiele'!EH8,ABS('alle Spiele'!$H8-'alle Spiele'!EG8)=1),Punktsystem!$B$10,0),0)</f>
        <v>0</v>
      </c>
      <c r="EI8" s="225">
        <f>IF(EG8=Punktsystem!$B$5,IF(AND(Punktsystem!$I$14&lt;&gt;"",'alle Spiele'!$H8+'alle Spiele'!$J8&gt;Punktsystem!$D$14),('alle Spiele'!$H8+'alle Spiele'!$J8-Punktsystem!$D$14)*Punktsystem!$F$14,0)+IF(AND(Punktsystem!$I$15&lt;&gt;"",ABS('alle Spiele'!$H8-'alle Spiele'!$J8)&gt;Punktsystem!$D$15),(ABS('alle Spiele'!$H8-'alle Spiele'!$J8)-Punktsystem!$D$15)*Punktsystem!$F$15,0),0)</f>
        <v>0</v>
      </c>
    </row>
    <row r="9" spans="1:139" x14ac:dyDescent="0.2">
      <c r="A9"/>
      <c r="B9"/>
      <c r="C9"/>
      <c r="D9"/>
      <c r="E9"/>
      <c r="F9"/>
      <c r="G9"/>
      <c r="H9"/>
      <c r="J9"/>
      <c r="K9"/>
      <c r="L9"/>
      <c r="M9"/>
      <c r="N9"/>
      <c r="O9"/>
      <c r="P9"/>
      <c r="Q9"/>
      <c r="T9" s="230">
        <f>IF(OR('alle Spiele'!T9="",'alle Spiele'!U9=""),0,IF(AND('alle Spiele'!$H9='alle Spiele'!T9,'alle Spiele'!$J9='alle Spiele'!U9),Punktsystem!$B$5,IF(OR(AND('alle Spiele'!$H9-'alle Spiele'!$J9&lt;0,'alle Spiele'!T9-'alle Spiele'!U9&lt;0),AND('alle Spiele'!$H9-'alle Spiele'!$J9&gt;0,'alle Spiele'!T9-'alle Spiele'!U9&gt;0),AND('alle Spiele'!$H9-'alle Spiele'!$J9=0,'alle Spiele'!T9-'alle Spiele'!U9=0)),Punktsystem!$B$6,0)))</f>
        <v>0</v>
      </c>
      <c r="U9" s="224">
        <f>IF(T9=Punktsystem!$B$6,IF(AND(Punktsystem!$D$9&lt;&gt;"",'alle Spiele'!$H9-'alle Spiele'!$J9='alle Spiele'!T9-'alle Spiele'!U9,'alle Spiele'!$H9&lt;&gt;'alle Spiele'!$J9),Punktsystem!$B$9,0)+IF(AND(Punktsystem!$D$11&lt;&gt;"",OR('alle Spiele'!$H9='alle Spiele'!T9,'alle Spiele'!$J9='alle Spiele'!U9)),Punktsystem!$B$11,0)+IF(AND(Punktsystem!$D$10&lt;&gt;"",'alle Spiele'!$H9='alle Spiele'!$J9,'alle Spiele'!T9='alle Spiele'!U9,ABS('alle Spiele'!$H9-'alle Spiele'!T9)=1),Punktsystem!$B$10,0),0)</f>
        <v>0</v>
      </c>
      <c r="V9" s="225">
        <f>IF(T9=Punktsystem!$B$5,IF(AND(Punktsystem!$I$14&lt;&gt;"",'alle Spiele'!$H9+'alle Spiele'!$J9&gt;Punktsystem!$D$14),('alle Spiele'!$H9+'alle Spiele'!$J9-Punktsystem!$D$14)*Punktsystem!$F$14,0)+IF(AND(Punktsystem!$I$15&lt;&gt;"",ABS('alle Spiele'!$H9-'alle Spiele'!$J9)&gt;Punktsystem!$D$15),(ABS('alle Spiele'!$H9-'alle Spiele'!$J9)-Punktsystem!$D$15)*Punktsystem!$F$15,0),0)</f>
        <v>0</v>
      </c>
      <c r="W9" s="230">
        <f>IF(OR('alle Spiele'!W9="",'alle Spiele'!X9=""),0,IF(AND('alle Spiele'!$H9='alle Spiele'!W9,'alle Spiele'!$J9='alle Spiele'!X9),Punktsystem!$B$5,IF(OR(AND('alle Spiele'!$H9-'alle Spiele'!$J9&lt;0,'alle Spiele'!W9-'alle Spiele'!X9&lt;0),AND('alle Spiele'!$H9-'alle Spiele'!$J9&gt;0,'alle Spiele'!W9-'alle Spiele'!X9&gt;0),AND('alle Spiele'!$H9-'alle Spiele'!$J9=0,'alle Spiele'!W9-'alle Spiele'!X9=0)),Punktsystem!$B$6,0)))</f>
        <v>0</v>
      </c>
      <c r="X9" s="224">
        <f>IF(W9=Punktsystem!$B$6,IF(AND(Punktsystem!$D$9&lt;&gt;"",'alle Spiele'!$H9-'alle Spiele'!$J9='alle Spiele'!W9-'alle Spiele'!X9,'alle Spiele'!$H9&lt;&gt;'alle Spiele'!$J9),Punktsystem!$B$9,0)+IF(AND(Punktsystem!$D$11&lt;&gt;"",OR('alle Spiele'!$H9='alle Spiele'!W9,'alle Spiele'!$J9='alle Spiele'!X9)),Punktsystem!$B$11,0)+IF(AND(Punktsystem!$D$10&lt;&gt;"",'alle Spiele'!$H9='alle Spiele'!$J9,'alle Spiele'!W9='alle Spiele'!X9,ABS('alle Spiele'!$H9-'alle Spiele'!W9)=1),Punktsystem!$B$10,0),0)</f>
        <v>0</v>
      </c>
      <c r="Y9" s="225">
        <f>IF(W9=Punktsystem!$B$5,IF(AND(Punktsystem!$I$14&lt;&gt;"",'alle Spiele'!$H9+'alle Spiele'!$J9&gt;Punktsystem!$D$14),('alle Spiele'!$H9+'alle Spiele'!$J9-Punktsystem!$D$14)*Punktsystem!$F$14,0)+IF(AND(Punktsystem!$I$15&lt;&gt;"",ABS('alle Spiele'!$H9-'alle Spiele'!$J9)&gt;Punktsystem!$D$15),(ABS('alle Spiele'!$H9-'alle Spiele'!$J9)-Punktsystem!$D$15)*Punktsystem!$F$15,0),0)</f>
        <v>0</v>
      </c>
      <c r="Z9" s="230">
        <f>IF(OR('alle Spiele'!Z9="",'alle Spiele'!AA9=""),0,IF(AND('alle Spiele'!$H9='alle Spiele'!Z9,'alle Spiele'!$J9='alle Spiele'!AA9),Punktsystem!$B$5,IF(OR(AND('alle Spiele'!$H9-'alle Spiele'!$J9&lt;0,'alle Spiele'!Z9-'alle Spiele'!AA9&lt;0),AND('alle Spiele'!$H9-'alle Spiele'!$J9&gt;0,'alle Spiele'!Z9-'alle Spiele'!AA9&gt;0),AND('alle Spiele'!$H9-'alle Spiele'!$J9=0,'alle Spiele'!Z9-'alle Spiele'!AA9=0)),Punktsystem!$B$6,0)))</f>
        <v>0</v>
      </c>
      <c r="AA9" s="224">
        <f>IF(Z9=Punktsystem!$B$6,IF(AND(Punktsystem!$D$9&lt;&gt;"",'alle Spiele'!$H9-'alle Spiele'!$J9='alle Spiele'!Z9-'alle Spiele'!AA9,'alle Spiele'!$H9&lt;&gt;'alle Spiele'!$J9),Punktsystem!$B$9,0)+IF(AND(Punktsystem!$D$11&lt;&gt;"",OR('alle Spiele'!$H9='alle Spiele'!Z9,'alle Spiele'!$J9='alle Spiele'!AA9)),Punktsystem!$B$11,0)+IF(AND(Punktsystem!$D$10&lt;&gt;"",'alle Spiele'!$H9='alle Spiele'!$J9,'alle Spiele'!Z9='alle Spiele'!AA9,ABS('alle Spiele'!$H9-'alle Spiele'!Z9)=1),Punktsystem!$B$10,0),0)</f>
        <v>0</v>
      </c>
      <c r="AB9" s="225">
        <f>IF(Z9=Punktsystem!$B$5,IF(AND(Punktsystem!$I$14&lt;&gt;"",'alle Spiele'!$H9+'alle Spiele'!$J9&gt;Punktsystem!$D$14),('alle Spiele'!$H9+'alle Spiele'!$J9-Punktsystem!$D$14)*Punktsystem!$F$14,0)+IF(AND(Punktsystem!$I$15&lt;&gt;"",ABS('alle Spiele'!$H9-'alle Spiele'!$J9)&gt;Punktsystem!$D$15),(ABS('alle Spiele'!$H9-'alle Spiele'!$J9)-Punktsystem!$D$15)*Punktsystem!$F$15,0),0)</f>
        <v>0</v>
      </c>
      <c r="AC9" s="230">
        <f>IF(OR('alle Spiele'!AC9="",'alle Spiele'!AD9=""),0,IF(AND('alle Spiele'!$H9='alle Spiele'!AC9,'alle Spiele'!$J9='alle Spiele'!AD9),Punktsystem!$B$5,IF(OR(AND('alle Spiele'!$H9-'alle Spiele'!$J9&lt;0,'alle Spiele'!AC9-'alle Spiele'!AD9&lt;0),AND('alle Spiele'!$H9-'alle Spiele'!$J9&gt;0,'alle Spiele'!AC9-'alle Spiele'!AD9&gt;0),AND('alle Spiele'!$H9-'alle Spiele'!$J9=0,'alle Spiele'!AC9-'alle Spiele'!AD9=0)),Punktsystem!$B$6,0)))</f>
        <v>0</v>
      </c>
      <c r="AD9" s="224">
        <f>IF(AC9=Punktsystem!$B$6,IF(AND(Punktsystem!$D$9&lt;&gt;"",'alle Spiele'!$H9-'alle Spiele'!$J9='alle Spiele'!AC9-'alle Spiele'!AD9,'alle Spiele'!$H9&lt;&gt;'alle Spiele'!$J9),Punktsystem!$B$9,0)+IF(AND(Punktsystem!$D$11&lt;&gt;"",OR('alle Spiele'!$H9='alle Spiele'!AC9,'alle Spiele'!$J9='alle Spiele'!AD9)),Punktsystem!$B$11,0)+IF(AND(Punktsystem!$D$10&lt;&gt;"",'alle Spiele'!$H9='alle Spiele'!$J9,'alle Spiele'!AC9='alle Spiele'!AD9,ABS('alle Spiele'!$H9-'alle Spiele'!AC9)=1),Punktsystem!$B$10,0),0)</f>
        <v>0</v>
      </c>
      <c r="AE9" s="225">
        <f>IF(AC9=Punktsystem!$B$5,IF(AND(Punktsystem!$I$14&lt;&gt;"",'alle Spiele'!$H9+'alle Spiele'!$J9&gt;Punktsystem!$D$14),('alle Spiele'!$H9+'alle Spiele'!$J9-Punktsystem!$D$14)*Punktsystem!$F$14,0)+IF(AND(Punktsystem!$I$15&lt;&gt;"",ABS('alle Spiele'!$H9-'alle Spiele'!$J9)&gt;Punktsystem!$D$15),(ABS('alle Spiele'!$H9-'alle Spiele'!$J9)-Punktsystem!$D$15)*Punktsystem!$F$15,0),0)</f>
        <v>0</v>
      </c>
      <c r="AF9" s="230">
        <f>IF(OR('alle Spiele'!AF9="",'alle Spiele'!AG9=""),0,IF(AND('alle Spiele'!$H9='alle Spiele'!AF9,'alle Spiele'!$J9='alle Spiele'!AG9),Punktsystem!$B$5,IF(OR(AND('alle Spiele'!$H9-'alle Spiele'!$J9&lt;0,'alle Spiele'!AF9-'alle Spiele'!AG9&lt;0),AND('alle Spiele'!$H9-'alle Spiele'!$J9&gt;0,'alle Spiele'!AF9-'alle Spiele'!AG9&gt;0),AND('alle Spiele'!$H9-'alle Spiele'!$J9=0,'alle Spiele'!AF9-'alle Spiele'!AG9=0)),Punktsystem!$B$6,0)))</f>
        <v>0</v>
      </c>
      <c r="AG9" s="224">
        <f>IF(AF9=Punktsystem!$B$6,IF(AND(Punktsystem!$D$9&lt;&gt;"",'alle Spiele'!$H9-'alle Spiele'!$J9='alle Spiele'!AF9-'alle Spiele'!AG9,'alle Spiele'!$H9&lt;&gt;'alle Spiele'!$J9),Punktsystem!$B$9,0)+IF(AND(Punktsystem!$D$11&lt;&gt;"",OR('alle Spiele'!$H9='alle Spiele'!AF9,'alle Spiele'!$J9='alle Spiele'!AG9)),Punktsystem!$B$11,0)+IF(AND(Punktsystem!$D$10&lt;&gt;"",'alle Spiele'!$H9='alle Spiele'!$J9,'alle Spiele'!AF9='alle Spiele'!AG9,ABS('alle Spiele'!$H9-'alle Spiele'!AF9)=1),Punktsystem!$B$10,0),0)</f>
        <v>0</v>
      </c>
      <c r="AH9" s="225">
        <f>IF(AF9=Punktsystem!$B$5,IF(AND(Punktsystem!$I$14&lt;&gt;"",'alle Spiele'!$H9+'alle Spiele'!$J9&gt;Punktsystem!$D$14),('alle Spiele'!$H9+'alle Spiele'!$J9-Punktsystem!$D$14)*Punktsystem!$F$14,0)+IF(AND(Punktsystem!$I$15&lt;&gt;"",ABS('alle Spiele'!$H9-'alle Spiele'!$J9)&gt;Punktsystem!$D$15),(ABS('alle Spiele'!$H9-'alle Spiele'!$J9)-Punktsystem!$D$15)*Punktsystem!$F$15,0),0)</f>
        <v>0</v>
      </c>
      <c r="AI9" s="230">
        <f>IF(OR('alle Spiele'!AI9="",'alle Spiele'!AJ9=""),0,IF(AND('alle Spiele'!$H9='alle Spiele'!AI9,'alle Spiele'!$J9='alle Spiele'!AJ9),Punktsystem!$B$5,IF(OR(AND('alle Spiele'!$H9-'alle Spiele'!$J9&lt;0,'alle Spiele'!AI9-'alle Spiele'!AJ9&lt;0),AND('alle Spiele'!$H9-'alle Spiele'!$J9&gt;0,'alle Spiele'!AI9-'alle Spiele'!AJ9&gt;0),AND('alle Spiele'!$H9-'alle Spiele'!$J9=0,'alle Spiele'!AI9-'alle Spiele'!AJ9=0)),Punktsystem!$B$6,0)))</f>
        <v>0</v>
      </c>
      <c r="AJ9" s="224">
        <f>IF(AI9=Punktsystem!$B$6,IF(AND(Punktsystem!$D$9&lt;&gt;"",'alle Spiele'!$H9-'alle Spiele'!$J9='alle Spiele'!AI9-'alle Spiele'!AJ9,'alle Spiele'!$H9&lt;&gt;'alle Spiele'!$J9),Punktsystem!$B$9,0)+IF(AND(Punktsystem!$D$11&lt;&gt;"",OR('alle Spiele'!$H9='alle Spiele'!AI9,'alle Spiele'!$J9='alle Spiele'!AJ9)),Punktsystem!$B$11,0)+IF(AND(Punktsystem!$D$10&lt;&gt;"",'alle Spiele'!$H9='alle Spiele'!$J9,'alle Spiele'!AI9='alle Spiele'!AJ9,ABS('alle Spiele'!$H9-'alle Spiele'!AI9)=1),Punktsystem!$B$10,0),0)</f>
        <v>0</v>
      </c>
      <c r="AK9" s="225">
        <f>IF(AI9=Punktsystem!$B$5,IF(AND(Punktsystem!$I$14&lt;&gt;"",'alle Spiele'!$H9+'alle Spiele'!$J9&gt;Punktsystem!$D$14),('alle Spiele'!$H9+'alle Spiele'!$J9-Punktsystem!$D$14)*Punktsystem!$F$14,0)+IF(AND(Punktsystem!$I$15&lt;&gt;"",ABS('alle Spiele'!$H9-'alle Spiele'!$J9)&gt;Punktsystem!$D$15),(ABS('alle Spiele'!$H9-'alle Spiele'!$J9)-Punktsystem!$D$15)*Punktsystem!$F$15,0),0)</f>
        <v>0</v>
      </c>
      <c r="AL9" s="230">
        <f>IF(OR('alle Spiele'!AL9="",'alle Spiele'!AM9=""),0,IF(AND('alle Spiele'!$H9='alle Spiele'!AL9,'alle Spiele'!$J9='alle Spiele'!AM9),Punktsystem!$B$5,IF(OR(AND('alle Spiele'!$H9-'alle Spiele'!$J9&lt;0,'alle Spiele'!AL9-'alle Spiele'!AM9&lt;0),AND('alle Spiele'!$H9-'alle Spiele'!$J9&gt;0,'alle Spiele'!AL9-'alle Spiele'!AM9&gt;0),AND('alle Spiele'!$H9-'alle Spiele'!$J9=0,'alle Spiele'!AL9-'alle Spiele'!AM9=0)),Punktsystem!$B$6,0)))</f>
        <v>0</v>
      </c>
      <c r="AM9" s="224">
        <f>IF(AL9=Punktsystem!$B$6,IF(AND(Punktsystem!$D$9&lt;&gt;"",'alle Spiele'!$H9-'alle Spiele'!$J9='alle Spiele'!AL9-'alle Spiele'!AM9,'alle Spiele'!$H9&lt;&gt;'alle Spiele'!$J9),Punktsystem!$B$9,0)+IF(AND(Punktsystem!$D$11&lt;&gt;"",OR('alle Spiele'!$H9='alle Spiele'!AL9,'alle Spiele'!$J9='alle Spiele'!AM9)),Punktsystem!$B$11,0)+IF(AND(Punktsystem!$D$10&lt;&gt;"",'alle Spiele'!$H9='alle Spiele'!$J9,'alle Spiele'!AL9='alle Spiele'!AM9,ABS('alle Spiele'!$H9-'alle Spiele'!AL9)=1),Punktsystem!$B$10,0),0)</f>
        <v>0</v>
      </c>
      <c r="AN9" s="225">
        <f>IF(AL9=Punktsystem!$B$5,IF(AND(Punktsystem!$I$14&lt;&gt;"",'alle Spiele'!$H9+'alle Spiele'!$J9&gt;Punktsystem!$D$14),('alle Spiele'!$H9+'alle Spiele'!$J9-Punktsystem!$D$14)*Punktsystem!$F$14,0)+IF(AND(Punktsystem!$I$15&lt;&gt;"",ABS('alle Spiele'!$H9-'alle Spiele'!$J9)&gt;Punktsystem!$D$15),(ABS('alle Spiele'!$H9-'alle Spiele'!$J9)-Punktsystem!$D$15)*Punktsystem!$F$15,0),0)</f>
        <v>0</v>
      </c>
      <c r="AO9" s="230">
        <f>IF(OR('alle Spiele'!AO9="",'alle Spiele'!AP9=""),0,IF(AND('alle Spiele'!$H9='alle Spiele'!AO9,'alle Spiele'!$J9='alle Spiele'!AP9),Punktsystem!$B$5,IF(OR(AND('alle Spiele'!$H9-'alle Spiele'!$J9&lt;0,'alle Spiele'!AO9-'alle Spiele'!AP9&lt;0),AND('alle Spiele'!$H9-'alle Spiele'!$J9&gt;0,'alle Spiele'!AO9-'alle Spiele'!AP9&gt;0),AND('alle Spiele'!$H9-'alle Spiele'!$J9=0,'alle Spiele'!AO9-'alle Spiele'!AP9=0)),Punktsystem!$B$6,0)))</f>
        <v>0</v>
      </c>
      <c r="AP9" s="224">
        <f>IF(AO9=Punktsystem!$B$6,IF(AND(Punktsystem!$D$9&lt;&gt;"",'alle Spiele'!$H9-'alle Spiele'!$J9='alle Spiele'!AO9-'alle Spiele'!AP9,'alle Spiele'!$H9&lt;&gt;'alle Spiele'!$J9),Punktsystem!$B$9,0)+IF(AND(Punktsystem!$D$11&lt;&gt;"",OR('alle Spiele'!$H9='alle Spiele'!AO9,'alle Spiele'!$J9='alle Spiele'!AP9)),Punktsystem!$B$11,0)+IF(AND(Punktsystem!$D$10&lt;&gt;"",'alle Spiele'!$H9='alle Spiele'!$J9,'alle Spiele'!AO9='alle Spiele'!AP9,ABS('alle Spiele'!$H9-'alle Spiele'!AO9)=1),Punktsystem!$B$10,0),0)</f>
        <v>0</v>
      </c>
      <c r="AQ9" s="225">
        <f>IF(AO9=Punktsystem!$B$5,IF(AND(Punktsystem!$I$14&lt;&gt;"",'alle Spiele'!$H9+'alle Spiele'!$J9&gt;Punktsystem!$D$14),('alle Spiele'!$H9+'alle Spiele'!$J9-Punktsystem!$D$14)*Punktsystem!$F$14,0)+IF(AND(Punktsystem!$I$15&lt;&gt;"",ABS('alle Spiele'!$H9-'alle Spiele'!$J9)&gt;Punktsystem!$D$15),(ABS('alle Spiele'!$H9-'alle Spiele'!$J9)-Punktsystem!$D$15)*Punktsystem!$F$15,0),0)</f>
        <v>0</v>
      </c>
      <c r="AR9" s="230">
        <f>IF(OR('alle Spiele'!AR9="",'alle Spiele'!AS9=""),0,IF(AND('alle Spiele'!$H9='alle Spiele'!AR9,'alle Spiele'!$J9='alle Spiele'!AS9),Punktsystem!$B$5,IF(OR(AND('alle Spiele'!$H9-'alle Spiele'!$J9&lt;0,'alle Spiele'!AR9-'alle Spiele'!AS9&lt;0),AND('alle Spiele'!$H9-'alle Spiele'!$J9&gt;0,'alle Spiele'!AR9-'alle Spiele'!AS9&gt;0),AND('alle Spiele'!$H9-'alle Spiele'!$J9=0,'alle Spiele'!AR9-'alle Spiele'!AS9=0)),Punktsystem!$B$6,0)))</f>
        <v>0</v>
      </c>
      <c r="AS9" s="224">
        <f>IF(AR9=Punktsystem!$B$6,IF(AND(Punktsystem!$D$9&lt;&gt;"",'alle Spiele'!$H9-'alle Spiele'!$J9='alle Spiele'!AR9-'alle Spiele'!AS9,'alle Spiele'!$H9&lt;&gt;'alle Spiele'!$J9),Punktsystem!$B$9,0)+IF(AND(Punktsystem!$D$11&lt;&gt;"",OR('alle Spiele'!$H9='alle Spiele'!AR9,'alle Spiele'!$J9='alle Spiele'!AS9)),Punktsystem!$B$11,0)+IF(AND(Punktsystem!$D$10&lt;&gt;"",'alle Spiele'!$H9='alle Spiele'!$J9,'alle Spiele'!AR9='alle Spiele'!AS9,ABS('alle Spiele'!$H9-'alle Spiele'!AR9)=1),Punktsystem!$B$10,0),0)</f>
        <v>0</v>
      </c>
      <c r="AT9" s="225">
        <f>IF(AR9=Punktsystem!$B$5,IF(AND(Punktsystem!$I$14&lt;&gt;"",'alle Spiele'!$H9+'alle Spiele'!$J9&gt;Punktsystem!$D$14),('alle Spiele'!$H9+'alle Spiele'!$J9-Punktsystem!$D$14)*Punktsystem!$F$14,0)+IF(AND(Punktsystem!$I$15&lt;&gt;"",ABS('alle Spiele'!$H9-'alle Spiele'!$J9)&gt;Punktsystem!$D$15),(ABS('alle Spiele'!$H9-'alle Spiele'!$J9)-Punktsystem!$D$15)*Punktsystem!$F$15,0),0)</f>
        <v>0</v>
      </c>
      <c r="AU9" s="230">
        <f>IF(OR('alle Spiele'!AU9="",'alle Spiele'!AV9=""),0,IF(AND('alle Spiele'!$H9='alle Spiele'!AU9,'alle Spiele'!$J9='alle Spiele'!AV9),Punktsystem!$B$5,IF(OR(AND('alle Spiele'!$H9-'alle Spiele'!$J9&lt;0,'alle Spiele'!AU9-'alle Spiele'!AV9&lt;0),AND('alle Spiele'!$H9-'alle Spiele'!$J9&gt;0,'alle Spiele'!AU9-'alle Spiele'!AV9&gt;0),AND('alle Spiele'!$H9-'alle Spiele'!$J9=0,'alle Spiele'!AU9-'alle Spiele'!AV9=0)),Punktsystem!$B$6,0)))</f>
        <v>0</v>
      </c>
      <c r="AV9" s="224">
        <f>IF(AU9=Punktsystem!$B$6,IF(AND(Punktsystem!$D$9&lt;&gt;"",'alle Spiele'!$H9-'alle Spiele'!$J9='alle Spiele'!AU9-'alle Spiele'!AV9,'alle Spiele'!$H9&lt;&gt;'alle Spiele'!$J9),Punktsystem!$B$9,0)+IF(AND(Punktsystem!$D$11&lt;&gt;"",OR('alle Spiele'!$H9='alle Spiele'!AU9,'alle Spiele'!$J9='alle Spiele'!AV9)),Punktsystem!$B$11,0)+IF(AND(Punktsystem!$D$10&lt;&gt;"",'alle Spiele'!$H9='alle Spiele'!$J9,'alle Spiele'!AU9='alle Spiele'!AV9,ABS('alle Spiele'!$H9-'alle Spiele'!AU9)=1),Punktsystem!$B$10,0),0)</f>
        <v>0</v>
      </c>
      <c r="AW9" s="225">
        <f>IF(AU9=Punktsystem!$B$5,IF(AND(Punktsystem!$I$14&lt;&gt;"",'alle Spiele'!$H9+'alle Spiele'!$J9&gt;Punktsystem!$D$14),('alle Spiele'!$H9+'alle Spiele'!$J9-Punktsystem!$D$14)*Punktsystem!$F$14,0)+IF(AND(Punktsystem!$I$15&lt;&gt;"",ABS('alle Spiele'!$H9-'alle Spiele'!$J9)&gt;Punktsystem!$D$15),(ABS('alle Spiele'!$H9-'alle Spiele'!$J9)-Punktsystem!$D$15)*Punktsystem!$F$15,0),0)</f>
        <v>0</v>
      </c>
      <c r="AX9" s="230">
        <f>IF(OR('alle Spiele'!AX9="",'alle Spiele'!AY9=""),0,IF(AND('alle Spiele'!$H9='alle Spiele'!AX9,'alle Spiele'!$J9='alle Spiele'!AY9),Punktsystem!$B$5,IF(OR(AND('alle Spiele'!$H9-'alle Spiele'!$J9&lt;0,'alle Spiele'!AX9-'alle Spiele'!AY9&lt;0),AND('alle Spiele'!$H9-'alle Spiele'!$J9&gt;0,'alle Spiele'!AX9-'alle Spiele'!AY9&gt;0),AND('alle Spiele'!$H9-'alle Spiele'!$J9=0,'alle Spiele'!AX9-'alle Spiele'!AY9=0)),Punktsystem!$B$6,0)))</f>
        <v>0</v>
      </c>
      <c r="AY9" s="224">
        <f>IF(AX9=Punktsystem!$B$6,IF(AND(Punktsystem!$D$9&lt;&gt;"",'alle Spiele'!$H9-'alle Spiele'!$J9='alle Spiele'!AX9-'alle Spiele'!AY9,'alle Spiele'!$H9&lt;&gt;'alle Spiele'!$J9),Punktsystem!$B$9,0)+IF(AND(Punktsystem!$D$11&lt;&gt;"",OR('alle Spiele'!$H9='alle Spiele'!AX9,'alle Spiele'!$J9='alle Spiele'!AY9)),Punktsystem!$B$11,0)+IF(AND(Punktsystem!$D$10&lt;&gt;"",'alle Spiele'!$H9='alle Spiele'!$J9,'alle Spiele'!AX9='alle Spiele'!AY9,ABS('alle Spiele'!$H9-'alle Spiele'!AX9)=1),Punktsystem!$B$10,0),0)</f>
        <v>0</v>
      </c>
      <c r="AZ9" s="225">
        <f>IF(AX9=Punktsystem!$B$5,IF(AND(Punktsystem!$I$14&lt;&gt;"",'alle Spiele'!$H9+'alle Spiele'!$J9&gt;Punktsystem!$D$14),('alle Spiele'!$H9+'alle Spiele'!$J9-Punktsystem!$D$14)*Punktsystem!$F$14,0)+IF(AND(Punktsystem!$I$15&lt;&gt;"",ABS('alle Spiele'!$H9-'alle Spiele'!$J9)&gt;Punktsystem!$D$15),(ABS('alle Spiele'!$H9-'alle Spiele'!$J9)-Punktsystem!$D$15)*Punktsystem!$F$15,0),0)</f>
        <v>0</v>
      </c>
      <c r="BA9" s="230">
        <f>IF(OR('alle Spiele'!BA9="",'alle Spiele'!BB9=""),0,IF(AND('alle Spiele'!$H9='alle Spiele'!BA9,'alle Spiele'!$J9='alle Spiele'!BB9),Punktsystem!$B$5,IF(OR(AND('alle Spiele'!$H9-'alle Spiele'!$J9&lt;0,'alle Spiele'!BA9-'alle Spiele'!BB9&lt;0),AND('alle Spiele'!$H9-'alle Spiele'!$J9&gt;0,'alle Spiele'!BA9-'alle Spiele'!BB9&gt;0),AND('alle Spiele'!$H9-'alle Spiele'!$J9=0,'alle Spiele'!BA9-'alle Spiele'!BB9=0)),Punktsystem!$B$6,0)))</f>
        <v>0</v>
      </c>
      <c r="BB9" s="224">
        <f>IF(BA9=Punktsystem!$B$6,IF(AND(Punktsystem!$D$9&lt;&gt;"",'alle Spiele'!$H9-'alle Spiele'!$J9='alle Spiele'!BA9-'alle Spiele'!BB9,'alle Spiele'!$H9&lt;&gt;'alle Spiele'!$J9),Punktsystem!$B$9,0)+IF(AND(Punktsystem!$D$11&lt;&gt;"",OR('alle Spiele'!$H9='alle Spiele'!BA9,'alle Spiele'!$J9='alle Spiele'!BB9)),Punktsystem!$B$11,0)+IF(AND(Punktsystem!$D$10&lt;&gt;"",'alle Spiele'!$H9='alle Spiele'!$J9,'alle Spiele'!BA9='alle Spiele'!BB9,ABS('alle Spiele'!$H9-'alle Spiele'!BA9)=1),Punktsystem!$B$10,0),0)</f>
        <v>0</v>
      </c>
      <c r="BC9" s="225">
        <f>IF(BA9=Punktsystem!$B$5,IF(AND(Punktsystem!$I$14&lt;&gt;"",'alle Spiele'!$H9+'alle Spiele'!$J9&gt;Punktsystem!$D$14),('alle Spiele'!$H9+'alle Spiele'!$J9-Punktsystem!$D$14)*Punktsystem!$F$14,0)+IF(AND(Punktsystem!$I$15&lt;&gt;"",ABS('alle Spiele'!$H9-'alle Spiele'!$J9)&gt;Punktsystem!$D$15),(ABS('alle Spiele'!$H9-'alle Spiele'!$J9)-Punktsystem!$D$15)*Punktsystem!$F$15,0),0)</f>
        <v>0</v>
      </c>
      <c r="BD9" s="230">
        <f>IF(OR('alle Spiele'!BD9="",'alle Spiele'!BE9=""),0,IF(AND('alle Spiele'!$H9='alle Spiele'!BD9,'alle Spiele'!$J9='alle Spiele'!BE9),Punktsystem!$B$5,IF(OR(AND('alle Spiele'!$H9-'alle Spiele'!$J9&lt;0,'alle Spiele'!BD9-'alle Spiele'!BE9&lt;0),AND('alle Spiele'!$H9-'alle Spiele'!$J9&gt;0,'alle Spiele'!BD9-'alle Spiele'!BE9&gt;0),AND('alle Spiele'!$H9-'alle Spiele'!$J9=0,'alle Spiele'!BD9-'alle Spiele'!BE9=0)),Punktsystem!$B$6,0)))</f>
        <v>0</v>
      </c>
      <c r="BE9" s="224">
        <f>IF(BD9=Punktsystem!$B$6,IF(AND(Punktsystem!$D$9&lt;&gt;"",'alle Spiele'!$H9-'alle Spiele'!$J9='alle Spiele'!BD9-'alle Spiele'!BE9,'alle Spiele'!$H9&lt;&gt;'alle Spiele'!$J9),Punktsystem!$B$9,0)+IF(AND(Punktsystem!$D$11&lt;&gt;"",OR('alle Spiele'!$H9='alle Spiele'!BD9,'alle Spiele'!$J9='alle Spiele'!BE9)),Punktsystem!$B$11,0)+IF(AND(Punktsystem!$D$10&lt;&gt;"",'alle Spiele'!$H9='alle Spiele'!$J9,'alle Spiele'!BD9='alle Spiele'!BE9,ABS('alle Spiele'!$H9-'alle Spiele'!BD9)=1),Punktsystem!$B$10,0),0)</f>
        <v>0</v>
      </c>
      <c r="BF9" s="225">
        <f>IF(BD9=Punktsystem!$B$5,IF(AND(Punktsystem!$I$14&lt;&gt;"",'alle Spiele'!$H9+'alle Spiele'!$J9&gt;Punktsystem!$D$14),('alle Spiele'!$H9+'alle Spiele'!$J9-Punktsystem!$D$14)*Punktsystem!$F$14,0)+IF(AND(Punktsystem!$I$15&lt;&gt;"",ABS('alle Spiele'!$H9-'alle Spiele'!$J9)&gt;Punktsystem!$D$15),(ABS('alle Spiele'!$H9-'alle Spiele'!$J9)-Punktsystem!$D$15)*Punktsystem!$F$15,0),0)</f>
        <v>0</v>
      </c>
      <c r="BG9" s="230">
        <f>IF(OR('alle Spiele'!BG9="",'alle Spiele'!BH9=""),0,IF(AND('alle Spiele'!$H9='alle Spiele'!BG9,'alle Spiele'!$J9='alle Spiele'!BH9),Punktsystem!$B$5,IF(OR(AND('alle Spiele'!$H9-'alle Spiele'!$J9&lt;0,'alle Spiele'!BG9-'alle Spiele'!BH9&lt;0),AND('alle Spiele'!$H9-'alle Spiele'!$J9&gt;0,'alle Spiele'!BG9-'alle Spiele'!BH9&gt;0),AND('alle Spiele'!$H9-'alle Spiele'!$J9=0,'alle Spiele'!BG9-'alle Spiele'!BH9=0)),Punktsystem!$B$6,0)))</f>
        <v>0</v>
      </c>
      <c r="BH9" s="224">
        <f>IF(BG9=Punktsystem!$B$6,IF(AND(Punktsystem!$D$9&lt;&gt;"",'alle Spiele'!$H9-'alle Spiele'!$J9='alle Spiele'!BG9-'alle Spiele'!BH9,'alle Spiele'!$H9&lt;&gt;'alle Spiele'!$J9),Punktsystem!$B$9,0)+IF(AND(Punktsystem!$D$11&lt;&gt;"",OR('alle Spiele'!$H9='alle Spiele'!BG9,'alle Spiele'!$J9='alle Spiele'!BH9)),Punktsystem!$B$11,0)+IF(AND(Punktsystem!$D$10&lt;&gt;"",'alle Spiele'!$H9='alle Spiele'!$J9,'alle Spiele'!BG9='alle Spiele'!BH9,ABS('alle Spiele'!$H9-'alle Spiele'!BG9)=1),Punktsystem!$B$10,0),0)</f>
        <v>0</v>
      </c>
      <c r="BI9" s="225">
        <f>IF(BG9=Punktsystem!$B$5,IF(AND(Punktsystem!$I$14&lt;&gt;"",'alle Spiele'!$H9+'alle Spiele'!$J9&gt;Punktsystem!$D$14),('alle Spiele'!$H9+'alle Spiele'!$J9-Punktsystem!$D$14)*Punktsystem!$F$14,0)+IF(AND(Punktsystem!$I$15&lt;&gt;"",ABS('alle Spiele'!$H9-'alle Spiele'!$J9)&gt;Punktsystem!$D$15),(ABS('alle Spiele'!$H9-'alle Spiele'!$J9)-Punktsystem!$D$15)*Punktsystem!$F$15,0),0)</f>
        <v>0</v>
      </c>
      <c r="BJ9" s="230">
        <f>IF(OR('alle Spiele'!BJ9="",'alle Spiele'!BK9=""),0,IF(AND('alle Spiele'!$H9='alle Spiele'!BJ9,'alle Spiele'!$J9='alle Spiele'!BK9),Punktsystem!$B$5,IF(OR(AND('alle Spiele'!$H9-'alle Spiele'!$J9&lt;0,'alle Spiele'!BJ9-'alle Spiele'!BK9&lt;0),AND('alle Spiele'!$H9-'alle Spiele'!$J9&gt;0,'alle Spiele'!BJ9-'alle Spiele'!BK9&gt;0),AND('alle Spiele'!$H9-'alle Spiele'!$J9=0,'alle Spiele'!BJ9-'alle Spiele'!BK9=0)),Punktsystem!$B$6,0)))</f>
        <v>0</v>
      </c>
      <c r="BK9" s="224">
        <f>IF(BJ9=Punktsystem!$B$6,IF(AND(Punktsystem!$D$9&lt;&gt;"",'alle Spiele'!$H9-'alle Spiele'!$J9='alle Spiele'!BJ9-'alle Spiele'!BK9,'alle Spiele'!$H9&lt;&gt;'alle Spiele'!$J9),Punktsystem!$B$9,0)+IF(AND(Punktsystem!$D$11&lt;&gt;"",OR('alle Spiele'!$H9='alle Spiele'!BJ9,'alle Spiele'!$J9='alle Spiele'!BK9)),Punktsystem!$B$11,0)+IF(AND(Punktsystem!$D$10&lt;&gt;"",'alle Spiele'!$H9='alle Spiele'!$J9,'alle Spiele'!BJ9='alle Spiele'!BK9,ABS('alle Spiele'!$H9-'alle Spiele'!BJ9)=1),Punktsystem!$B$10,0),0)</f>
        <v>0</v>
      </c>
      <c r="BL9" s="225">
        <f>IF(BJ9=Punktsystem!$B$5,IF(AND(Punktsystem!$I$14&lt;&gt;"",'alle Spiele'!$H9+'alle Spiele'!$J9&gt;Punktsystem!$D$14),('alle Spiele'!$H9+'alle Spiele'!$J9-Punktsystem!$D$14)*Punktsystem!$F$14,0)+IF(AND(Punktsystem!$I$15&lt;&gt;"",ABS('alle Spiele'!$H9-'alle Spiele'!$J9)&gt;Punktsystem!$D$15),(ABS('alle Spiele'!$H9-'alle Spiele'!$J9)-Punktsystem!$D$15)*Punktsystem!$F$15,0),0)</f>
        <v>0</v>
      </c>
      <c r="BM9" s="230">
        <f>IF(OR('alle Spiele'!BM9="",'alle Spiele'!BN9=""),0,IF(AND('alle Spiele'!$H9='alle Spiele'!BM9,'alle Spiele'!$J9='alle Spiele'!BN9),Punktsystem!$B$5,IF(OR(AND('alle Spiele'!$H9-'alle Spiele'!$J9&lt;0,'alle Spiele'!BM9-'alle Spiele'!BN9&lt;0),AND('alle Spiele'!$H9-'alle Spiele'!$J9&gt;0,'alle Spiele'!BM9-'alle Spiele'!BN9&gt;0),AND('alle Spiele'!$H9-'alle Spiele'!$J9=0,'alle Spiele'!BM9-'alle Spiele'!BN9=0)),Punktsystem!$B$6,0)))</f>
        <v>0</v>
      </c>
      <c r="BN9" s="224">
        <f>IF(BM9=Punktsystem!$B$6,IF(AND(Punktsystem!$D$9&lt;&gt;"",'alle Spiele'!$H9-'alle Spiele'!$J9='alle Spiele'!BM9-'alle Spiele'!BN9,'alle Spiele'!$H9&lt;&gt;'alle Spiele'!$J9),Punktsystem!$B$9,0)+IF(AND(Punktsystem!$D$11&lt;&gt;"",OR('alle Spiele'!$H9='alle Spiele'!BM9,'alle Spiele'!$J9='alle Spiele'!BN9)),Punktsystem!$B$11,0)+IF(AND(Punktsystem!$D$10&lt;&gt;"",'alle Spiele'!$H9='alle Spiele'!$J9,'alle Spiele'!BM9='alle Spiele'!BN9,ABS('alle Spiele'!$H9-'alle Spiele'!BM9)=1),Punktsystem!$B$10,0),0)</f>
        <v>0</v>
      </c>
      <c r="BO9" s="225">
        <f>IF(BM9=Punktsystem!$B$5,IF(AND(Punktsystem!$I$14&lt;&gt;"",'alle Spiele'!$H9+'alle Spiele'!$J9&gt;Punktsystem!$D$14),('alle Spiele'!$H9+'alle Spiele'!$J9-Punktsystem!$D$14)*Punktsystem!$F$14,0)+IF(AND(Punktsystem!$I$15&lt;&gt;"",ABS('alle Spiele'!$H9-'alle Spiele'!$J9)&gt;Punktsystem!$D$15),(ABS('alle Spiele'!$H9-'alle Spiele'!$J9)-Punktsystem!$D$15)*Punktsystem!$F$15,0),0)</f>
        <v>0</v>
      </c>
      <c r="BP9" s="230">
        <f>IF(OR('alle Spiele'!BP9="",'alle Spiele'!BQ9=""),0,IF(AND('alle Spiele'!$H9='alle Spiele'!BP9,'alle Spiele'!$J9='alle Spiele'!BQ9),Punktsystem!$B$5,IF(OR(AND('alle Spiele'!$H9-'alle Spiele'!$J9&lt;0,'alle Spiele'!BP9-'alle Spiele'!BQ9&lt;0),AND('alle Spiele'!$H9-'alle Spiele'!$J9&gt;0,'alle Spiele'!BP9-'alle Spiele'!BQ9&gt;0),AND('alle Spiele'!$H9-'alle Spiele'!$J9=0,'alle Spiele'!BP9-'alle Spiele'!BQ9=0)),Punktsystem!$B$6,0)))</f>
        <v>0</v>
      </c>
      <c r="BQ9" s="224">
        <f>IF(BP9=Punktsystem!$B$6,IF(AND(Punktsystem!$D$9&lt;&gt;"",'alle Spiele'!$H9-'alle Spiele'!$J9='alle Spiele'!BP9-'alle Spiele'!BQ9,'alle Spiele'!$H9&lt;&gt;'alle Spiele'!$J9),Punktsystem!$B$9,0)+IF(AND(Punktsystem!$D$11&lt;&gt;"",OR('alle Spiele'!$H9='alle Spiele'!BP9,'alle Spiele'!$J9='alle Spiele'!BQ9)),Punktsystem!$B$11,0)+IF(AND(Punktsystem!$D$10&lt;&gt;"",'alle Spiele'!$H9='alle Spiele'!$J9,'alle Spiele'!BP9='alle Spiele'!BQ9,ABS('alle Spiele'!$H9-'alle Spiele'!BP9)=1),Punktsystem!$B$10,0),0)</f>
        <v>0</v>
      </c>
      <c r="BR9" s="225">
        <f>IF(BP9=Punktsystem!$B$5,IF(AND(Punktsystem!$I$14&lt;&gt;"",'alle Spiele'!$H9+'alle Spiele'!$J9&gt;Punktsystem!$D$14),('alle Spiele'!$H9+'alle Spiele'!$J9-Punktsystem!$D$14)*Punktsystem!$F$14,0)+IF(AND(Punktsystem!$I$15&lt;&gt;"",ABS('alle Spiele'!$H9-'alle Spiele'!$J9)&gt;Punktsystem!$D$15),(ABS('alle Spiele'!$H9-'alle Spiele'!$J9)-Punktsystem!$D$15)*Punktsystem!$F$15,0),0)</f>
        <v>0</v>
      </c>
      <c r="BS9" s="230">
        <f>IF(OR('alle Spiele'!BS9="",'alle Spiele'!BT9=""),0,IF(AND('alle Spiele'!$H9='alle Spiele'!BS9,'alle Spiele'!$J9='alle Spiele'!BT9),Punktsystem!$B$5,IF(OR(AND('alle Spiele'!$H9-'alle Spiele'!$J9&lt;0,'alle Spiele'!BS9-'alle Spiele'!BT9&lt;0),AND('alle Spiele'!$H9-'alle Spiele'!$J9&gt;0,'alle Spiele'!BS9-'alle Spiele'!BT9&gt;0),AND('alle Spiele'!$H9-'alle Spiele'!$J9=0,'alle Spiele'!BS9-'alle Spiele'!BT9=0)),Punktsystem!$B$6,0)))</f>
        <v>0</v>
      </c>
      <c r="BT9" s="224">
        <f>IF(BS9=Punktsystem!$B$6,IF(AND(Punktsystem!$D$9&lt;&gt;"",'alle Spiele'!$H9-'alle Spiele'!$J9='alle Spiele'!BS9-'alle Spiele'!BT9,'alle Spiele'!$H9&lt;&gt;'alle Spiele'!$J9),Punktsystem!$B$9,0)+IF(AND(Punktsystem!$D$11&lt;&gt;"",OR('alle Spiele'!$H9='alle Spiele'!BS9,'alle Spiele'!$J9='alle Spiele'!BT9)),Punktsystem!$B$11,0)+IF(AND(Punktsystem!$D$10&lt;&gt;"",'alle Spiele'!$H9='alle Spiele'!$J9,'alle Spiele'!BS9='alle Spiele'!BT9,ABS('alle Spiele'!$H9-'alle Spiele'!BS9)=1),Punktsystem!$B$10,0),0)</f>
        <v>0</v>
      </c>
      <c r="BU9" s="225">
        <f>IF(BS9=Punktsystem!$B$5,IF(AND(Punktsystem!$I$14&lt;&gt;"",'alle Spiele'!$H9+'alle Spiele'!$J9&gt;Punktsystem!$D$14),('alle Spiele'!$H9+'alle Spiele'!$J9-Punktsystem!$D$14)*Punktsystem!$F$14,0)+IF(AND(Punktsystem!$I$15&lt;&gt;"",ABS('alle Spiele'!$H9-'alle Spiele'!$J9)&gt;Punktsystem!$D$15),(ABS('alle Spiele'!$H9-'alle Spiele'!$J9)-Punktsystem!$D$15)*Punktsystem!$F$15,0),0)</f>
        <v>0</v>
      </c>
      <c r="BV9" s="230">
        <f>IF(OR('alle Spiele'!BV9="",'alle Spiele'!BW9=""),0,IF(AND('alle Spiele'!$H9='alle Spiele'!BV9,'alle Spiele'!$J9='alle Spiele'!BW9),Punktsystem!$B$5,IF(OR(AND('alle Spiele'!$H9-'alle Spiele'!$J9&lt;0,'alle Spiele'!BV9-'alle Spiele'!BW9&lt;0),AND('alle Spiele'!$H9-'alle Spiele'!$J9&gt;0,'alle Spiele'!BV9-'alle Spiele'!BW9&gt;0),AND('alle Spiele'!$H9-'alle Spiele'!$J9=0,'alle Spiele'!BV9-'alle Spiele'!BW9=0)),Punktsystem!$B$6,0)))</f>
        <v>0</v>
      </c>
      <c r="BW9" s="224">
        <f>IF(BV9=Punktsystem!$B$6,IF(AND(Punktsystem!$D$9&lt;&gt;"",'alle Spiele'!$H9-'alle Spiele'!$J9='alle Spiele'!BV9-'alle Spiele'!BW9,'alle Spiele'!$H9&lt;&gt;'alle Spiele'!$J9),Punktsystem!$B$9,0)+IF(AND(Punktsystem!$D$11&lt;&gt;"",OR('alle Spiele'!$H9='alle Spiele'!BV9,'alle Spiele'!$J9='alle Spiele'!BW9)),Punktsystem!$B$11,0)+IF(AND(Punktsystem!$D$10&lt;&gt;"",'alle Spiele'!$H9='alle Spiele'!$J9,'alle Spiele'!BV9='alle Spiele'!BW9,ABS('alle Spiele'!$H9-'alle Spiele'!BV9)=1),Punktsystem!$B$10,0),0)</f>
        <v>0</v>
      </c>
      <c r="BX9" s="225">
        <f>IF(BV9=Punktsystem!$B$5,IF(AND(Punktsystem!$I$14&lt;&gt;"",'alle Spiele'!$H9+'alle Spiele'!$J9&gt;Punktsystem!$D$14),('alle Spiele'!$H9+'alle Spiele'!$J9-Punktsystem!$D$14)*Punktsystem!$F$14,0)+IF(AND(Punktsystem!$I$15&lt;&gt;"",ABS('alle Spiele'!$H9-'alle Spiele'!$J9)&gt;Punktsystem!$D$15),(ABS('alle Spiele'!$H9-'alle Spiele'!$J9)-Punktsystem!$D$15)*Punktsystem!$F$15,0),0)</f>
        <v>0</v>
      </c>
      <c r="BY9" s="230">
        <f>IF(OR('alle Spiele'!BY9="",'alle Spiele'!BZ9=""),0,IF(AND('alle Spiele'!$H9='alle Spiele'!BY9,'alle Spiele'!$J9='alle Spiele'!BZ9),Punktsystem!$B$5,IF(OR(AND('alle Spiele'!$H9-'alle Spiele'!$J9&lt;0,'alle Spiele'!BY9-'alle Spiele'!BZ9&lt;0),AND('alle Spiele'!$H9-'alle Spiele'!$J9&gt;0,'alle Spiele'!BY9-'alle Spiele'!BZ9&gt;0),AND('alle Spiele'!$H9-'alle Spiele'!$J9=0,'alle Spiele'!BY9-'alle Spiele'!BZ9=0)),Punktsystem!$B$6,0)))</f>
        <v>0</v>
      </c>
      <c r="BZ9" s="224">
        <f>IF(BY9=Punktsystem!$B$6,IF(AND(Punktsystem!$D$9&lt;&gt;"",'alle Spiele'!$H9-'alle Spiele'!$J9='alle Spiele'!BY9-'alle Spiele'!BZ9,'alle Spiele'!$H9&lt;&gt;'alle Spiele'!$J9),Punktsystem!$B$9,0)+IF(AND(Punktsystem!$D$11&lt;&gt;"",OR('alle Spiele'!$H9='alle Spiele'!BY9,'alle Spiele'!$J9='alle Spiele'!BZ9)),Punktsystem!$B$11,0)+IF(AND(Punktsystem!$D$10&lt;&gt;"",'alle Spiele'!$H9='alle Spiele'!$J9,'alle Spiele'!BY9='alle Spiele'!BZ9,ABS('alle Spiele'!$H9-'alle Spiele'!BY9)=1),Punktsystem!$B$10,0),0)</f>
        <v>0</v>
      </c>
      <c r="CA9" s="225">
        <f>IF(BY9=Punktsystem!$B$5,IF(AND(Punktsystem!$I$14&lt;&gt;"",'alle Spiele'!$H9+'alle Spiele'!$J9&gt;Punktsystem!$D$14),('alle Spiele'!$H9+'alle Spiele'!$J9-Punktsystem!$D$14)*Punktsystem!$F$14,0)+IF(AND(Punktsystem!$I$15&lt;&gt;"",ABS('alle Spiele'!$H9-'alle Spiele'!$J9)&gt;Punktsystem!$D$15),(ABS('alle Spiele'!$H9-'alle Spiele'!$J9)-Punktsystem!$D$15)*Punktsystem!$F$15,0),0)</f>
        <v>0</v>
      </c>
      <c r="CB9" s="230">
        <f>IF(OR('alle Spiele'!CB9="",'alle Spiele'!CC9=""),0,IF(AND('alle Spiele'!$H9='alle Spiele'!CB9,'alle Spiele'!$J9='alle Spiele'!CC9),Punktsystem!$B$5,IF(OR(AND('alle Spiele'!$H9-'alle Spiele'!$J9&lt;0,'alle Spiele'!CB9-'alle Spiele'!CC9&lt;0),AND('alle Spiele'!$H9-'alle Spiele'!$J9&gt;0,'alle Spiele'!CB9-'alle Spiele'!CC9&gt;0),AND('alle Spiele'!$H9-'alle Spiele'!$J9=0,'alle Spiele'!CB9-'alle Spiele'!CC9=0)),Punktsystem!$B$6,0)))</f>
        <v>0</v>
      </c>
      <c r="CC9" s="224">
        <f>IF(CB9=Punktsystem!$B$6,IF(AND(Punktsystem!$D$9&lt;&gt;"",'alle Spiele'!$H9-'alle Spiele'!$J9='alle Spiele'!CB9-'alle Spiele'!CC9,'alle Spiele'!$H9&lt;&gt;'alle Spiele'!$J9),Punktsystem!$B$9,0)+IF(AND(Punktsystem!$D$11&lt;&gt;"",OR('alle Spiele'!$H9='alle Spiele'!CB9,'alle Spiele'!$J9='alle Spiele'!CC9)),Punktsystem!$B$11,0)+IF(AND(Punktsystem!$D$10&lt;&gt;"",'alle Spiele'!$H9='alle Spiele'!$J9,'alle Spiele'!CB9='alle Spiele'!CC9,ABS('alle Spiele'!$H9-'alle Spiele'!CB9)=1),Punktsystem!$B$10,0),0)</f>
        <v>0</v>
      </c>
      <c r="CD9" s="225">
        <f>IF(CB9=Punktsystem!$B$5,IF(AND(Punktsystem!$I$14&lt;&gt;"",'alle Spiele'!$H9+'alle Spiele'!$J9&gt;Punktsystem!$D$14),('alle Spiele'!$H9+'alle Spiele'!$J9-Punktsystem!$D$14)*Punktsystem!$F$14,0)+IF(AND(Punktsystem!$I$15&lt;&gt;"",ABS('alle Spiele'!$H9-'alle Spiele'!$J9)&gt;Punktsystem!$D$15),(ABS('alle Spiele'!$H9-'alle Spiele'!$J9)-Punktsystem!$D$15)*Punktsystem!$F$15,0),0)</f>
        <v>0</v>
      </c>
      <c r="CE9" s="230">
        <f>IF(OR('alle Spiele'!CE9="",'alle Spiele'!CF9=""),0,IF(AND('alle Spiele'!$H9='alle Spiele'!CE9,'alle Spiele'!$J9='alle Spiele'!CF9),Punktsystem!$B$5,IF(OR(AND('alle Spiele'!$H9-'alle Spiele'!$J9&lt;0,'alle Spiele'!CE9-'alle Spiele'!CF9&lt;0),AND('alle Spiele'!$H9-'alle Spiele'!$J9&gt;0,'alle Spiele'!CE9-'alle Spiele'!CF9&gt;0),AND('alle Spiele'!$H9-'alle Spiele'!$J9=0,'alle Spiele'!CE9-'alle Spiele'!CF9=0)),Punktsystem!$B$6,0)))</f>
        <v>0</v>
      </c>
      <c r="CF9" s="224">
        <f>IF(CE9=Punktsystem!$B$6,IF(AND(Punktsystem!$D$9&lt;&gt;"",'alle Spiele'!$H9-'alle Spiele'!$J9='alle Spiele'!CE9-'alle Spiele'!CF9,'alle Spiele'!$H9&lt;&gt;'alle Spiele'!$J9),Punktsystem!$B$9,0)+IF(AND(Punktsystem!$D$11&lt;&gt;"",OR('alle Spiele'!$H9='alle Spiele'!CE9,'alle Spiele'!$J9='alle Spiele'!CF9)),Punktsystem!$B$11,0)+IF(AND(Punktsystem!$D$10&lt;&gt;"",'alle Spiele'!$H9='alle Spiele'!$J9,'alle Spiele'!CE9='alle Spiele'!CF9,ABS('alle Spiele'!$H9-'alle Spiele'!CE9)=1),Punktsystem!$B$10,0),0)</f>
        <v>0</v>
      </c>
      <c r="CG9" s="225">
        <f>IF(CE9=Punktsystem!$B$5,IF(AND(Punktsystem!$I$14&lt;&gt;"",'alle Spiele'!$H9+'alle Spiele'!$J9&gt;Punktsystem!$D$14),('alle Spiele'!$H9+'alle Spiele'!$J9-Punktsystem!$D$14)*Punktsystem!$F$14,0)+IF(AND(Punktsystem!$I$15&lt;&gt;"",ABS('alle Spiele'!$H9-'alle Spiele'!$J9)&gt;Punktsystem!$D$15),(ABS('alle Spiele'!$H9-'alle Spiele'!$J9)-Punktsystem!$D$15)*Punktsystem!$F$15,0),0)</f>
        <v>0</v>
      </c>
      <c r="CH9" s="230">
        <f>IF(OR('alle Spiele'!CH9="",'alle Spiele'!CI9=""),0,IF(AND('alle Spiele'!$H9='alle Spiele'!CH9,'alle Spiele'!$J9='alle Spiele'!CI9),Punktsystem!$B$5,IF(OR(AND('alle Spiele'!$H9-'alle Spiele'!$J9&lt;0,'alle Spiele'!CH9-'alle Spiele'!CI9&lt;0),AND('alle Spiele'!$H9-'alle Spiele'!$J9&gt;0,'alle Spiele'!CH9-'alle Spiele'!CI9&gt;0),AND('alle Spiele'!$H9-'alle Spiele'!$J9=0,'alle Spiele'!CH9-'alle Spiele'!CI9=0)),Punktsystem!$B$6,0)))</f>
        <v>0</v>
      </c>
      <c r="CI9" s="224">
        <f>IF(CH9=Punktsystem!$B$6,IF(AND(Punktsystem!$D$9&lt;&gt;"",'alle Spiele'!$H9-'alle Spiele'!$J9='alle Spiele'!CH9-'alle Spiele'!CI9,'alle Spiele'!$H9&lt;&gt;'alle Spiele'!$J9),Punktsystem!$B$9,0)+IF(AND(Punktsystem!$D$11&lt;&gt;"",OR('alle Spiele'!$H9='alle Spiele'!CH9,'alle Spiele'!$J9='alle Spiele'!CI9)),Punktsystem!$B$11,0)+IF(AND(Punktsystem!$D$10&lt;&gt;"",'alle Spiele'!$H9='alle Spiele'!$J9,'alle Spiele'!CH9='alle Spiele'!CI9,ABS('alle Spiele'!$H9-'alle Spiele'!CH9)=1),Punktsystem!$B$10,0),0)</f>
        <v>0</v>
      </c>
      <c r="CJ9" s="225">
        <f>IF(CH9=Punktsystem!$B$5,IF(AND(Punktsystem!$I$14&lt;&gt;"",'alle Spiele'!$H9+'alle Spiele'!$J9&gt;Punktsystem!$D$14),('alle Spiele'!$H9+'alle Spiele'!$J9-Punktsystem!$D$14)*Punktsystem!$F$14,0)+IF(AND(Punktsystem!$I$15&lt;&gt;"",ABS('alle Spiele'!$H9-'alle Spiele'!$J9)&gt;Punktsystem!$D$15),(ABS('alle Spiele'!$H9-'alle Spiele'!$J9)-Punktsystem!$D$15)*Punktsystem!$F$15,0),0)</f>
        <v>0</v>
      </c>
      <c r="CK9" s="230">
        <f>IF(OR('alle Spiele'!CK9="",'alle Spiele'!CL9=""),0,IF(AND('alle Spiele'!$H9='alle Spiele'!CK9,'alle Spiele'!$J9='alle Spiele'!CL9),Punktsystem!$B$5,IF(OR(AND('alle Spiele'!$H9-'alle Spiele'!$J9&lt;0,'alle Spiele'!CK9-'alle Spiele'!CL9&lt;0),AND('alle Spiele'!$H9-'alle Spiele'!$J9&gt;0,'alle Spiele'!CK9-'alle Spiele'!CL9&gt;0),AND('alle Spiele'!$H9-'alle Spiele'!$J9=0,'alle Spiele'!CK9-'alle Spiele'!CL9=0)),Punktsystem!$B$6,0)))</f>
        <v>0</v>
      </c>
      <c r="CL9" s="224">
        <f>IF(CK9=Punktsystem!$B$6,IF(AND(Punktsystem!$D$9&lt;&gt;"",'alle Spiele'!$H9-'alle Spiele'!$J9='alle Spiele'!CK9-'alle Spiele'!CL9,'alle Spiele'!$H9&lt;&gt;'alle Spiele'!$J9),Punktsystem!$B$9,0)+IF(AND(Punktsystem!$D$11&lt;&gt;"",OR('alle Spiele'!$H9='alle Spiele'!CK9,'alle Spiele'!$J9='alle Spiele'!CL9)),Punktsystem!$B$11,0)+IF(AND(Punktsystem!$D$10&lt;&gt;"",'alle Spiele'!$H9='alle Spiele'!$J9,'alle Spiele'!CK9='alle Spiele'!CL9,ABS('alle Spiele'!$H9-'alle Spiele'!CK9)=1),Punktsystem!$B$10,0),0)</f>
        <v>0</v>
      </c>
      <c r="CM9" s="225">
        <f>IF(CK9=Punktsystem!$B$5,IF(AND(Punktsystem!$I$14&lt;&gt;"",'alle Spiele'!$H9+'alle Spiele'!$J9&gt;Punktsystem!$D$14),('alle Spiele'!$H9+'alle Spiele'!$J9-Punktsystem!$D$14)*Punktsystem!$F$14,0)+IF(AND(Punktsystem!$I$15&lt;&gt;"",ABS('alle Spiele'!$H9-'alle Spiele'!$J9)&gt;Punktsystem!$D$15),(ABS('alle Spiele'!$H9-'alle Spiele'!$J9)-Punktsystem!$D$15)*Punktsystem!$F$15,0),0)</f>
        <v>0</v>
      </c>
      <c r="CN9" s="230">
        <f>IF(OR('alle Spiele'!CN9="",'alle Spiele'!CO9=""),0,IF(AND('alle Spiele'!$H9='alle Spiele'!CN9,'alle Spiele'!$J9='alle Spiele'!CO9),Punktsystem!$B$5,IF(OR(AND('alle Spiele'!$H9-'alle Spiele'!$J9&lt;0,'alle Spiele'!CN9-'alle Spiele'!CO9&lt;0),AND('alle Spiele'!$H9-'alle Spiele'!$J9&gt;0,'alle Spiele'!CN9-'alle Spiele'!CO9&gt;0),AND('alle Spiele'!$H9-'alle Spiele'!$J9=0,'alle Spiele'!CN9-'alle Spiele'!CO9=0)),Punktsystem!$B$6,0)))</f>
        <v>0</v>
      </c>
      <c r="CO9" s="224">
        <f>IF(CN9=Punktsystem!$B$6,IF(AND(Punktsystem!$D$9&lt;&gt;"",'alle Spiele'!$H9-'alle Spiele'!$J9='alle Spiele'!CN9-'alle Spiele'!CO9,'alle Spiele'!$H9&lt;&gt;'alle Spiele'!$J9),Punktsystem!$B$9,0)+IF(AND(Punktsystem!$D$11&lt;&gt;"",OR('alle Spiele'!$H9='alle Spiele'!CN9,'alle Spiele'!$J9='alle Spiele'!CO9)),Punktsystem!$B$11,0)+IF(AND(Punktsystem!$D$10&lt;&gt;"",'alle Spiele'!$H9='alle Spiele'!$J9,'alle Spiele'!CN9='alle Spiele'!CO9,ABS('alle Spiele'!$H9-'alle Spiele'!CN9)=1),Punktsystem!$B$10,0),0)</f>
        <v>0</v>
      </c>
      <c r="CP9" s="225">
        <f>IF(CN9=Punktsystem!$B$5,IF(AND(Punktsystem!$I$14&lt;&gt;"",'alle Spiele'!$H9+'alle Spiele'!$J9&gt;Punktsystem!$D$14),('alle Spiele'!$H9+'alle Spiele'!$J9-Punktsystem!$D$14)*Punktsystem!$F$14,0)+IF(AND(Punktsystem!$I$15&lt;&gt;"",ABS('alle Spiele'!$H9-'alle Spiele'!$J9)&gt;Punktsystem!$D$15),(ABS('alle Spiele'!$H9-'alle Spiele'!$J9)-Punktsystem!$D$15)*Punktsystem!$F$15,0),0)</f>
        <v>0</v>
      </c>
      <c r="CQ9" s="230">
        <f>IF(OR('alle Spiele'!CQ9="",'alle Spiele'!CR9=""),0,IF(AND('alle Spiele'!$H9='alle Spiele'!CQ9,'alle Spiele'!$J9='alle Spiele'!CR9),Punktsystem!$B$5,IF(OR(AND('alle Spiele'!$H9-'alle Spiele'!$J9&lt;0,'alle Spiele'!CQ9-'alle Spiele'!CR9&lt;0),AND('alle Spiele'!$H9-'alle Spiele'!$J9&gt;0,'alle Spiele'!CQ9-'alle Spiele'!CR9&gt;0),AND('alle Spiele'!$H9-'alle Spiele'!$J9=0,'alle Spiele'!CQ9-'alle Spiele'!CR9=0)),Punktsystem!$B$6,0)))</f>
        <v>0</v>
      </c>
      <c r="CR9" s="224">
        <f>IF(CQ9=Punktsystem!$B$6,IF(AND(Punktsystem!$D$9&lt;&gt;"",'alle Spiele'!$H9-'alle Spiele'!$J9='alle Spiele'!CQ9-'alle Spiele'!CR9,'alle Spiele'!$H9&lt;&gt;'alle Spiele'!$J9),Punktsystem!$B$9,0)+IF(AND(Punktsystem!$D$11&lt;&gt;"",OR('alle Spiele'!$H9='alle Spiele'!CQ9,'alle Spiele'!$J9='alle Spiele'!CR9)),Punktsystem!$B$11,0)+IF(AND(Punktsystem!$D$10&lt;&gt;"",'alle Spiele'!$H9='alle Spiele'!$J9,'alle Spiele'!CQ9='alle Spiele'!CR9,ABS('alle Spiele'!$H9-'alle Spiele'!CQ9)=1),Punktsystem!$B$10,0),0)</f>
        <v>0</v>
      </c>
      <c r="CS9" s="225">
        <f>IF(CQ9=Punktsystem!$B$5,IF(AND(Punktsystem!$I$14&lt;&gt;"",'alle Spiele'!$H9+'alle Spiele'!$J9&gt;Punktsystem!$D$14),('alle Spiele'!$H9+'alle Spiele'!$J9-Punktsystem!$D$14)*Punktsystem!$F$14,0)+IF(AND(Punktsystem!$I$15&lt;&gt;"",ABS('alle Spiele'!$H9-'alle Spiele'!$J9)&gt;Punktsystem!$D$15),(ABS('alle Spiele'!$H9-'alle Spiele'!$J9)-Punktsystem!$D$15)*Punktsystem!$F$15,0),0)</f>
        <v>0</v>
      </c>
      <c r="CT9" s="230">
        <f>IF(OR('alle Spiele'!CT9="",'alle Spiele'!CU9=""),0,IF(AND('alle Spiele'!$H9='alle Spiele'!CT9,'alle Spiele'!$J9='alle Spiele'!CU9),Punktsystem!$B$5,IF(OR(AND('alle Spiele'!$H9-'alle Spiele'!$J9&lt;0,'alle Spiele'!CT9-'alle Spiele'!CU9&lt;0),AND('alle Spiele'!$H9-'alle Spiele'!$J9&gt;0,'alle Spiele'!CT9-'alle Spiele'!CU9&gt;0),AND('alle Spiele'!$H9-'alle Spiele'!$J9=0,'alle Spiele'!CT9-'alle Spiele'!CU9=0)),Punktsystem!$B$6,0)))</f>
        <v>0</v>
      </c>
      <c r="CU9" s="224">
        <f>IF(CT9=Punktsystem!$B$6,IF(AND(Punktsystem!$D$9&lt;&gt;"",'alle Spiele'!$H9-'alle Spiele'!$J9='alle Spiele'!CT9-'alle Spiele'!CU9,'alle Spiele'!$H9&lt;&gt;'alle Spiele'!$J9),Punktsystem!$B$9,0)+IF(AND(Punktsystem!$D$11&lt;&gt;"",OR('alle Spiele'!$H9='alle Spiele'!CT9,'alle Spiele'!$J9='alle Spiele'!CU9)),Punktsystem!$B$11,0)+IF(AND(Punktsystem!$D$10&lt;&gt;"",'alle Spiele'!$H9='alle Spiele'!$J9,'alle Spiele'!CT9='alle Spiele'!CU9,ABS('alle Spiele'!$H9-'alle Spiele'!CT9)=1),Punktsystem!$B$10,0),0)</f>
        <v>0</v>
      </c>
      <c r="CV9" s="225">
        <f>IF(CT9=Punktsystem!$B$5,IF(AND(Punktsystem!$I$14&lt;&gt;"",'alle Spiele'!$H9+'alle Spiele'!$J9&gt;Punktsystem!$D$14),('alle Spiele'!$H9+'alle Spiele'!$J9-Punktsystem!$D$14)*Punktsystem!$F$14,0)+IF(AND(Punktsystem!$I$15&lt;&gt;"",ABS('alle Spiele'!$H9-'alle Spiele'!$J9)&gt;Punktsystem!$D$15),(ABS('alle Spiele'!$H9-'alle Spiele'!$J9)-Punktsystem!$D$15)*Punktsystem!$F$15,0),0)</f>
        <v>0</v>
      </c>
      <c r="CW9" s="230">
        <f>IF(OR('alle Spiele'!CW9="",'alle Spiele'!CX9=""),0,IF(AND('alle Spiele'!$H9='alle Spiele'!CW9,'alle Spiele'!$J9='alle Spiele'!CX9),Punktsystem!$B$5,IF(OR(AND('alle Spiele'!$H9-'alle Spiele'!$J9&lt;0,'alle Spiele'!CW9-'alle Spiele'!CX9&lt;0),AND('alle Spiele'!$H9-'alle Spiele'!$J9&gt;0,'alle Spiele'!CW9-'alle Spiele'!CX9&gt;0),AND('alle Spiele'!$H9-'alle Spiele'!$J9=0,'alle Spiele'!CW9-'alle Spiele'!CX9=0)),Punktsystem!$B$6,0)))</f>
        <v>0</v>
      </c>
      <c r="CX9" s="224">
        <f>IF(CW9=Punktsystem!$B$6,IF(AND(Punktsystem!$D$9&lt;&gt;"",'alle Spiele'!$H9-'alle Spiele'!$J9='alle Spiele'!CW9-'alle Spiele'!CX9,'alle Spiele'!$H9&lt;&gt;'alle Spiele'!$J9),Punktsystem!$B$9,0)+IF(AND(Punktsystem!$D$11&lt;&gt;"",OR('alle Spiele'!$H9='alle Spiele'!CW9,'alle Spiele'!$J9='alle Spiele'!CX9)),Punktsystem!$B$11,0)+IF(AND(Punktsystem!$D$10&lt;&gt;"",'alle Spiele'!$H9='alle Spiele'!$J9,'alle Spiele'!CW9='alle Spiele'!CX9,ABS('alle Spiele'!$H9-'alle Spiele'!CW9)=1),Punktsystem!$B$10,0),0)</f>
        <v>0</v>
      </c>
      <c r="CY9" s="225">
        <f>IF(CW9=Punktsystem!$B$5,IF(AND(Punktsystem!$I$14&lt;&gt;"",'alle Spiele'!$H9+'alle Spiele'!$J9&gt;Punktsystem!$D$14),('alle Spiele'!$H9+'alle Spiele'!$J9-Punktsystem!$D$14)*Punktsystem!$F$14,0)+IF(AND(Punktsystem!$I$15&lt;&gt;"",ABS('alle Spiele'!$H9-'alle Spiele'!$J9)&gt;Punktsystem!$D$15),(ABS('alle Spiele'!$H9-'alle Spiele'!$J9)-Punktsystem!$D$15)*Punktsystem!$F$15,0),0)</f>
        <v>0</v>
      </c>
      <c r="CZ9" s="230">
        <f>IF(OR('alle Spiele'!CZ9="",'alle Spiele'!DA9=""),0,IF(AND('alle Spiele'!$H9='alle Spiele'!CZ9,'alle Spiele'!$J9='alle Spiele'!DA9),Punktsystem!$B$5,IF(OR(AND('alle Spiele'!$H9-'alle Spiele'!$J9&lt;0,'alle Spiele'!CZ9-'alle Spiele'!DA9&lt;0),AND('alle Spiele'!$H9-'alle Spiele'!$J9&gt;0,'alle Spiele'!CZ9-'alle Spiele'!DA9&gt;0),AND('alle Spiele'!$H9-'alle Spiele'!$J9=0,'alle Spiele'!CZ9-'alle Spiele'!DA9=0)),Punktsystem!$B$6,0)))</f>
        <v>0</v>
      </c>
      <c r="DA9" s="224">
        <f>IF(CZ9=Punktsystem!$B$6,IF(AND(Punktsystem!$D$9&lt;&gt;"",'alle Spiele'!$H9-'alle Spiele'!$J9='alle Spiele'!CZ9-'alle Spiele'!DA9,'alle Spiele'!$H9&lt;&gt;'alle Spiele'!$J9),Punktsystem!$B$9,0)+IF(AND(Punktsystem!$D$11&lt;&gt;"",OR('alle Spiele'!$H9='alle Spiele'!CZ9,'alle Spiele'!$J9='alle Spiele'!DA9)),Punktsystem!$B$11,0)+IF(AND(Punktsystem!$D$10&lt;&gt;"",'alle Spiele'!$H9='alle Spiele'!$J9,'alle Spiele'!CZ9='alle Spiele'!DA9,ABS('alle Spiele'!$H9-'alle Spiele'!CZ9)=1),Punktsystem!$B$10,0),0)</f>
        <v>0</v>
      </c>
      <c r="DB9" s="225">
        <f>IF(CZ9=Punktsystem!$B$5,IF(AND(Punktsystem!$I$14&lt;&gt;"",'alle Spiele'!$H9+'alle Spiele'!$J9&gt;Punktsystem!$D$14),('alle Spiele'!$H9+'alle Spiele'!$J9-Punktsystem!$D$14)*Punktsystem!$F$14,0)+IF(AND(Punktsystem!$I$15&lt;&gt;"",ABS('alle Spiele'!$H9-'alle Spiele'!$J9)&gt;Punktsystem!$D$15),(ABS('alle Spiele'!$H9-'alle Spiele'!$J9)-Punktsystem!$D$15)*Punktsystem!$F$15,0),0)</f>
        <v>0</v>
      </c>
      <c r="DC9" s="230">
        <f>IF(OR('alle Spiele'!DC9="",'alle Spiele'!DD9=""),0,IF(AND('alle Spiele'!$H9='alle Spiele'!DC9,'alle Spiele'!$J9='alle Spiele'!DD9),Punktsystem!$B$5,IF(OR(AND('alle Spiele'!$H9-'alle Spiele'!$J9&lt;0,'alle Spiele'!DC9-'alle Spiele'!DD9&lt;0),AND('alle Spiele'!$H9-'alle Spiele'!$J9&gt;0,'alle Spiele'!DC9-'alle Spiele'!DD9&gt;0),AND('alle Spiele'!$H9-'alle Spiele'!$J9=0,'alle Spiele'!DC9-'alle Spiele'!DD9=0)),Punktsystem!$B$6,0)))</f>
        <v>0</v>
      </c>
      <c r="DD9" s="224">
        <f>IF(DC9=Punktsystem!$B$6,IF(AND(Punktsystem!$D$9&lt;&gt;"",'alle Spiele'!$H9-'alle Spiele'!$J9='alle Spiele'!DC9-'alle Spiele'!DD9,'alle Spiele'!$H9&lt;&gt;'alle Spiele'!$J9),Punktsystem!$B$9,0)+IF(AND(Punktsystem!$D$11&lt;&gt;"",OR('alle Spiele'!$H9='alle Spiele'!DC9,'alle Spiele'!$J9='alle Spiele'!DD9)),Punktsystem!$B$11,0)+IF(AND(Punktsystem!$D$10&lt;&gt;"",'alle Spiele'!$H9='alle Spiele'!$J9,'alle Spiele'!DC9='alle Spiele'!DD9,ABS('alle Spiele'!$H9-'alle Spiele'!DC9)=1),Punktsystem!$B$10,0),0)</f>
        <v>0</v>
      </c>
      <c r="DE9" s="225">
        <f>IF(DC9=Punktsystem!$B$5,IF(AND(Punktsystem!$I$14&lt;&gt;"",'alle Spiele'!$H9+'alle Spiele'!$J9&gt;Punktsystem!$D$14),('alle Spiele'!$H9+'alle Spiele'!$J9-Punktsystem!$D$14)*Punktsystem!$F$14,0)+IF(AND(Punktsystem!$I$15&lt;&gt;"",ABS('alle Spiele'!$H9-'alle Spiele'!$J9)&gt;Punktsystem!$D$15),(ABS('alle Spiele'!$H9-'alle Spiele'!$J9)-Punktsystem!$D$15)*Punktsystem!$F$15,0),0)</f>
        <v>0</v>
      </c>
      <c r="DF9" s="230">
        <f>IF(OR('alle Spiele'!DF9="",'alle Spiele'!DG9=""),0,IF(AND('alle Spiele'!$H9='alle Spiele'!DF9,'alle Spiele'!$J9='alle Spiele'!DG9),Punktsystem!$B$5,IF(OR(AND('alle Spiele'!$H9-'alle Spiele'!$J9&lt;0,'alle Spiele'!DF9-'alle Spiele'!DG9&lt;0),AND('alle Spiele'!$H9-'alle Spiele'!$J9&gt;0,'alle Spiele'!DF9-'alle Spiele'!DG9&gt;0),AND('alle Spiele'!$H9-'alle Spiele'!$J9=0,'alle Spiele'!DF9-'alle Spiele'!DG9=0)),Punktsystem!$B$6,0)))</f>
        <v>0</v>
      </c>
      <c r="DG9" s="224">
        <f>IF(DF9=Punktsystem!$B$6,IF(AND(Punktsystem!$D$9&lt;&gt;"",'alle Spiele'!$H9-'alle Spiele'!$J9='alle Spiele'!DF9-'alle Spiele'!DG9,'alle Spiele'!$H9&lt;&gt;'alle Spiele'!$J9),Punktsystem!$B$9,0)+IF(AND(Punktsystem!$D$11&lt;&gt;"",OR('alle Spiele'!$H9='alle Spiele'!DF9,'alle Spiele'!$J9='alle Spiele'!DG9)),Punktsystem!$B$11,0)+IF(AND(Punktsystem!$D$10&lt;&gt;"",'alle Spiele'!$H9='alle Spiele'!$J9,'alle Spiele'!DF9='alle Spiele'!DG9,ABS('alle Spiele'!$H9-'alle Spiele'!DF9)=1),Punktsystem!$B$10,0),0)</f>
        <v>0</v>
      </c>
      <c r="DH9" s="225">
        <f>IF(DF9=Punktsystem!$B$5,IF(AND(Punktsystem!$I$14&lt;&gt;"",'alle Spiele'!$H9+'alle Spiele'!$J9&gt;Punktsystem!$D$14),('alle Spiele'!$H9+'alle Spiele'!$J9-Punktsystem!$D$14)*Punktsystem!$F$14,0)+IF(AND(Punktsystem!$I$15&lt;&gt;"",ABS('alle Spiele'!$H9-'alle Spiele'!$J9)&gt;Punktsystem!$D$15),(ABS('alle Spiele'!$H9-'alle Spiele'!$J9)-Punktsystem!$D$15)*Punktsystem!$F$15,0),0)</f>
        <v>0</v>
      </c>
      <c r="DI9" s="230">
        <f>IF(OR('alle Spiele'!DI9="",'alle Spiele'!DJ9=""),0,IF(AND('alle Spiele'!$H9='alle Spiele'!DI9,'alle Spiele'!$J9='alle Spiele'!DJ9),Punktsystem!$B$5,IF(OR(AND('alle Spiele'!$H9-'alle Spiele'!$J9&lt;0,'alle Spiele'!DI9-'alle Spiele'!DJ9&lt;0),AND('alle Spiele'!$H9-'alle Spiele'!$J9&gt;0,'alle Spiele'!DI9-'alle Spiele'!DJ9&gt;0),AND('alle Spiele'!$H9-'alle Spiele'!$J9=0,'alle Spiele'!DI9-'alle Spiele'!DJ9=0)),Punktsystem!$B$6,0)))</f>
        <v>0</v>
      </c>
      <c r="DJ9" s="224">
        <f>IF(DI9=Punktsystem!$B$6,IF(AND(Punktsystem!$D$9&lt;&gt;"",'alle Spiele'!$H9-'alle Spiele'!$J9='alle Spiele'!DI9-'alle Spiele'!DJ9,'alle Spiele'!$H9&lt;&gt;'alle Spiele'!$J9),Punktsystem!$B$9,0)+IF(AND(Punktsystem!$D$11&lt;&gt;"",OR('alle Spiele'!$H9='alle Spiele'!DI9,'alle Spiele'!$J9='alle Spiele'!DJ9)),Punktsystem!$B$11,0)+IF(AND(Punktsystem!$D$10&lt;&gt;"",'alle Spiele'!$H9='alle Spiele'!$J9,'alle Spiele'!DI9='alle Spiele'!DJ9,ABS('alle Spiele'!$H9-'alle Spiele'!DI9)=1),Punktsystem!$B$10,0),0)</f>
        <v>0</v>
      </c>
      <c r="DK9" s="225">
        <f>IF(DI9=Punktsystem!$B$5,IF(AND(Punktsystem!$I$14&lt;&gt;"",'alle Spiele'!$H9+'alle Spiele'!$J9&gt;Punktsystem!$D$14),('alle Spiele'!$H9+'alle Spiele'!$J9-Punktsystem!$D$14)*Punktsystem!$F$14,0)+IF(AND(Punktsystem!$I$15&lt;&gt;"",ABS('alle Spiele'!$H9-'alle Spiele'!$J9)&gt;Punktsystem!$D$15),(ABS('alle Spiele'!$H9-'alle Spiele'!$J9)-Punktsystem!$D$15)*Punktsystem!$F$15,0),0)</f>
        <v>0</v>
      </c>
      <c r="DL9" s="230">
        <f>IF(OR('alle Spiele'!DL9="",'alle Spiele'!DM9=""),0,IF(AND('alle Spiele'!$H9='alle Spiele'!DL9,'alle Spiele'!$J9='alle Spiele'!DM9),Punktsystem!$B$5,IF(OR(AND('alle Spiele'!$H9-'alle Spiele'!$J9&lt;0,'alle Spiele'!DL9-'alle Spiele'!DM9&lt;0),AND('alle Spiele'!$H9-'alle Spiele'!$J9&gt;0,'alle Spiele'!DL9-'alle Spiele'!DM9&gt;0),AND('alle Spiele'!$H9-'alle Spiele'!$J9=0,'alle Spiele'!DL9-'alle Spiele'!DM9=0)),Punktsystem!$B$6,0)))</f>
        <v>0</v>
      </c>
      <c r="DM9" s="224">
        <f>IF(DL9=Punktsystem!$B$6,IF(AND(Punktsystem!$D$9&lt;&gt;"",'alle Spiele'!$H9-'alle Spiele'!$J9='alle Spiele'!DL9-'alle Spiele'!DM9,'alle Spiele'!$H9&lt;&gt;'alle Spiele'!$J9),Punktsystem!$B$9,0)+IF(AND(Punktsystem!$D$11&lt;&gt;"",OR('alle Spiele'!$H9='alle Spiele'!DL9,'alle Spiele'!$J9='alle Spiele'!DM9)),Punktsystem!$B$11,0)+IF(AND(Punktsystem!$D$10&lt;&gt;"",'alle Spiele'!$H9='alle Spiele'!$J9,'alle Spiele'!DL9='alle Spiele'!DM9,ABS('alle Spiele'!$H9-'alle Spiele'!DL9)=1),Punktsystem!$B$10,0),0)</f>
        <v>0</v>
      </c>
      <c r="DN9" s="225">
        <f>IF(DL9=Punktsystem!$B$5,IF(AND(Punktsystem!$I$14&lt;&gt;"",'alle Spiele'!$H9+'alle Spiele'!$J9&gt;Punktsystem!$D$14),('alle Spiele'!$H9+'alle Spiele'!$J9-Punktsystem!$D$14)*Punktsystem!$F$14,0)+IF(AND(Punktsystem!$I$15&lt;&gt;"",ABS('alle Spiele'!$H9-'alle Spiele'!$J9)&gt;Punktsystem!$D$15),(ABS('alle Spiele'!$H9-'alle Spiele'!$J9)-Punktsystem!$D$15)*Punktsystem!$F$15,0),0)</f>
        <v>0</v>
      </c>
      <c r="DO9" s="230">
        <f>IF(OR('alle Spiele'!DO9="",'alle Spiele'!DP9=""),0,IF(AND('alle Spiele'!$H9='alle Spiele'!DO9,'alle Spiele'!$J9='alle Spiele'!DP9),Punktsystem!$B$5,IF(OR(AND('alle Spiele'!$H9-'alle Spiele'!$J9&lt;0,'alle Spiele'!DO9-'alle Spiele'!DP9&lt;0),AND('alle Spiele'!$H9-'alle Spiele'!$J9&gt;0,'alle Spiele'!DO9-'alle Spiele'!DP9&gt;0),AND('alle Spiele'!$H9-'alle Spiele'!$J9=0,'alle Spiele'!DO9-'alle Spiele'!DP9=0)),Punktsystem!$B$6,0)))</f>
        <v>0</v>
      </c>
      <c r="DP9" s="224">
        <f>IF(DO9=Punktsystem!$B$6,IF(AND(Punktsystem!$D$9&lt;&gt;"",'alle Spiele'!$H9-'alle Spiele'!$J9='alle Spiele'!DO9-'alle Spiele'!DP9,'alle Spiele'!$H9&lt;&gt;'alle Spiele'!$J9),Punktsystem!$B$9,0)+IF(AND(Punktsystem!$D$11&lt;&gt;"",OR('alle Spiele'!$H9='alle Spiele'!DO9,'alle Spiele'!$J9='alle Spiele'!DP9)),Punktsystem!$B$11,0)+IF(AND(Punktsystem!$D$10&lt;&gt;"",'alle Spiele'!$H9='alle Spiele'!$J9,'alle Spiele'!DO9='alle Spiele'!DP9,ABS('alle Spiele'!$H9-'alle Spiele'!DO9)=1),Punktsystem!$B$10,0),0)</f>
        <v>0</v>
      </c>
      <c r="DQ9" s="225">
        <f>IF(DO9=Punktsystem!$B$5,IF(AND(Punktsystem!$I$14&lt;&gt;"",'alle Spiele'!$H9+'alle Spiele'!$J9&gt;Punktsystem!$D$14),('alle Spiele'!$H9+'alle Spiele'!$J9-Punktsystem!$D$14)*Punktsystem!$F$14,0)+IF(AND(Punktsystem!$I$15&lt;&gt;"",ABS('alle Spiele'!$H9-'alle Spiele'!$J9)&gt;Punktsystem!$D$15),(ABS('alle Spiele'!$H9-'alle Spiele'!$J9)-Punktsystem!$D$15)*Punktsystem!$F$15,0),0)</f>
        <v>0</v>
      </c>
      <c r="DR9" s="230">
        <f>IF(OR('alle Spiele'!DR9="",'alle Spiele'!DS9=""),0,IF(AND('alle Spiele'!$H9='alle Spiele'!DR9,'alle Spiele'!$J9='alle Spiele'!DS9),Punktsystem!$B$5,IF(OR(AND('alle Spiele'!$H9-'alle Spiele'!$J9&lt;0,'alle Spiele'!DR9-'alle Spiele'!DS9&lt;0),AND('alle Spiele'!$H9-'alle Spiele'!$J9&gt;0,'alle Spiele'!DR9-'alle Spiele'!DS9&gt;0),AND('alle Spiele'!$H9-'alle Spiele'!$J9=0,'alle Spiele'!DR9-'alle Spiele'!DS9=0)),Punktsystem!$B$6,0)))</f>
        <v>0</v>
      </c>
      <c r="DS9" s="224">
        <f>IF(DR9=Punktsystem!$B$6,IF(AND(Punktsystem!$D$9&lt;&gt;"",'alle Spiele'!$H9-'alle Spiele'!$J9='alle Spiele'!DR9-'alle Spiele'!DS9,'alle Spiele'!$H9&lt;&gt;'alle Spiele'!$J9),Punktsystem!$B$9,0)+IF(AND(Punktsystem!$D$11&lt;&gt;"",OR('alle Spiele'!$H9='alle Spiele'!DR9,'alle Spiele'!$J9='alle Spiele'!DS9)),Punktsystem!$B$11,0)+IF(AND(Punktsystem!$D$10&lt;&gt;"",'alle Spiele'!$H9='alle Spiele'!$J9,'alle Spiele'!DR9='alle Spiele'!DS9,ABS('alle Spiele'!$H9-'alle Spiele'!DR9)=1),Punktsystem!$B$10,0),0)</f>
        <v>0</v>
      </c>
      <c r="DT9" s="225">
        <f>IF(DR9=Punktsystem!$B$5,IF(AND(Punktsystem!$I$14&lt;&gt;"",'alle Spiele'!$H9+'alle Spiele'!$J9&gt;Punktsystem!$D$14),('alle Spiele'!$H9+'alle Spiele'!$J9-Punktsystem!$D$14)*Punktsystem!$F$14,0)+IF(AND(Punktsystem!$I$15&lt;&gt;"",ABS('alle Spiele'!$H9-'alle Spiele'!$J9)&gt;Punktsystem!$D$15),(ABS('alle Spiele'!$H9-'alle Spiele'!$J9)-Punktsystem!$D$15)*Punktsystem!$F$15,0),0)</f>
        <v>0</v>
      </c>
      <c r="DU9" s="230">
        <f>IF(OR('alle Spiele'!DU9="",'alle Spiele'!DV9=""),0,IF(AND('alle Spiele'!$H9='alle Spiele'!DU9,'alle Spiele'!$J9='alle Spiele'!DV9),Punktsystem!$B$5,IF(OR(AND('alle Spiele'!$H9-'alle Spiele'!$J9&lt;0,'alle Spiele'!DU9-'alle Spiele'!DV9&lt;0),AND('alle Spiele'!$H9-'alle Spiele'!$J9&gt;0,'alle Spiele'!DU9-'alle Spiele'!DV9&gt;0),AND('alle Spiele'!$H9-'alle Spiele'!$J9=0,'alle Spiele'!DU9-'alle Spiele'!DV9=0)),Punktsystem!$B$6,0)))</f>
        <v>0</v>
      </c>
      <c r="DV9" s="224">
        <f>IF(DU9=Punktsystem!$B$6,IF(AND(Punktsystem!$D$9&lt;&gt;"",'alle Spiele'!$H9-'alle Spiele'!$J9='alle Spiele'!DU9-'alle Spiele'!DV9,'alle Spiele'!$H9&lt;&gt;'alle Spiele'!$J9),Punktsystem!$B$9,0)+IF(AND(Punktsystem!$D$11&lt;&gt;"",OR('alle Spiele'!$H9='alle Spiele'!DU9,'alle Spiele'!$J9='alle Spiele'!DV9)),Punktsystem!$B$11,0)+IF(AND(Punktsystem!$D$10&lt;&gt;"",'alle Spiele'!$H9='alle Spiele'!$J9,'alle Spiele'!DU9='alle Spiele'!DV9,ABS('alle Spiele'!$H9-'alle Spiele'!DU9)=1),Punktsystem!$B$10,0),0)</f>
        <v>0</v>
      </c>
      <c r="DW9" s="225">
        <f>IF(DU9=Punktsystem!$B$5,IF(AND(Punktsystem!$I$14&lt;&gt;"",'alle Spiele'!$H9+'alle Spiele'!$J9&gt;Punktsystem!$D$14),('alle Spiele'!$H9+'alle Spiele'!$J9-Punktsystem!$D$14)*Punktsystem!$F$14,0)+IF(AND(Punktsystem!$I$15&lt;&gt;"",ABS('alle Spiele'!$H9-'alle Spiele'!$J9)&gt;Punktsystem!$D$15),(ABS('alle Spiele'!$H9-'alle Spiele'!$J9)-Punktsystem!$D$15)*Punktsystem!$F$15,0),0)</f>
        <v>0</v>
      </c>
      <c r="DX9" s="230">
        <f>IF(OR('alle Spiele'!DX9="",'alle Spiele'!DY9=""),0,IF(AND('alle Spiele'!$H9='alle Spiele'!DX9,'alle Spiele'!$J9='alle Spiele'!DY9),Punktsystem!$B$5,IF(OR(AND('alle Spiele'!$H9-'alle Spiele'!$J9&lt;0,'alle Spiele'!DX9-'alle Spiele'!DY9&lt;0),AND('alle Spiele'!$H9-'alle Spiele'!$J9&gt;0,'alle Spiele'!DX9-'alle Spiele'!DY9&gt;0),AND('alle Spiele'!$H9-'alle Spiele'!$J9=0,'alle Spiele'!DX9-'alle Spiele'!DY9=0)),Punktsystem!$B$6,0)))</f>
        <v>0</v>
      </c>
      <c r="DY9" s="224">
        <f>IF(DX9=Punktsystem!$B$6,IF(AND(Punktsystem!$D$9&lt;&gt;"",'alle Spiele'!$H9-'alle Spiele'!$J9='alle Spiele'!DX9-'alle Spiele'!DY9,'alle Spiele'!$H9&lt;&gt;'alle Spiele'!$J9),Punktsystem!$B$9,0)+IF(AND(Punktsystem!$D$11&lt;&gt;"",OR('alle Spiele'!$H9='alle Spiele'!DX9,'alle Spiele'!$J9='alle Spiele'!DY9)),Punktsystem!$B$11,0)+IF(AND(Punktsystem!$D$10&lt;&gt;"",'alle Spiele'!$H9='alle Spiele'!$J9,'alle Spiele'!DX9='alle Spiele'!DY9,ABS('alle Spiele'!$H9-'alle Spiele'!DX9)=1),Punktsystem!$B$10,0),0)</f>
        <v>0</v>
      </c>
      <c r="DZ9" s="225">
        <f>IF(DX9=Punktsystem!$B$5,IF(AND(Punktsystem!$I$14&lt;&gt;"",'alle Spiele'!$H9+'alle Spiele'!$J9&gt;Punktsystem!$D$14),('alle Spiele'!$H9+'alle Spiele'!$J9-Punktsystem!$D$14)*Punktsystem!$F$14,0)+IF(AND(Punktsystem!$I$15&lt;&gt;"",ABS('alle Spiele'!$H9-'alle Spiele'!$J9)&gt;Punktsystem!$D$15),(ABS('alle Spiele'!$H9-'alle Spiele'!$J9)-Punktsystem!$D$15)*Punktsystem!$F$15,0),0)</f>
        <v>0</v>
      </c>
      <c r="EA9" s="230">
        <f>IF(OR('alle Spiele'!EA9="",'alle Spiele'!EB9=""),0,IF(AND('alle Spiele'!$H9='alle Spiele'!EA9,'alle Spiele'!$J9='alle Spiele'!EB9),Punktsystem!$B$5,IF(OR(AND('alle Spiele'!$H9-'alle Spiele'!$J9&lt;0,'alle Spiele'!EA9-'alle Spiele'!EB9&lt;0),AND('alle Spiele'!$H9-'alle Spiele'!$J9&gt;0,'alle Spiele'!EA9-'alle Spiele'!EB9&gt;0),AND('alle Spiele'!$H9-'alle Spiele'!$J9=0,'alle Spiele'!EA9-'alle Spiele'!EB9=0)),Punktsystem!$B$6,0)))</f>
        <v>0</v>
      </c>
      <c r="EB9" s="224">
        <f>IF(EA9=Punktsystem!$B$6,IF(AND(Punktsystem!$D$9&lt;&gt;"",'alle Spiele'!$H9-'alle Spiele'!$J9='alle Spiele'!EA9-'alle Spiele'!EB9,'alle Spiele'!$H9&lt;&gt;'alle Spiele'!$J9),Punktsystem!$B$9,0)+IF(AND(Punktsystem!$D$11&lt;&gt;"",OR('alle Spiele'!$H9='alle Spiele'!EA9,'alle Spiele'!$J9='alle Spiele'!EB9)),Punktsystem!$B$11,0)+IF(AND(Punktsystem!$D$10&lt;&gt;"",'alle Spiele'!$H9='alle Spiele'!$J9,'alle Spiele'!EA9='alle Spiele'!EB9,ABS('alle Spiele'!$H9-'alle Spiele'!EA9)=1),Punktsystem!$B$10,0),0)</f>
        <v>0</v>
      </c>
      <c r="EC9" s="225">
        <f>IF(EA9=Punktsystem!$B$5,IF(AND(Punktsystem!$I$14&lt;&gt;"",'alle Spiele'!$H9+'alle Spiele'!$J9&gt;Punktsystem!$D$14),('alle Spiele'!$H9+'alle Spiele'!$J9-Punktsystem!$D$14)*Punktsystem!$F$14,0)+IF(AND(Punktsystem!$I$15&lt;&gt;"",ABS('alle Spiele'!$H9-'alle Spiele'!$J9)&gt;Punktsystem!$D$15),(ABS('alle Spiele'!$H9-'alle Spiele'!$J9)-Punktsystem!$D$15)*Punktsystem!$F$15,0),0)</f>
        <v>0</v>
      </c>
      <c r="ED9" s="230">
        <f>IF(OR('alle Spiele'!ED9="",'alle Spiele'!EE9=""),0,IF(AND('alle Spiele'!$H9='alle Spiele'!ED9,'alle Spiele'!$J9='alle Spiele'!EE9),Punktsystem!$B$5,IF(OR(AND('alle Spiele'!$H9-'alle Spiele'!$J9&lt;0,'alle Spiele'!ED9-'alle Spiele'!EE9&lt;0),AND('alle Spiele'!$H9-'alle Spiele'!$J9&gt;0,'alle Spiele'!ED9-'alle Spiele'!EE9&gt;0),AND('alle Spiele'!$H9-'alle Spiele'!$J9=0,'alle Spiele'!ED9-'alle Spiele'!EE9=0)),Punktsystem!$B$6,0)))</f>
        <v>0</v>
      </c>
      <c r="EE9" s="224">
        <f>IF(ED9=Punktsystem!$B$6,IF(AND(Punktsystem!$D$9&lt;&gt;"",'alle Spiele'!$H9-'alle Spiele'!$J9='alle Spiele'!ED9-'alle Spiele'!EE9,'alle Spiele'!$H9&lt;&gt;'alle Spiele'!$J9),Punktsystem!$B$9,0)+IF(AND(Punktsystem!$D$11&lt;&gt;"",OR('alle Spiele'!$H9='alle Spiele'!ED9,'alle Spiele'!$J9='alle Spiele'!EE9)),Punktsystem!$B$11,0)+IF(AND(Punktsystem!$D$10&lt;&gt;"",'alle Spiele'!$H9='alle Spiele'!$J9,'alle Spiele'!ED9='alle Spiele'!EE9,ABS('alle Spiele'!$H9-'alle Spiele'!ED9)=1),Punktsystem!$B$10,0),0)</f>
        <v>0</v>
      </c>
      <c r="EF9" s="225">
        <f>IF(ED9=Punktsystem!$B$5,IF(AND(Punktsystem!$I$14&lt;&gt;"",'alle Spiele'!$H9+'alle Spiele'!$J9&gt;Punktsystem!$D$14),('alle Spiele'!$H9+'alle Spiele'!$J9-Punktsystem!$D$14)*Punktsystem!$F$14,0)+IF(AND(Punktsystem!$I$15&lt;&gt;"",ABS('alle Spiele'!$H9-'alle Spiele'!$J9)&gt;Punktsystem!$D$15),(ABS('alle Spiele'!$H9-'alle Spiele'!$J9)-Punktsystem!$D$15)*Punktsystem!$F$15,0),0)</f>
        <v>0</v>
      </c>
      <c r="EG9" s="230">
        <f>IF(OR('alle Spiele'!EG9="",'alle Spiele'!EH9=""),0,IF(AND('alle Spiele'!$H9='alle Spiele'!EG9,'alle Spiele'!$J9='alle Spiele'!EH9),Punktsystem!$B$5,IF(OR(AND('alle Spiele'!$H9-'alle Spiele'!$J9&lt;0,'alle Spiele'!EG9-'alle Spiele'!EH9&lt;0),AND('alle Spiele'!$H9-'alle Spiele'!$J9&gt;0,'alle Spiele'!EG9-'alle Spiele'!EH9&gt;0),AND('alle Spiele'!$H9-'alle Spiele'!$J9=0,'alle Spiele'!EG9-'alle Spiele'!EH9=0)),Punktsystem!$B$6,0)))</f>
        <v>0</v>
      </c>
      <c r="EH9" s="224">
        <f>IF(EG9=Punktsystem!$B$6,IF(AND(Punktsystem!$D$9&lt;&gt;"",'alle Spiele'!$H9-'alle Spiele'!$J9='alle Spiele'!EG9-'alle Spiele'!EH9,'alle Spiele'!$H9&lt;&gt;'alle Spiele'!$J9),Punktsystem!$B$9,0)+IF(AND(Punktsystem!$D$11&lt;&gt;"",OR('alle Spiele'!$H9='alle Spiele'!EG9,'alle Spiele'!$J9='alle Spiele'!EH9)),Punktsystem!$B$11,0)+IF(AND(Punktsystem!$D$10&lt;&gt;"",'alle Spiele'!$H9='alle Spiele'!$J9,'alle Spiele'!EG9='alle Spiele'!EH9,ABS('alle Spiele'!$H9-'alle Spiele'!EG9)=1),Punktsystem!$B$10,0),0)</f>
        <v>0</v>
      </c>
      <c r="EI9" s="225">
        <f>IF(EG9=Punktsystem!$B$5,IF(AND(Punktsystem!$I$14&lt;&gt;"",'alle Spiele'!$H9+'alle Spiele'!$J9&gt;Punktsystem!$D$14),('alle Spiele'!$H9+'alle Spiele'!$J9-Punktsystem!$D$14)*Punktsystem!$F$14,0)+IF(AND(Punktsystem!$I$15&lt;&gt;"",ABS('alle Spiele'!$H9-'alle Spiele'!$J9)&gt;Punktsystem!$D$15),(ABS('alle Spiele'!$H9-'alle Spiele'!$J9)-Punktsystem!$D$15)*Punktsystem!$F$15,0),0)</f>
        <v>0</v>
      </c>
    </row>
    <row r="10" spans="1:139" x14ac:dyDescent="0.2">
      <c r="A10"/>
      <c r="B10"/>
      <c r="C10"/>
      <c r="D10"/>
      <c r="E10"/>
      <c r="F10"/>
      <c r="G10"/>
      <c r="H10"/>
      <c r="J10"/>
      <c r="K10"/>
      <c r="L10"/>
      <c r="M10"/>
      <c r="N10"/>
      <c r="O10"/>
      <c r="P10"/>
      <c r="Q10"/>
      <c r="T10" s="230">
        <f>IF(OR('alle Spiele'!T10="",'alle Spiele'!U10=""),0,IF(AND('alle Spiele'!$H10='alle Spiele'!T10,'alle Spiele'!$J10='alle Spiele'!U10),Punktsystem!$B$5,IF(OR(AND('alle Spiele'!$H10-'alle Spiele'!$J10&lt;0,'alle Spiele'!T10-'alle Spiele'!U10&lt;0),AND('alle Spiele'!$H10-'alle Spiele'!$J10&gt;0,'alle Spiele'!T10-'alle Spiele'!U10&gt;0),AND('alle Spiele'!$H10-'alle Spiele'!$J10=0,'alle Spiele'!T10-'alle Spiele'!U10=0)),Punktsystem!$B$6,0)))</f>
        <v>0</v>
      </c>
      <c r="U10" s="224">
        <f>IF(T10=Punktsystem!$B$6,IF(AND(Punktsystem!$D$9&lt;&gt;"",'alle Spiele'!$H10-'alle Spiele'!$J10='alle Spiele'!T10-'alle Spiele'!U10,'alle Spiele'!$H10&lt;&gt;'alle Spiele'!$J10),Punktsystem!$B$9,0)+IF(AND(Punktsystem!$D$11&lt;&gt;"",OR('alle Spiele'!$H10='alle Spiele'!T10,'alle Spiele'!$J10='alle Spiele'!U10)),Punktsystem!$B$11,0)+IF(AND(Punktsystem!$D$10&lt;&gt;"",'alle Spiele'!$H10='alle Spiele'!$J10,'alle Spiele'!T10='alle Spiele'!U10,ABS('alle Spiele'!$H10-'alle Spiele'!T10)=1),Punktsystem!$B$10,0),0)</f>
        <v>0</v>
      </c>
      <c r="V10" s="225">
        <f>IF(T10=Punktsystem!$B$5,IF(AND(Punktsystem!$I$14&lt;&gt;"",'alle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W10" s="230">
        <f>IF(OR('alle Spiele'!W10="",'alle Spiele'!X10=""),0,IF(AND('alle Spiele'!$H10='alle Spiele'!W10,'alle Spiele'!$J10='alle Spiele'!X10),Punktsystem!$B$5,IF(OR(AND('alle Spiele'!$H10-'alle Spiele'!$J10&lt;0,'alle Spiele'!W10-'alle Spiele'!X10&lt;0),AND('alle Spiele'!$H10-'alle Spiele'!$J10&gt;0,'alle Spiele'!W10-'alle Spiele'!X10&gt;0),AND('alle Spiele'!$H10-'alle Spiele'!$J10=0,'alle Spiele'!W10-'alle Spiele'!X10=0)),Punktsystem!$B$6,0)))</f>
        <v>0</v>
      </c>
      <c r="X10" s="224">
        <f>IF(W10=Punktsystem!$B$6,IF(AND(Punktsystem!$D$9&lt;&gt;"",'alle Spiele'!$H10-'alle Spiele'!$J10='alle Spiele'!W10-'alle Spiele'!X10,'alle Spiele'!$H10&lt;&gt;'alle Spiele'!$J10),Punktsystem!$B$9,0)+IF(AND(Punktsystem!$D$11&lt;&gt;"",OR('alle Spiele'!$H10='alle Spiele'!W10,'alle Spiele'!$J10='alle Spiele'!X10)),Punktsystem!$B$11,0)+IF(AND(Punktsystem!$D$10&lt;&gt;"",'alle Spiele'!$H10='alle Spiele'!$J10,'alle Spiele'!W10='alle Spiele'!X10,ABS('alle Spiele'!$H10-'alle Spiele'!W10)=1),Punktsystem!$B$10,0),0)</f>
        <v>0</v>
      </c>
      <c r="Y10" s="225">
        <f>IF(W10=Punktsystem!$B$5,IF(AND(Punktsystem!$I$14&lt;&gt;"",'alle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Z10" s="230">
        <f>IF(OR('alle Spiele'!Z10="",'alle Spiele'!AA10=""),0,IF(AND('alle Spiele'!$H10='alle Spiele'!Z10,'alle Spiele'!$J10='alle Spiele'!AA10),Punktsystem!$B$5,IF(OR(AND('alle Spiele'!$H10-'alle Spiele'!$J10&lt;0,'alle Spiele'!Z10-'alle Spiele'!AA10&lt;0),AND('alle Spiele'!$H10-'alle Spiele'!$J10&gt;0,'alle Spiele'!Z10-'alle Spiele'!AA10&gt;0),AND('alle Spiele'!$H10-'alle Spiele'!$J10=0,'alle Spiele'!Z10-'alle Spiele'!AA10=0)),Punktsystem!$B$6,0)))</f>
        <v>0</v>
      </c>
      <c r="AA10" s="224">
        <f>IF(Z10=Punktsystem!$B$6,IF(AND(Punktsystem!$D$9&lt;&gt;"",'alle Spiele'!$H10-'alle Spiele'!$J10='alle Spiele'!Z10-'alle Spiele'!AA10,'alle Spiele'!$H10&lt;&gt;'alle Spiele'!$J10),Punktsystem!$B$9,0)+IF(AND(Punktsystem!$D$11&lt;&gt;"",OR('alle Spiele'!$H10='alle Spiele'!Z10,'alle Spiele'!$J10='alle Spiele'!AA10)),Punktsystem!$B$11,0)+IF(AND(Punktsystem!$D$10&lt;&gt;"",'alle Spiele'!$H10='alle Spiele'!$J10,'alle Spiele'!Z10='alle Spiele'!AA10,ABS('alle Spiele'!$H10-'alle Spiele'!Z10)=1),Punktsystem!$B$10,0),0)</f>
        <v>0</v>
      </c>
      <c r="AB10" s="225">
        <f>IF(Z10=Punktsystem!$B$5,IF(AND(Punktsystem!$I$14&lt;&gt;"",'alle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AC10" s="230">
        <f>IF(OR('alle Spiele'!AC10="",'alle Spiele'!AD10=""),0,IF(AND('alle Spiele'!$H10='alle Spiele'!AC10,'alle Spiele'!$J10='alle Spiele'!AD10),Punktsystem!$B$5,IF(OR(AND('alle Spiele'!$H10-'alle Spiele'!$J10&lt;0,'alle Spiele'!AC10-'alle Spiele'!AD10&lt;0),AND('alle Spiele'!$H10-'alle Spiele'!$J10&gt;0,'alle Spiele'!AC10-'alle Spiele'!AD10&gt;0),AND('alle Spiele'!$H10-'alle Spiele'!$J10=0,'alle Spiele'!AC10-'alle Spiele'!AD10=0)),Punktsystem!$B$6,0)))</f>
        <v>0</v>
      </c>
      <c r="AD10" s="224">
        <f>IF(AC10=Punktsystem!$B$6,IF(AND(Punktsystem!$D$9&lt;&gt;"",'alle Spiele'!$H10-'alle Spiele'!$J10='alle Spiele'!AC10-'alle Spiele'!AD10,'alle Spiele'!$H10&lt;&gt;'alle Spiele'!$J10),Punktsystem!$B$9,0)+IF(AND(Punktsystem!$D$11&lt;&gt;"",OR('alle Spiele'!$H10='alle Spiele'!AC10,'alle Spiele'!$J10='alle Spiele'!AD10)),Punktsystem!$B$11,0)+IF(AND(Punktsystem!$D$10&lt;&gt;"",'alle Spiele'!$H10='alle Spiele'!$J10,'alle Spiele'!AC10='alle Spiele'!AD10,ABS('alle Spiele'!$H10-'alle Spiele'!AC10)=1),Punktsystem!$B$10,0),0)</f>
        <v>0</v>
      </c>
      <c r="AE10" s="225">
        <f>IF(AC10=Punktsystem!$B$5,IF(AND(Punktsystem!$I$14&lt;&gt;"",'alle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AF10" s="230">
        <f>IF(OR('alle Spiele'!AF10="",'alle Spiele'!AG10=""),0,IF(AND('alle Spiele'!$H10='alle Spiele'!AF10,'alle Spiele'!$J10='alle Spiele'!AG10),Punktsystem!$B$5,IF(OR(AND('alle Spiele'!$H10-'alle Spiele'!$J10&lt;0,'alle Spiele'!AF10-'alle Spiele'!AG10&lt;0),AND('alle Spiele'!$H10-'alle Spiele'!$J10&gt;0,'alle Spiele'!AF10-'alle Spiele'!AG10&gt;0),AND('alle Spiele'!$H10-'alle Spiele'!$J10=0,'alle Spiele'!AF10-'alle Spiele'!AG10=0)),Punktsystem!$B$6,0)))</f>
        <v>0</v>
      </c>
      <c r="AG10" s="224">
        <f>IF(AF10=Punktsystem!$B$6,IF(AND(Punktsystem!$D$9&lt;&gt;"",'alle Spiele'!$H10-'alle Spiele'!$J10='alle Spiele'!AF10-'alle Spiele'!AG10,'alle Spiele'!$H10&lt;&gt;'alle Spiele'!$J10),Punktsystem!$B$9,0)+IF(AND(Punktsystem!$D$11&lt;&gt;"",OR('alle Spiele'!$H10='alle Spiele'!AF10,'alle Spiele'!$J10='alle Spiele'!AG10)),Punktsystem!$B$11,0)+IF(AND(Punktsystem!$D$10&lt;&gt;"",'alle Spiele'!$H10='alle Spiele'!$J10,'alle Spiele'!AF10='alle Spiele'!AG10,ABS('alle Spiele'!$H10-'alle Spiele'!AF10)=1),Punktsystem!$B$10,0),0)</f>
        <v>0</v>
      </c>
      <c r="AH10" s="225">
        <f>IF(AF10=Punktsystem!$B$5,IF(AND(Punktsystem!$I$14&lt;&gt;"",'alle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AI10" s="230">
        <f>IF(OR('alle Spiele'!AI10="",'alle Spiele'!AJ10=""),0,IF(AND('alle Spiele'!$H10='alle Spiele'!AI10,'alle Spiele'!$J10='alle Spiele'!AJ10),Punktsystem!$B$5,IF(OR(AND('alle Spiele'!$H10-'alle Spiele'!$J10&lt;0,'alle Spiele'!AI10-'alle Spiele'!AJ10&lt;0),AND('alle Spiele'!$H10-'alle Spiele'!$J10&gt;0,'alle Spiele'!AI10-'alle Spiele'!AJ10&gt;0),AND('alle Spiele'!$H10-'alle Spiele'!$J10=0,'alle Spiele'!AI10-'alle Spiele'!AJ10=0)),Punktsystem!$B$6,0)))</f>
        <v>0</v>
      </c>
      <c r="AJ10" s="224">
        <f>IF(AI10=Punktsystem!$B$6,IF(AND(Punktsystem!$D$9&lt;&gt;"",'alle Spiele'!$H10-'alle Spiele'!$J10='alle Spiele'!AI10-'alle Spiele'!AJ10,'alle Spiele'!$H10&lt;&gt;'alle Spiele'!$J10),Punktsystem!$B$9,0)+IF(AND(Punktsystem!$D$11&lt;&gt;"",OR('alle Spiele'!$H10='alle Spiele'!AI10,'alle Spiele'!$J10='alle Spiele'!AJ10)),Punktsystem!$B$11,0)+IF(AND(Punktsystem!$D$10&lt;&gt;"",'alle Spiele'!$H10='alle Spiele'!$J10,'alle Spiele'!AI10='alle Spiele'!AJ10,ABS('alle Spiele'!$H10-'alle Spiele'!AI10)=1),Punktsystem!$B$10,0),0)</f>
        <v>0</v>
      </c>
      <c r="AK10" s="225">
        <f>IF(AI10=Punktsystem!$B$5,IF(AND(Punktsystem!$I$14&lt;&gt;"",'alle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AL10" s="230">
        <f>IF(OR('alle Spiele'!AL10="",'alle Spiele'!AM10=""),0,IF(AND('alle Spiele'!$H10='alle Spiele'!AL10,'alle Spiele'!$J10='alle Spiele'!AM10),Punktsystem!$B$5,IF(OR(AND('alle Spiele'!$H10-'alle Spiele'!$J10&lt;0,'alle Spiele'!AL10-'alle Spiele'!AM10&lt;0),AND('alle Spiele'!$H10-'alle Spiele'!$J10&gt;0,'alle Spiele'!AL10-'alle Spiele'!AM10&gt;0),AND('alle Spiele'!$H10-'alle Spiele'!$J10=0,'alle Spiele'!AL10-'alle Spiele'!AM10=0)),Punktsystem!$B$6,0)))</f>
        <v>0</v>
      </c>
      <c r="AM10" s="224">
        <f>IF(AL10=Punktsystem!$B$6,IF(AND(Punktsystem!$D$9&lt;&gt;"",'alle Spiele'!$H10-'alle Spiele'!$J10='alle Spiele'!AL10-'alle Spiele'!AM10,'alle Spiele'!$H10&lt;&gt;'alle Spiele'!$J10),Punktsystem!$B$9,0)+IF(AND(Punktsystem!$D$11&lt;&gt;"",OR('alle Spiele'!$H10='alle Spiele'!AL10,'alle Spiele'!$J10='alle Spiele'!AM10)),Punktsystem!$B$11,0)+IF(AND(Punktsystem!$D$10&lt;&gt;"",'alle Spiele'!$H10='alle Spiele'!$J10,'alle Spiele'!AL10='alle Spiele'!AM10,ABS('alle Spiele'!$H10-'alle Spiele'!AL10)=1),Punktsystem!$B$10,0),0)</f>
        <v>0</v>
      </c>
      <c r="AN10" s="225">
        <f>IF(AL10=Punktsystem!$B$5,IF(AND(Punktsystem!$I$14&lt;&gt;"",'alle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AO10" s="230">
        <f>IF(OR('alle Spiele'!AO10="",'alle Spiele'!AP10=""),0,IF(AND('alle Spiele'!$H10='alle Spiele'!AO10,'alle Spiele'!$J10='alle Spiele'!AP10),Punktsystem!$B$5,IF(OR(AND('alle Spiele'!$H10-'alle Spiele'!$J10&lt;0,'alle Spiele'!AO10-'alle Spiele'!AP10&lt;0),AND('alle Spiele'!$H10-'alle Spiele'!$J10&gt;0,'alle Spiele'!AO10-'alle Spiele'!AP10&gt;0),AND('alle Spiele'!$H10-'alle Spiele'!$J10=0,'alle Spiele'!AO10-'alle Spiele'!AP10=0)),Punktsystem!$B$6,0)))</f>
        <v>0</v>
      </c>
      <c r="AP10" s="224">
        <f>IF(AO10=Punktsystem!$B$6,IF(AND(Punktsystem!$D$9&lt;&gt;"",'alle Spiele'!$H10-'alle Spiele'!$J10='alle Spiele'!AO10-'alle Spiele'!AP10,'alle Spiele'!$H10&lt;&gt;'alle Spiele'!$J10),Punktsystem!$B$9,0)+IF(AND(Punktsystem!$D$11&lt;&gt;"",OR('alle Spiele'!$H10='alle Spiele'!AO10,'alle Spiele'!$J10='alle Spiele'!AP10)),Punktsystem!$B$11,0)+IF(AND(Punktsystem!$D$10&lt;&gt;"",'alle Spiele'!$H10='alle Spiele'!$J10,'alle Spiele'!AO10='alle Spiele'!AP10,ABS('alle Spiele'!$H10-'alle Spiele'!AO10)=1),Punktsystem!$B$10,0),0)</f>
        <v>0</v>
      </c>
      <c r="AQ10" s="225">
        <f>IF(AO10=Punktsystem!$B$5,IF(AND(Punktsystem!$I$14&lt;&gt;"",'alle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AR10" s="230">
        <f>IF(OR('alle Spiele'!AR10="",'alle Spiele'!AS10=""),0,IF(AND('alle Spiele'!$H10='alle Spiele'!AR10,'alle Spiele'!$J10='alle Spiele'!AS10),Punktsystem!$B$5,IF(OR(AND('alle Spiele'!$H10-'alle Spiele'!$J10&lt;0,'alle Spiele'!AR10-'alle Spiele'!AS10&lt;0),AND('alle Spiele'!$H10-'alle Spiele'!$J10&gt;0,'alle Spiele'!AR10-'alle Spiele'!AS10&gt;0),AND('alle Spiele'!$H10-'alle Spiele'!$J10=0,'alle Spiele'!AR10-'alle Spiele'!AS10=0)),Punktsystem!$B$6,0)))</f>
        <v>0</v>
      </c>
      <c r="AS10" s="224">
        <f>IF(AR10=Punktsystem!$B$6,IF(AND(Punktsystem!$D$9&lt;&gt;"",'alle Spiele'!$H10-'alle Spiele'!$J10='alle Spiele'!AR10-'alle Spiele'!AS10,'alle Spiele'!$H10&lt;&gt;'alle Spiele'!$J10),Punktsystem!$B$9,0)+IF(AND(Punktsystem!$D$11&lt;&gt;"",OR('alle Spiele'!$H10='alle Spiele'!AR10,'alle Spiele'!$J10='alle Spiele'!AS10)),Punktsystem!$B$11,0)+IF(AND(Punktsystem!$D$10&lt;&gt;"",'alle Spiele'!$H10='alle Spiele'!$J10,'alle Spiele'!AR10='alle Spiele'!AS10,ABS('alle Spiele'!$H10-'alle Spiele'!AR10)=1),Punktsystem!$B$10,0),0)</f>
        <v>0</v>
      </c>
      <c r="AT10" s="225">
        <f>IF(AR10=Punktsystem!$B$5,IF(AND(Punktsystem!$I$14&lt;&gt;"",'alle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AU10" s="230">
        <f>IF(OR('alle Spiele'!AU10="",'alle Spiele'!AV10=""),0,IF(AND('alle Spiele'!$H10='alle Spiele'!AU10,'alle Spiele'!$J10='alle Spiele'!AV10),Punktsystem!$B$5,IF(OR(AND('alle Spiele'!$H10-'alle Spiele'!$J10&lt;0,'alle Spiele'!AU10-'alle Spiele'!AV10&lt;0),AND('alle Spiele'!$H10-'alle Spiele'!$J10&gt;0,'alle Spiele'!AU10-'alle Spiele'!AV10&gt;0),AND('alle Spiele'!$H10-'alle Spiele'!$J10=0,'alle Spiele'!AU10-'alle Spiele'!AV10=0)),Punktsystem!$B$6,0)))</f>
        <v>0</v>
      </c>
      <c r="AV10" s="224">
        <f>IF(AU10=Punktsystem!$B$6,IF(AND(Punktsystem!$D$9&lt;&gt;"",'alle Spiele'!$H10-'alle Spiele'!$J10='alle Spiele'!AU10-'alle Spiele'!AV10,'alle Spiele'!$H10&lt;&gt;'alle Spiele'!$J10),Punktsystem!$B$9,0)+IF(AND(Punktsystem!$D$11&lt;&gt;"",OR('alle Spiele'!$H10='alle Spiele'!AU10,'alle Spiele'!$J10='alle Spiele'!AV10)),Punktsystem!$B$11,0)+IF(AND(Punktsystem!$D$10&lt;&gt;"",'alle Spiele'!$H10='alle Spiele'!$J10,'alle Spiele'!AU10='alle Spiele'!AV10,ABS('alle Spiele'!$H10-'alle Spiele'!AU10)=1),Punktsystem!$B$10,0),0)</f>
        <v>0</v>
      </c>
      <c r="AW10" s="225">
        <f>IF(AU10=Punktsystem!$B$5,IF(AND(Punktsystem!$I$14&lt;&gt;"",'alle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AX10" s="230">
        <f>IF(OR('alle Spiele'!AX10="",'alle Spiele'!AY10=""),0,IF(AND('alle Spiele'!$H10='alle Spiele'!AX10,'alle Spiele'!$J10='alle Spiele'!AY10),Punktsystem!$B$5,IF(OR(AND('alle Spiele'!$H10-'alle Spiele'!$J10&lt;0,'alle Spiele'!AX10-'alle Spiele'!AY10&lt;0),AND('alle Spiele'!$H10-'alle Spiele'!$J10&gt;0,'alle Spiele'!AX10-'alle Spiele'!AY10&gt;0),AND('alle Spiele'!$H10-'alle Spiele'!$J10=0,'alle Spiele'!AX10-'alle Spiele'!AY10=0)),Punktsystem!$B$6,0)))</f>
        <v>0</v>
      </c>
      <c r="AY10" s="224">
        <f>IF(AX10=Punktsystem!$B$6,IF(AND(Punktsystem!$D$9&lt;&gt;"",'alle Spiele'!$H10-'alle Spiele'!$J10='alle Spiele'!AX10-'alle Spiele'!AY10,'alle Spiele'!$H10&lt;&gt;'alle Spiele'!$J10),Punktsystem!$B$9,0)+IF(AND(Punktsystem!$D$11&lt;&gt;"",OR('alle Spiele'!$H10='alle Spiele'!AX10,'alle Spiele'!$J10='alle Spiele'!AY10)),Punktsystem!$B$11,0)+IF(AND(Punktsystem!$D$10&lt;&gt;"",'alle Spiele'!$H10='alle Spiele'!$J10,'alle Spiele'!AX10='alle Spiele'!AY10,ABS('alle Spiele'!$H10-'alle Spiele'!AX10)=1),Punktsystem!$B$10,0),0)</f>
        <v>0</v>
      </c>
      <c r="AZ10" s="225">
        <f>IF(AX10=Punktsystem!$B$5,IF(AND(Punktsystem!$I$14&lt;&gt;"",'alle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BA10" s="230">
        <f>IF(OR('alle Spiele'!BA10="",'alle Spiele'!BB10=""),0,IF(AND('alle Spiele'!$H10='alle Spiele'!BA10,'alle Spiele'!$J10='alle Spiele'!BB10),Punktsystem!$B$5,IF(OR(AND('alle Spiele'!$H10-'alle Spiele'!$J10&lt;0,'alle Spiele'!BA10-'alle Spiele'!BB10&lt;0),AND('alle Spiele'!$H10-'alle Spiele'!$J10&gt;0,'alle Spiele'!BA10-'alle Spiele'!BB10&gt;0),AND('alle Spiele'!$H10-'alle Spiele'!$J10=0,'alle Spiele'!BA10-'alle Spiele'!BB10=0)),Punktsystem!$B$6,0)))</f>
        <v>0</v>
      </c>
      <c r="BB10" s="224">
        <f>IF(BA10=Punktsystem!$B$6,IF(AND(Punktsystem!$D$9&lt;&gt;"",'alle Spiele'!$H10-'alle Spiele'!$J10='alle Spiele'!BA10-'alle Spiele'!BB10,'alle Spiele'!$H10&lt;&gt;'alle Spiele'!$J10),Punktsystem!$B$9,0)+IF(AND(Punktsystem!$D$11&lt;&gt;"",OR('alle Spiele'!$H10='alle Spiele'!BA10,'alle Spiele'!$J10='alle Spiele'!BB10)),Punktsystem!$B$11,0)+IF(AND(Punktsystem!$D$10&lt;&gt;"",'alle Spiele'!$H10='alle Spiele'!$J10,'alle Spiele'!BA10='alle Spiele'!BB10,ABS('alle Spiele'!$H10-'alle Spiele'!BA10)=1),Punktsystem!$B$10,0),0)</f>
        <v>0</v>
      </c>
      <c r="BC10" s="225">
        <f>IF(BA10=Punktsystem!$B$5,IF(AND(Punktsystem!$I$14&lt;&gt;"",'alle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BD10" s="230">
        <f>IF(OR('alle Spiele'!BD10="",'alle Spiele'!BE10=""),0,IF(AND('alle Spiele'!$H10='alle Spiele'!BD10,'alle Spiele'!$J10='alle Spiele'!BE10),Punktsystem!$B$5,IF(OR(AND('alle Spiele'!$H10-'alle Spiele'!$J10&lt;0,'alle Spiele'!BD10-'alle Spiele'!BE10&lt;0),AND('alle Spiele'!$H10-'alle Spiele'!$J10&gt;0,'alle Spiele'!BD10-'alle Spiele'!BE10&gt;0),AND('alle Spiele'!$H10-'alle Spiele'!$J10=0,'alle Spiele'!BD10-'alle Spiele'!BE10=0)),Punktsystem!$B$6,0)))</f>
        <v>0</v>
      </c>
      <c r="BE10" s="224">
        <f>IF(BD10=Punktsystem!$B$6,IF(AND(Punktsystem!$D$9&lt;&gt;"",'alle Spiele'!$H10-'alle Spiele'!$J10='alle Spiele'!BD10-'alle Spiele'!BE10,'alle Spiele'!$H10&lt;&gt;'alle Spiele'!$J10),Punktsystem!$B$9,0)+IF(AND(Punktsystem!$D$11&lt;&gt;"",OR('alle Spiele'!$H10='alle Spiele'!BD10,'alle Spiele'!$J10='alle Spiele'!BE10)),Punktsystem!$B$11,0)+IF(AND(Punktsystem!$D$10&lt;&gt;"",'alle Spiele'!$H10='alle Spiele'!$J10,'alle Spiele'!BD10='alle Spiele'!BE10,ABS('alle Spiele'!$H10-'alle Spiele'!BD10)=1),Punktsystem!$B$10,0),0)</f>
        <v>0</v>
      </c>
      <c r="BF10" s="225">
        <f>IF(BD10=Punktsystem!$B$5,IF(AND(Punktsystem!$I$14&lt;&gt;"",'alle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BG10" s="230">
        <f>IF(OR('alle Spiele'!BG10="",'alle Spiele'!BH10=""),0,IF(AND('alle Spiele'!$H10='alle Spiele'!BG10,'alle Spiele'!$J10='alle Spiele'!BH10),Punktsystem!$B$5,IF(OR(AND('alle Spiele'!$H10-'alle Spiele'!$J10&lt;0,'alle Spiele'!BG10-'alle Spiele'!BH10&lt;0),AND('alle Spiele'!$H10-'alle Spiele'!$J10&gt;0,'alle Spiele'!BG10-'alle Spiele'!BH10&gt;0),AND('alle Spiele'!$H10-'alle Spiele'!$J10=0,'alle Spiele'!BG10-'alle Spiele'!BH10=0)),Punktsystem!$B$6,0)))</f>
        <v>0</v>
      </c>
      <c r="BH10" s="224">
        <f>IF(BG10=Punktsystem!$B$6,IF(AND(Punktsystem!$D$9&lt;&gt;"",'alle Spiele'!$H10-'alle Spiele'!$J10='alle Spiele'!BG10-'alle Spiele'!BH10,'alle Spiele'!$H10&lt;&gt;'alle Spiele'!$J10),Punktsystem!$B$9,0)+IF(AND(Punktsystem!$D$11&lt;&gt;"",OR('alle Spiele'!$H10='alle Spiele'!BG10,'alle Spiele'!$J10='alle Spiele'!BH10)),Punktsystem!$B$11,0)+IF(AND(Punktsystem!$D$10&lt;&gt;"",'alle Spiele'!$H10='alle Spiele'!$J10,'alle Spiele'!BG10='alle Spiele'!BH10,ABS('alle Spiele'!$H10-'alle Spiele'!BG10)=1),Punktsystem!$B$10,0),0)</f>
        <v>0</v>
      </c>
      <c r="BI10" s="225">
        <f>IF(BG10=Punktsystem!$B$5,IF(AND(Punktsystem!$I$14&lt;&gt;"",'alle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BJ10" s="230">
        <f>IF(OR('alle Spiele'!BJ10="",'alle Spiele'!BK10=""),0,IF(AND('alle Spiele'!$H10='alle Spiele'!BJ10,'alle Spiele'!$J10='alle Spiele'!BK10),Punktsystem!$B$5,IF(OR(AND('alle Spiele'!$H10-'alle Spiele'!$J10&lt;0,'alle Spiele'!BJ10-'alle Spiele'!BK10&lt;0),AND('alle Spiele'!$H10-'alle Spiele'!$J10&gt;0,'alle Spiele'!BJ10-'alle Spiele'!BK10&gt;0),AND('alle Spiele'!$H10-'alle Spiele'!$J10=0,'alle Spiele'!BJ10-'alle Spiele'!BK10=0)),Punktsystem!$B$6,0)))</f>
        <v>0</v>
      </c>
      <c r="BK10" s="224">
        <f>IF(BJ10=Punktsystem!$B$6,IF(AND(Punktsystem!$D$9&lt;&gt;"",'alle Spiele'!$H10-'alle Spiele'!$J10='alle Spiele'!BJ10-'alle Spiele'!BK10,'alle Spiele'!$H10&lt;&gt;'alle Spiele'!$J10),Punktsystem!$B$9,0)+IF(AND(Punktsystem!$D$11&lt;&gt;"",OR('alle Spiele'!$H10='alle Spiele'!BJ10,'alle Spiele'!$J10='alle Spiele'!BK10)),Punktsystem!$B$11,0)+IF(AND(Punktsystem!$D$10&lt;&gt;"",'alle Spiele'!$H10='alle Spiele'!$J10,'alle Spiele'!BJ10='alle Spiele'!BK10,ABS('alle Spiele'!$H10-'alle Spiele'!BJ10)=1),Punktsystem!$B$10,0),0)</f>
        <v>0</v>
      </c>
      <c r="BL10" s="225">
        <f>IF(BJ10=Punktsystem!$B$5,IF(AND(Punktsystem!$I$14&lt;&gt;"",'alle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BM10" s="230">
        <f>IF(OR('alle Spiele'!BM10="",'alle Spiele'!BN10=""),0,IF(AND('alle Spiele'!$H10='alle Spiele'!BM10,'alle Spiele'!$J10='alle Spiele'!BN10),Punktsystem!$B$5,IF(OR(AND('alle Spiele'!$H10-'alle Spiele'!$J10&lt;0,'alle Spiele'!BM10-'alle Spiele'!BN10&lt;0),AND('alle Spiele'!$H10-'alle Spiele'!$J10&gt;0,'alle Spiele'!BM10-'alle Spiele'!BN10&gt;0),AND('alle Spiele'!$H10-'alle Spiele'!$J10=0,'alle Spiele'!BM10-'alle Spiele'!BN10=0)),Punktsystem!$B$6,0)))</f>
        <v>0</v>
      </c>
      <c r="BN10" s="224">
        <f>IF(BM10=Punktsystem!$B$6,IF(AND(Punktsystem!$D$9&lt;&gt;"",'alle Spiele'!$H10-'alle Spiele'!$J10='alle Spiele'!BM10-'alle Spiele'!BN10,'alle Spiele'!$H10&lt;&gt;'alle Spiele'!$J10),Punktsystem!$B$9,0)+IF(AND(Punktsystem!$D$11&lt;&gt;"",OR('alle Spiele'!$H10='alle Spiele'!BM10,'alle Spiele'!$J10='alle Spiele'!BN10)),Punktsystem!$B$11,0)+IF(AND(Punktsystem!$D$10&lt;&gt;"",'alle Spiele'!$H10='alle Spiele'!$J10,'alle Spiele'!BM10='alle Spiele'!BN10,ABS('alle Spiele'!$H10-'alle Spiele'!BM10)=1),Punktsystem!$B$10,0),0)</f>
        <v>0</v>
      </c>
      <c r="BO10" s="225">
        <f>IF(BM10=Punktsystem!$B$5,IF(AND(Punktsystem!$I$14&lt;&gt;"",'alle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BP10" s="230">
        <f>IF(OR('alle Spiele'!BP10="",'alle Spiele'!BQ10=""),0,IF(AND('alle Spiele'!$H10='alle Spiele'!BP10,'alle Spiele'!$J10='alle Spiele'!BQ10),Punktsystem!$B$5,IF(OR(AND('alle Spiele'!$H10-'alle Spiele'!$J10&lt;0,'alle Spiele'!BP10-'alle Spiele'!BQ10&lt;0),AND('alle Spiele'!$H10-'alle Spiele'!$J10&gt;0,'alle Spiele'!BP10-'alle Spiele'!BQ10&gt;0),AND('alle Spiele'!$H10-'alle Spiele'!$J10=0,'alle Spiele'!BP10-'alle Spiele'!BQ10=0)),Punktsystem!$B$6,0)))</f>
        <v>0</v>
      </c>
      <c r="BQ10" s="224">
        <f>IF(BP10=Punktsystem!$B$6,IF(AND(Punktsystem!$D$9&lt;&gt;"",'alle Spiele'!$H10-'alle Spiele'!$J10='alle Spiele'!BP10-'alle Spiele'!BQ10,'alle Spiele'!$H10&lt;&gt;'alle Spiele'!$J10),Punktsystem!$B$9,0)+IF(AND(Punktsystem!$D$11&lt;&gt;"",OR('alle Spiele'!$H10='alle Spiele'!BP10,'alle Spiele'!$J10='alle Spiele'!BQ10)),Punktsystem!$B$11,0)+IF(AND(Punktsystem!$D$10&lt;&gt;"",'alle Spiele'!$H10='alle Spiele'!$J10,'alle Spiele'!BP10='alle Spiele'!BQ10,ABS('alle Spiele'!$H10-'alle Spiele'!BP10)=1),Punktsystem!$B$10,0),0)</f>
        <v>0</v>
      </c>
      <c r="BR10" s="225">
        <f>IF(BP10=Punktsystem!$B$5,IF(AND(Punktsystem!$I$14&lt;&gt;"",'alle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BS10" s="230">
        <f>IF(OR('alle Spiele'!BS10="",'alle Spiele'!BT10=""),0,IF(AND('alle Spiele'!$H10='alle Spiele'!BS10,'alle Spiele'!$J10='alle Spiele'!BT10),Punktsystem!$B$5,IF(OR(AND('alle Spiele'!$H10-'alle Spiele'!$J10&lt;0,'alle Spiele'!BS10-'alle Spiele'!BT10&lt;0),AND('alle Spiele'!$H10-'alle Spiele'!$J10&gt;0,'alle Spiele'!BS10-'alle Spiele'!BT10&gt;0),AND('alle Spiele'!$H10-'alle Spiele'!$J10=0,'alle Spiele'!BS10-'alle Spiele'!BT10=0)),Punktsystem!$B$6,0)))</f>
        <v>0</v>
      </c>
      <c r="BT10" s="224">
        <f>IF(BS10=Punktsystem!$B$6,IF(AND(Punktsystem!$D$9&lt;&gt;"",'alle Spiele'!$H10-'alle Spiele'!$J10='alle Spiele'!BS10-'alle Spiele'!BT10,'alle Spiele'!$H10&lt;&gt;'alle Spiele'!$J10),Punktsystem!$B$9,0)+IF(AND(Punktsystem!$D$11&lt;&gt;"",OR('alle Spiele'!$H10='alle Spiele'!BS10,'alle Spiele'!$J10='alle Spiele'!BT10)),Punktsystem!$B$11,0)+IF(AND(Punktsystem!$D$10&lt;&gt;"",'alle Spiele'!$H10='alle Spiele'!$J10,'alle Spiele'!BS10='alle Spiele'!BT10,ABS('alle Spiele'!$H10-'alle Spiele'!BS10)=1),Punktsystem!$B$10,0),0)</f>
        <v>0</v>
      </c>
      <c r="BU10" s="225">
        <f>IF(BS10=Punktsystem!$B$5,IF(AND(Punktsystem!$I$14&lt;&gt;"",'alle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BV10" s="230">
        <f>IF(OR('alle Spiele'!BV10="",'alle Spiele'!BW10=""),0,IF(AND('alle Spiele'!$H10='alle Spiele'!BV10,'alle Spiele'!$J10='alle Spiele'!BW10),Punktsystem!$B$5,IF(OR(AND('alle Spiele'!$H10-'alle Spiele'!$J10&lt;0,'alle Spiele'!BV10-'alle Spiele'!BW10&lt;0),AND('alle Spiele'!$H10-'alle Spiele'!$J10&gt;0,'alle Spiele'!BV10-'alle Spiele'!BW10&gt;0),AND('alle Spiele'!$H10-'alle Spiele'!$J10=0,'alle Spiele'!BV10-'alle Spiele'!BW10=0)),Punktsystem!$B$6,0)))</f>
        <v>0</v>
      </c>
      <c r="BW10" s="224">
        <f>IF(BV10=Punktsystem!$B$6,IF(AND(Punktsystem!$D$9&lt;&gt;"",'alle Spiele'!$H10-'alle Spiele'!$J10='alle Spiele'!BV10-'alle Spiele'!BW10,'alle Spiele'!$H10&lt;&gt;'alle Spiele'!$J10),Punktsystem!$B$9,0)+IF(AND(Punktsystem!$D$11&lt;&gt;"",OR('alle Spiele'!$H10='alle Spiele'!BV10,'alle Spiele'!$J10='alle Spiele'!BW10)),Punktsystem!$B$11,0)+IF(AND(Punktsystem!$D$10&lt;&gt;"",'alle Spiele'!$H10='alle Spiele'!$J10,'alle Spiele'!BV10='alle Spiele'!BW10,ABS('alle Spiele'!$H10-'alle Spiele'!BV10)=1),Punktsystem!$B$10,0),0)</f>
        <v>0</v>
      </c>
      <c r="BX10" s="225">
        <f>IF(BV10=Punktsystem!$B$5,IF(AND(Punktsystem!$I$14&lt;&gt;"",'alle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BY10" s="230">
        <f>IF(OR('alle Spiele'!BY10="",'alle Spiele'!BZ10=""),0,IF(AND('alle Spiele'!$H10='alle Spiele'!BY10,'alle Spiele'!$J10='alle Spiele'!BZ10),Punktsystem!$B$5,IF(OR(AND('alle Spiele'!$H10-'alle Spiele'!$J10&lt;0,'alle Spiele'!BY10-'alle Spiele'!BZ10&lt;0),AND('alle Spiele'!$H10-'alle Spiele'!$J10&gt;0,'alle Spiele'!BY10-'alle Spiele'!BZ10&gt;0),AND('alle Spiele'!$H10-'alle Spiele'!$J10=0,'alle Spiele'!BY10-'alle Spiele'!BZ10=0)),Punktsystem!$B$6,0)))</f>
        <v>0</v>
      </c>
      <c r="BZ10" s="224">
        <f>IF(BY10=Punktsystem!$B$6,IF(AND(Punktsystem!$D$9&lt;&gt;"",'alle Spiele'!$H10-'alle Spiele'!$J10='alle Spiele'!BY10-'alle Spiele'!BZ10,'alle Spiele'!$H10&lt;&gt;'alle Spiele'!$J10),Punktsystem!$B$9,0)+IF(AND(Punktsystem!$D$11&lt;&gt;"",OR('alle Spiele'!$H10='alle Spiele'!BY10,'alle Spiele'!$J10='alle Spiele'!BZ10)),Punktsystem!$B$11,0)+IF(AND(Punktsystem!$D$10&lt;&gt;"",'alle Spiele'!$H10='alle Spiele'!$J10,'alle Spiele'!BY10='alle Spiele'!BZ10,ABS('alle Spiele'!$H10-'alle Spiele'!BY10)=1),Punktsystem!$B$10,0),0)</f>
        <v>0</v>
      </c>
      <c r="CA10" s="225">
        <f>IF(BY10=Punktsystem!$B$5,IF(AND(Punktsystem!$I$14&lt;&gt;"",'alle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CB10" s="230">
        <f>IF(OR('alle Spiele'!CB10="",'alle Spiele'!CC10=""),0,IF(AND('alle Spiele'!$H10='alle Spiele'!CB10,'alle Spiele'!$J10='alle Spiele'!CC10),Punktsystem!$B$5,IF(OR(AND('alle Spiele'!$H10-'alle Spiele'!$J10&lt;0,'alle Spiele'!CB10-'alle Spiele'!CC10&lt;0),AND('alle Spiele'!$H10-'alle Spiele'!$J10&gt;0,'alle Spiele'!CB10-'alle Spiele'!CC10&gt;0),AND('alle Spiele'!$H10-'alle Spiele'!$J10=0,'alle Spiele'!CB10-'alle Spiele'!CC10=0)),Punktsystem!$B$6,0)))</f>
        <v>0</v>
      </c>
      <c r="CC10" s="224">
        <f>IF(CB10=Punktsystem!$B$6,IF(AND(Punktsystem!$D$9&lt;&gt;"",'alle Spiele'!$H10-'alle Spiele'!$J10='alle Spiele'!CB10-'alle Spiele'!CC10,'alle Spiele'!$H10&lt;&gt;'alle Spiele'!$J10),Punktsystem!$B$9,0)+IF(AND(Punktsystem!$D$11&lt;&gt;"",OR('alle Spiele'!$H10='alle Spiele'!CB10,'alle Spiele'!$J10='alle Spiele'!CC10)),Punktsystem!$B$11,0)+IF(AND(Punktsystem!$D$10&lt;&gt;"",'alle Spiele'!$H10='alle Spiele'!$J10,'alle Spiele'!CB10='alle Spiele'!CC10,ABS('alle Spiele'!$H10-'alle Spiele'!CB10)=1),Punktsystem!$B$10,0),0)</f>
        <v>0</v>
      </c>
      <c r="CD10" s="225">
        <f>IF(CB10=Punktsystem!$B$5,IF(AND(Punktsystem!$I$14&lt;&gt;"",'alle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CE10" s="230">
        <f>IF(OR('alle Spiele'!CE10="",'alle Spiele'!CF10=""),0,IF(AND('alle Spiele'!$H10='alle Spiele'!CE10,'alle Spiele'!$J10='alle Spiele'!CF10),Punktsystem!$B$5,IF(OR(AND('alle Spiele'!$H10-'alle Spiele'!$J10&lt;0,'alle Spiele'!CE10-'alle Spiele'!CF10&lt;0),AND('alle Spiele'!$H10-'alle Spiele'!$J10&gt;0,'alle Spiele'!CE10-'alle Spiele'!CF10&gt;0),AND('alle Spiele'!$H10-'alle Spiele'!$J10=0,'alle Spiele'!CE10-'alle Spiele'!CF10=0)),Punktsystem!$B$6,0)))</f>
        <v>0</v>
      </c>
      <c r="CF10" s="224">
        <f>IF(CE10=Punktsystem!$B$6,IF(AND(Punktsystem!$D$9&lt;&gt;"",'alle Spiele'!$H10-'alle Spiele'!$J10='alle Spiele'!CE10-'alle Spiele'!CF10,'alle Spiele'!$H10&lt;&gt;'alle Spiele'!$J10),Punktsystem!$B$9,0)+IF(AND(Punktsystem!$D$11&lt;&gt;"",OR('alle Spiele'!$H10='alle Spiele'!CE10,'alle Spiele'!$J10='alle Spiele'!CF10)),Punktsystem!$B$11,0)+IF(AND(Punktsystem!$D$10&lt;&gt;"",'alle Spiele'!$H10='alle Spiele'!$J10,'alle Spiele'!CE10='alle Spiele'!CF10,ABS('alle Spiele'!$H10-'alle Spiele'!CE10)=1),Punktsystem!$B$10,0),0)</f>
        <v>0</v>
      </c>
      <c r="CG10" s="225">
        <f>IF(CE10=Punktsystem!$B$5,IF(AND(Punktsystem!$I$14&lt;&gt;"",'alle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CH10" s="230">
        <f>IF(OR('alle Spiele'!CH10="",'alle Spiele'!CI10=""),0,IF(AND('alle Spiele'!$H10='alle Spiele'!CH10,'alle Spiele'!$J10='alle Spiele'!CI10),Punktsystem!$B$5,IF(OR(AND('alle Spiele'!$H10-'alle Spiele'!$J10&lt;0,'alle Spiele'!CH10-'alle Spiele'!CI10&lt;0),AND('alle Spiele'!$H10-'alle Spiele'!$J10&gt;0,'alle Spiele'!CH10-'alle Spiele'!CI10&gt;0),AND('alle Spiele'!$H10-'alle Spiele'!$J10=0,'alle Spiele'!CH10-'alle Spiele'!CI10=0)),Punktsystem!$B$6,0)))</f>
        <v>0</v>
      </c>
      <c r="CI10" s="224">
        <f>IF(CH10=Punktsystem!$B$6,IF(AND(Punktsystem!$D$9&lt;&gt;"",'alle Spiele'!$H10-'alle Spiele'!$J10='alle Spiele'!CH10-'alle Spiele'!CI10,'alle Spiele'!$H10&lt;&gt;'alle Spiele'!$J10),Punktsystem!$B$9,0)+IF(AND(Punktsystem!$D$11&lt;&gt;"",OR('alle Spiele'!$H10='alle Spiele'!CH10,'alle Spiele'!$J10='alle Spiele'!CI10)),Punktsystem!$B$11,0)+IF(AND(Punktsystem!$D$10&lt;&gt;"",'alle Spiele'!$H10='alle Spiele'!$J10,'alle Spiele'!CH10='alle Spiele'!CI10,ABS('alle Spiele'!$H10-'alle Spiele'!CH10)=1),Punktsystem!$B$10,0),0)</f>
        <v>0</v>
      </c>
      <c r="CJ10" s="225">
        <f>IF(CH10=Punktsystem!$B$5,IF(AND(Punktsystem!$I$14&lt;&gt;"",'alle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CK10" s="230">
        <f>IF(OR('alle Spiele'!CK10="",'alle Spiele'!CL10=""),0,IF(AND('alle Spiele'!$H10='alle Spiele'!CK10,'alle Spiele'!$J10='alle Spiele'!CL10),Punktsystem!$B$5,IF(OR(AND('alle Spiele'!$H10-'alle Spiele'!$J10&lt;0,'alle Spiele'!CK10-'alle Spiele'!CL10&lt;0),AND('alle Spiele'!$H10-'alle Spiele'!$J10&gt;0,'alle Spiele'!CK10-'alle Spiele'!CL10&gt;0),AND('alle Spiele'!$H10-'alle Spiele'!$J10=0,'alle Spiele'!CK10-'alle Spiele'!CL10=0)),Punktsystem!$B$6,0)))</f>
        <v>0</v>
      </c>
      <c r="CL10" s="224">
        <f>IF(CK10=Punktsystem!$B$6,IF(AND(Punktsystem!$D$9&lt;&gt;"",'alle Spiele'!$H10-'alle Spiele'!$J10='alle Spiele'!CK10-'alle Spiele'!CL10,'alle Spiele'!$H10&lt;&gt;'alle Spiele'!$J10),Punktsystem!$B$9,0)+IF(AND(Punktsystem!$D$11&lt;&gt;"",OR('alle Spiele'!$H10='alle Spiele'!CK10,'alle Spiele'!$J10='alle Spiele'!CL10)),Punktsystem!$B$11,0)+IF(AND(Punktsystem!$D$10&lt;&gt;"",'alle Spiele'!$H10='alle Spiele'!$J10,'alle Spiele'!CK10='alle Spiele'!CL10,ABS('alle Spiele'!$H10-'alle Spiele'!CK10)=1),Punktsystem!$B$10,0),0)</f>
        <v>0</v>
      </c>
      <c r="CM10" s="225">
        <f>IF(CK10=Punktsystem!$B$5,IF(AND(Punktsystem!$I$14&lt;&gt;"",'alle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CN10" s="230">
        <f>IF(OR('alle Spiele'!CN10="",'alle Spiele'!CO10=""),0,IF(AND('alle Spiele'!$H10='alle Spiele'!CN10,'alle Spiele'!$J10='alle Spiele'!CO10),Punktsystem!$B$5,IF(OR(AND('alle Spiele'!$H10-'alle Spiele'!$J10&lt;0,'alle Spiele'!CN10-'alle Spiele'!CO10&lt;0),AND('alle Spiele'!$H10-'alle Spiele'!$J10&gt;0,'alle Spiele'!CN10-'alle Spiele'!CO10&gt;0),AND('alle Spiele'!$H10-'alle Spiele'!$J10=0,'alle Spiele'!CN10-'alle Spiele'!CO10=0)),Punktsystem!$B$6,0)))</f>
        <v>0</v>
      </c>
      <c r="CO10" s="224">
        <f>IF(CN10=Punktsystem!$B$6,IF(AND(Punktsystem!$D$9&lt;&gt;"",'alle Spiele'!$H10-'alle Spiele'!$J10='alle Spiele'!CN10-'alle Spiele'!CO10,'alle Spiele'!$H10&lt;&gt;'alle Spiele'!$J10),Punktsystem!$B$9,0)+IF(AND(Punktsystem!$D$11&lt;&gt;"",OR('alle Spiele'!$H10='alle Spiele'!CN10,'alle Spiele'!$J10='alle Spiele'!CO10)),Punktsystem!$B$11,0)+IF(AND(Punktsystem!$D$10&lt;&gt;"",'alle Spiele'!$H10='alle Spiele'!$J10,'alle Spiele'!CN10='alle Spiele'!CO10,ABS('alle Spiele'!$H10-'alle Spiele'!CN10)=1),Punktsystem!$B$10,0),0)</f>
        <v>0</v>
      </c>
      <c r="CP10" s="225">
        <f>IF(CN10=Punktsystem!$B$5,IF(AND(Punktsystem!$I$14&lt;&gt;"",'alle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CQ10" s="230">
        <f>IF(OR('alle Spiele'!CQ10="",'alle Spiele'!CR10=""),0,IF(AND('alle Spiele'!$H10='alle Spiele'!CQ10,'alle Spiele'!$J10='alle Spiele'!CR10),Punktsystem!$B$5,IF(OR(AND('alle Spiele'!$H10-'alle Spiele'!$J10&lt;0,'alle Spiele'!CQ10-'alle Spiele'!CR10&lt;0),AND('alle Spiele'!$H10-'alle Spiele'!$J10&gt;0,'alle Spiele'!CQ10-'alle Spiele'!CR10&gt;0),AND('alle Spiele'!$H10-'alle Spiele'!$J10=0,'alle Spiele'!CQ10-'alle Spiele'!CR10=0)),Punktsystem!$B$6,0)))</f>
        <v>0</v>
      </c>
      <c r="CR10" s="224">
        <f>IF(CQ10=Punktsystem!$B$6,IF(AND(Punktsystem!$D$9&lt;&gt;"",'alle Spiele'!$H10-'alle Spiele'!$J10='alle Spiele'!CQ10-'alle Spiele'!CR10,'alle Spiele'!$H10&lt;&gt;'alle Spiele'!$J10),Punktsystem!$B$9,0)+IF(AND(Punktsystem!$D$11&lt;&gt;"",OR('alle Spiele'!$H10='alle Spiele'!CQ10,'alle Spiele'!$J10='alle Spiele'!CR10)),Punktsystem!$B$11,0)+IF(AND(Punktsystem!$D$10&lt;&gt;"",'alle Spiele'!$H10='alle Spiele'!$J10,'alle Spiele'!CQ10='alle Spiele'!CR10,ABS('alle Spiele'!$H10-'alle Spiele'!CQ10)=1),Punktsystem!$B$10,0),0)</f>
        <v>0</v>
      </c>
      <c r="CS10" s="225">
        <f>IF(CQ10=Punktsystem!$B$5,IF(AND(Punktsystem!$I$14&lt;&gt;"",'alle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CT10" s="230">
        <f>IF(OR('alle Spiele'!CT10="",'alle Spiele'!CU10=""),0,IF(AND('alle Spiele'!$H10='alle Spiele'!CT10,'alle Spiele'!$J10='alle Spiele'!CU10),Punktsystem!$B$5,IF(OR(AND('alle Spiele'!$H10-'alle Spiele'!$J10&lt;0,'alle Spiele'!CT10-'alle Spiele'!CU10&lt;0),AND('alle Spiele'!$H10-'alle Spiele'!$J10&gt;0,'alle Spiele'!CT10-'alle Spiele'!CU10&gt;0),AND('alle Spiele'!$H10-'alle Spiele'!$J10=0,'alle Spiele'!CT10-'alle Spiele'!CU10=0)),Punktsystem!$B$6,0)))</f>
        <v>0</v>
      </c>
      <c r="CU10" s="224">
        <f>IF(CT10=Punktsystem!$B$6,IF(AND(Punktsystem!$D$9&lt;&gt;"",'alle Spiele'!$H10-'alle Spiele'!$J10='alle Spiele'!CT10-'alle Spiele'!CU10,'alle Spiele'!$H10&lt;&gt;'alle Spiele'!$J10),Punktsystem!$B$9,0)+IF(AND(Punktsystem!$D$11&lt;&gt;"",OR('alle Spiele'!$H10='alle Spiele'!CT10,'alle Spiele'!$J10='alle Spiele'!CU10)),Punktsystem!$B$11,0)+IF(AND(Punktsystem!$D$10&lt;&gt;"",'alle Spiele'!$H10='alle Spiele'!$J10,'alle Spiele'!CT10='alle Spiele'!CU10,ABS('alle Spiele'!$H10-'alle Spiele'!CT10)=1),Punktsystem!$B$10,0),0)</f>
        <v>0</v>
      </c>
      <c r="CV10" s="225">
        <f>IF(CT10=Punktsystem!$B$5,IF(AND(Punktsystem!$I$14&lt;&gt;"",'alle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CW10" s="230">
        <f>IF(OR('alle Spiele'!CW10="",'alle Spiele'!CX10=""),0,IF(AND('alle Spiele'!$H10='alle Spiele'!CW10,'alle Spiele'!$J10='alle Spiele'!CX10),Punktsystem!$B$5,IF(OR(AND('alle Spiele'!$H10-'alle Spiele'!$J10&lt;0,'alle Spiele'!CW10-'alle Spiele'!CX10&lt;0),AND('alle Spiele'!$H10-'alle Spiele'!$J10&gt;0,'alle Spiele'!CW10-'alle Spiele'!CX10&gt;0),AND('alle Spiele'!$H10-'alle Spiele'!$J10=0,'alle Spiele'!CW10-'alle Spiele'!CX10=0)),Punktsystem!$B$6,0)))</f>
        <v>0</v>
      </c>
      <c r="CX10" s="224">
        <f>IF(CW10=Punktsystem!$B$6,IF(AND(Punktsystem!$D$9&lt;&gt;"",'alle Spiele'!$H10-'alle Spiele'!$J10='alle Spiele'!CW10-'alle Spiele'!CX10,'alle Spiele'!$H10&lt;&gt;'alle Spiele'!$J10),Punktsystem!$B$9,0)+IF(AND(Punktsystem!$D$11&lt;&gt;"",OR('alle Spiele'!$H10='alle Spiele'!CW10,'alle Spiele'!$J10='alle Spiele'!CX10)),Punktsystem!$B$11,0)+IF(AND(Punktsystem!$D$10&lt;&gt;"",'alle Spiele'!$H10='alle Spiele'!$J10,'alle Spiele'!CW10='alle Spiele'!CX10,ABS('alle Spiele'!$H10-'alle Spiele'!CW10)=1),Punktsystem!$B$10,0),0)</f>
        <v>0</v>
      </c>
      <c r="CY10" s="225">
        <f>IF(CW10=Punktsystem!$B$5,IF(AND(Punktsystem!$I$14&lt;&gt;"",'alle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CZ10" s="230">
        <f>IF(OR('alle Spiele'!CZ10="",'alle Spiele'!DA10=""),0,IF(AND('alle Spiele'!$H10='alle Spiele'!CZ10,'alle Spiele'!$J10='alle Spiele'!DA10),Punktsystem!$B$5,IF(OR(AND('alle Spiele'!$H10-'alle Spiele'!$J10&lt;0,'alle Spiele'!CZ10-'alle Spiele'!DA10&lt;0),AND('alle Spiele'!$H10-'alle Spiele'!$J10&gt;0,'alle Spiele'!CZ10-'alle Spiele'!DA10&gt;0),AND('alle Spiele'!$H10-'alle Spiele'!$J10=0,'alle Spiele'!CZ10-'alle Spiele'!DA10=0)),Punktsystem!$B$6,0)))</f>
        <v>0</v>
      </c>
      <c r="DA10" s="224">
        <f>IF(CZ10=Punktsystem!$B$6,IF(AND(Punktsystem!$D$9&lt;&gt;"",'alle Spiele'!$H10-'alle Spiele'!$J10='alle Spiele'!CZ10-'alle Spiele'!DA10,'alle Spiele'!$H10&lt;&gt;'alle Spiele'!$J10),Punktsystem!$B$9,0)+IF(AND(Punktsystem!$D$11&lt;&gt;"",OR('alle Spiele'!$H10='alle Spiele'!CZ10,'alle Spiele'!$J10='alle Spiele'!DA10)),Punktsystem!$B$11,0)+IF(AND(Punktsystem!$D$10&lt;&gt;"",'alle Spiele'!$H10='alle Spiele'!$J10,'alle Spiele'!CZ10='alle Spiele'!DA10,ABS('alle Spiele'!$H10-'alle Spiele'!CZ10)=1),Punktsystem!$B$10,0),0)</f>
        <v>0</v>
      </c>
      <c r="DB10" s="225">
        <f>IF(CZ10=Punktsystem!$B$5,IF(AND(Punktsystem!$I$14&lt;&gt;"",'alle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DC10" s="230">
        <f>IF(OR('alle Spiele'!DC10="",'alle Spiele'!DD10=""),0,IF(AND('alle Spiele'!$H10='alle Spiele'!DC10,'alle Spiele'!$J10='alle Spiele'!DD10),Punktsystem!$B$5,IF(OR(AND('alle Spiele'!$H10-'alle Spiele'!$J10&lt;0,'alle Spiele'!DC10-'alle Spiele'!DD10&lt;0),AND('alle Spiele'!$H10-'alle Spiele'!$J10&gt;0,'alle Spiele'!DC10-'alle Spiele'!DD10&gt;0),AND('alle Spiele'!$H10-'alle Spiele'!$J10=0,'alle Spiele'!DC10-'alle Spiele'!DD10=0)),Punktsystem!$B$6,0)))</f>
        <v>0</v>
      </c>
      <c r="DD10" s="224">
        <f>IF(DC10=Punktsystem!$B$6,IF(AND(Punktsystem!$D$9&lt;&gt;"",'alle Spiele'!$H10-'alle Spiele'!$J10='alle Spiele'!DC10-'alle Spiele'!DD10,'alle Spiele'!$H10&lt;&gt;'alle Spiele'!$J10),Punktsystem!$B$9,0)+IF(AND(Punktsystem!$D$11&lt;&gt;"",OR('alle Spiele'!$H10='alle Spiele'!DC10,'alle Spiele'!$J10='alle Spiele'!DD10)),Punktsystem!$B$11,0)+IF(AND(Punktsystem!$D$10&lt;&gt;"",'alle Spiele'!$H10='alle Spiele'!$J10,'alle Spiele'!DC10='alle Spiele'!DD10,ABS('alle Spiele'!$H10-'alle Spiele'!DC10)=1),Punktsystem!$B$10,0),0)</f>
        <v>0</v>
      </c>
      <c r="DE10" s="225">
        <f>IF(DC10=Punktsystem!$B$5,IF(AND(Punktsystem!$I$14&lt;&gt;"",'alle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DF10" s="230">
        <f>IF(OR('alle Spiele'!DF10="",'alle Spiele'!DG10=""),0,IF(AND('alle Spiele'!$H10='alle Spiele'!DF10,'alle Spiele'!$J10='alle Spiele'!DG10),Punktsystem!$B$5,IF(OR(AND('alle Spiele'!$H10-'alle Spiele'!$J10&lt;0,'alle Spiele'!DF10-'alle Spiele'!DG10&lt;0),AND('alle Spiele'!$H10-'alle Spiele'!$J10&gt;0,'alle Spiele'!DF10-'alle Spiele'!DG10&gt;0),AND('alle Spiele'!$H10-'alle Spiele'!$J10=0,'alle Spiele'!DF10-'alle Spiele'!DG10=0)),Punktsystem!$B$6,0)))</f>
        <v>0</v>
      </c>
      <c r="DG10" s="224">
        <f>IF(DF10=Punktsystem!$B$6,IF(AND(Punktsystem!$D$9&lt;&gt;"",'alle Spiele'!$H10-'alle Spiele'!$J10='alle Spiele'!DF10-'alle Spiele'!DG10,'alle Spiele'!$H10&lt;&gt;'alle Spiele'!$J10),Punktsystem!$B$9,0)+IF(AND(Punktsystem!$D$11&lt;&gt;"",OR('alle Spiele'!$H10='alle Spiele'!DF10,'alle Spiele'!$J10='alle Spiele'!DG10)),Punktsystem!$B$11,0)+IF(AND(Punktsystem!$D$10&lt;&gt;"",'alle Spiele'!$H10='alle Spiele'!$J10,'alle Spiele'!DF10='alle Spiele'!DG10,ABS('alle Spiele'!$H10-'alle Spiele'!DF10)=1),Punktsystem!$B$10,0),0)</f>
        <v>0</v>
      </c>
      <c r="DH10" s="225">
        <f>IF(DF10=Punktsystem!$B$5,IF(AND(Punktsystem!$I$14&lt;&gt;"",'alle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DI10" s="230">
        <f>IF(OR('alle Spiele'!DI10="",'alle Spiele'!DJ10=""),0,IF(AND('alle Spiele'!$H10='alle Spiele'!DI10,'alle Spiele'!$J10='alle Spiele'!DJ10),Punktsystem!$B$5,IF(OR(AND('alle Spiele'!$H10-'alle Spiele'!$J10&lt;0,'alle Spiele'!DI10-'alle Spiele'!DJ10&lt;0),AND('alle Spiele'!$H10-'alle Spiele'!$J10&gt;0,'alle Spiele'!DI10-'alle Spiele'!DJ10&gt;0),AND('alle Spiele'!$H10-'alle Spiele'!$J10=0,'alle Spiele'!DI10-'alle Spiele'!DJ10=0)),Punktsystem!$B$6,0)))</f>
        <v>0</v>
      </c>
      <c r="DJ10" s="224">
        <f>IF(DI10=Punktsystem!$B$6,IF(AND(Punktsystem!$D$9&lt;&gt;"",'alle Spiele'!$H10-'alle Spiele'!$J10='alle Spiele'!DI10-'alle Spiele'!DJ10,'alle Spiele'!$H10&lt;&gt;'alle Spiele'!$J10),Punktsystem!$B$9,0)+IF(AND(Punktsystem!$D$11&lt;&gt;"",OR('alle Spiele'!$H10='alle Spiele'!DI10,'alle Spiele'!$J10='alle Spiele'!DJ10)),Punktsystem!$B$11,0)+IF(AND(Punktsystem!$D$10&lt;&gt;"",'alle Spiele'!$H10='alle Spiele'!$J10,'alle Spiele'!DI10='alle Spiele'!DJ10,ABS('alle Spiele'!$H10-'alle Spiele'!DI10)=1),Punktsystem!$B$10,0),0)</f>
        <v>0</v>
      </c>
      <c r="DK10" s="225">
        <f>IF(DI10=Punktsystem!$B$5,IF(AND(Punktsystem!$I$14&lt;&gt;"",'alle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DL10" s="230">
        <f>IF(OR('alle Spiele'!DL10="",'alle Spiele'!DM10=""),0,IF(AND('alle Spiele'!$H10='alle Spiele'!DL10,'alle Spiele'!$J10='alle Spiele'!DM10),Punktsystem!$B$5,IF(OR(AND('alle Spiele'!$H10-'alle Spiele'!$J10&lt;0,'alle Spiele'!DL10-'alle Spiele'!DM10&lt;0),AND('alle Spiele'!$H10-'alle Spiele'!$J10&gt;0,'alle Spiele'!DL10-'alle Spiele'!DM10&gt;0),AND('alle Spiele'!$H10-'alle Spiele'!$J10=0,'alle Spiele'!DL10-'alle Spiele'!DM10=0)),Punktsystem!$B$6,0)))</f>
        <v>0</v>
      </c>
      <c r="DM10" s="224">
        <f>IF(DL10=Punktsystem!$B$6,IF(AND(Punktsystem!$D$9&lt;&gt;"",'alle Spiele'!$H10-'alle Spiele'!$J10='alle Spiele'!DL10-'alle Spiele'!DM10,'alle Spiele'!$H10&lt;&gt;'alle Spiele'!$J10),Punktsystem!$B$9,0)+IF(AND(Punktsystem!$D$11&lt;&gt;"",OR('alle Spiele'!$H10='alle Spiele'!DL10,'alle Spiele'!$J10='alle Spiele'!DM10)),Punktsystem!$B$11,0)+IF(AND(Punktsystem!$D$10&lt;&gt;"",'alle Spiele'!$H10='alle Spiele'!$J10,'alle Spiele'!DL10='alle Spiele'!DM10,ABS('alle Spiele'!$H10-'alle Spiele'!DL10)=1),Punktsystem!$B$10,0),0)</f>
        <v>0</v>
      </c>
      <c r="DN10" s="225">
        <f>IF(DL10=Punktsystem!$B$5,IF(AND(Punktsystem!$I$14&lt;&gt;"",'alle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DO10" s="230">
        <f>IF(OR('alle Spiele'!DO10="",'alle Spiele'!DP10=""),0,IF(AND('alle Spiele'!$H10='alle Spiele'!DO10,'alle Spiele'!$J10='alle Spiele'!DP10),Punktsystem!$B$5,IF(OR(AND('alle Spiele'!$H10-'alle Spiele'!$J10&lt;0,'alle Spiele'!DO10-'alle Spiele'!DP10&lt;0),AND('alle Spiele'!$H10-'alle Spiele'!$J10&gt;0,'alle Spiele'!DO10-'alle Spiele'!DP10&gt;0),AND('alle Spiele'!$H10-'alle Spiele'!$J10=0,'alle Spiele'!DO10-'alle Spiele'!DP10=0)),Punktsystem!$B$6,0)))</f>
        <v>0</v>
      </c>
      <c r="DP10" s="224">
        <f>IF(DO10=Punktsystem!$B$6,IF(AND(Punktsystem!$D$9&lt;&gt;"",'alle Spiele'!$H10-'alle Spiele'!$J10='alle Spiele'!DO10-'alle Spiele'!DP10,'alle Spiele'!$H10&lt;&gt;'alle Spiele'!$J10),Punktsystem!$B$9,0)+IF(AND(Punktsystem!$D$11&lt;&gt;"",OR('alle Spiele'!$H10='alle Spiele'!DO10,'alle Spiele'!$J10='alle Spiele'!DP10)),Punktsystem!$B$11,0)+IF(AND(Punktsystem!$D$10&lt;&gt;"",'alle Spiele'!$H10='alle Spiele'!$J10,'alle Spiele'!DO10='alle Spiele'!DP10,ABS('alle Spiele'!$H10-'alle Spiele'!DO10)=1),Punktsystem!$B$10,0),0)</f>
        <v>0</v>
      </c>
      <c r="DQ10" s="225">
        <f>IF(DO10=Punktsystem!$B$5,IF(AND(Punktsystem!$I$14&lt;&gt;"",'alle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DR10" s="230">
        <f>IF(OR('alle Spiele'!DR10="",'alle Spiele'!DS10=""),0,IF(AND('alle Spiele'!$H10='alle Spiele'!DR10,'alle Spiele'!$J10='alle Spiele'!DS10),Punktsystem!$B$5,IF(OR(AND('alle Spiele'!$H10-'alle Spiele'!$J10&lt;0,'alle Spiele'!DR10-'alle Spiele'!DS10&lt;0),AND('alle Spiele'!$H10-'alle Spiele'!$J10&gt;0,'alle Spiele'!DR10-'alle Spiele'!DS10&gt;0),AND('alle Spiele'!$H10-'alle Spiele'!$J10=0,'alle Spiele'!DR10-'alle Spiele'!DS10=0)),Punktsystem!$B$6,0)))</f>
        <v>0</v>
      </c>
      <c r="DS10" s="224">
        <f>IF(DR10=Punktsystem!$B$6,IF(AND(Punktsystem!$D$9&lt;&gt;"",'alle Spiele'!$H10-'alle Spiele'!$J10='alle Spiele'!DR10-'alle Spiele'!DS10,'alle Spiele'!$H10&lt;&gt;'alle Spiele'!$J10),Punktsystem!$B$9,0)+IF(AND(Punktsystem!$D$11&lt;&gt;"",OR('alle Spiele'!$H10='alle Spiele'!DR10,'alle Spiele'!$J10='alle Spiele'!DS10)),Punktsystem!$B$11,0)+IF(AND(Punktsystem!$D$10&lt;&gt;"",'alle Spiele'!$H10='alle Spiele'!$J10,'alle Spiele'!DR10='alle Spiele'!DS10,ABS('alle Spiele'!$H10-'alle Spiele'!DR10)=1),Punktsystem!$B$10,0),0)</f>
        <v>0</v>
      </c>
      <c r="DT10" s="225">
        <f>IF(DR10=Punktsystem!$B$5,IF(AND(Punktsystem!$I$14&lt;&gt;"",'alle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DU10" s="230">
        <f>IF(OR('alle Spiele'!DU10="",'alle Spiele'!DV10=""),0,IF(AND('alle Spiele'!$H10='alle Spiele'!DU10,'alle Spiele'!$J10='alle Spiele'!DV10),Punktsystem!$B$5,IF(OR(AND('alle Spiele'!$H10-'alle Spiele'!$J10&lt;0,'alle Spiele'!DU10-'alle Spiele'!DV10&lt;0),AND('alle Spiele'!$H10-'alle Spiele'!$J10&gt;0,'alle Spiele'!DU10-'alle Spiele'!DV10&gt;0),AND('alle Spiele'!$H10-'alle Spiele'!$J10=0,'alle Spiele'!DU10-'alle Spiele'!DV10=0)),Punktsystem!$B$6,0)))</f>
        <v>0</v>
      </c>
      <c r="DV10" s="224">
        <f>IF(DU10=Punktsystem!$B$6,IF(AND(Punktsystem!$D$9&lt;&gt;"",'alle Spiele'!$H10-'alle Spiele'!$J10='alle Spiele'!DU10-'alle Spiele'!DV10,'alle Spiele'!$H10&lt;&gt;'alle Spiele'!$J10),Punktsystem!$B$9,0)+IF(AND(Punktsystem!$D$11&lt;&gt;"",OR('alle Spiele'!$H10='alle Spiele'!DU10,'alle Spiele'!$J10='alle Spiele'!DV10)),Punktsystem!$B$11,0)+IF(AND(Punktsystem!$D$10&lt;&gt;"",'alle Spiele'!$H10='alle Spiele'!$J10,'alle Spiele'!DU10='alle Spiele'!DV10,ABS('alle Spiele'!$H10-'alle Spiele'!DU10)=1),Punktsystem!$B$10,0),0)</f>
        <v>0</v>
      </c>
      <c r="DW10" s="225">
        <f>IF(DU10=Punktsystem!$B$5,IF(AND(Punktsystem!$I$14&lt;&gt;"",'alle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DX10" s="230">
        <f>IF(OR('alle Spiele'!DX10="",'alle Spiele'!DY10=""),0,IF(AND('alle Spiele'!$H10='alle Spiele'!DX10,'alle Spiele'!$J10='alle Spiele'!DY10),Punktsystem!$B$5,IF(OR(AND('alle Spiele'!$H10-'alle Spiele'!$J10&lt;0,'alle Spiele'!DX10-'alle Spiele'!DY10&lt;0),AND('alle Spiele'!$H10-'alle Spiele'!$J10&gt;0,'alle Spiele'!DX10-'alle Spiele'!DY10&gt;0),AND('alle Spiele'!$H10-'alle Spiele'!$J10=0,'alle Spiele'!DX10-'alle Spiele'!DY10=0)),Punktsystem!$B$6,0)))</f>
        <v>0</v>
      </c>
      <c r="DY10" s="224">
        <f>IF(DX10=Punktsystem!$B$6,IF(AND(Punktsystem!$D$9&lt;&gt;"",'alle Spiele'!$H10-'alle Spiele'!$J10='alle Spiele'!DX10-'alle Spiele'!DY10,'alle Spiele'!$H10&lt;&gt;'alle Spiele'!$J10),Punktsystem!$B$9,0)+IF(AND(Punktsystem!$D$11&lt;&gt;"",OR('alle Spiele'!$H10='alle Spiele'!DX10,'alle Spiele'!$J10='alle Spiele'!DY10)),Punktsystem!$B$11,0)+IF(AND(Punktsystem!$D$10&lt;&gt;"",'alle Spiele'!$H10='alle Spiele'!$J10,'alle Spiele'!DX10='alle Spiele'!DY10,ABS('alle Spiele'!$H10-'alle Spiele'!DX10)=1),Punktsystem!$B$10,0),0)</f>
        <v>0</v>
      </c>
      <c r="DZ10" s="225">
        <f>IF(DX10=Punktsystem!$B$5,IF(AND(Punktsystem!$I$14&lt;&gt;"",'alle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EA10" s="230">
        <f>IF(OR('alle Spiele'!EA10="",'alle Spiele'!EB10=""),0,IF(AND('alle Spiele'!$H10='alle Spiele'!EA10,'alle Spiele'!$J10='alle Spiele'!EB10),Punktsystem!$B$5,IF(OR(AND('alle Spiele'!$H10-'alle Spiele'!$J10&lt;0,'alle Spiele'!EA10-'alle Spiele'!EB10&lt;0),AND('alle Spiele'!$H10-'alle Spiele'!$J10&gt;0,'alle Spiele'!EA10-'alle Spiele'!EB10&gt;0),AND('alle Spiele'!$H10-'alle Spiele'!$J10=0,'alle Spiele'!EA10-'alle Spiele'!EB10=0)),Punktsystem!$B$6,0)))</f>
        <v>0</v>
      </c>
      <c r="EB10" s="224">
        <f>IF(EA10=Punktsystem!$B$6,IF(AND(Punktsystem!$D$9&lt;&gt;"",'alle Spiele'!$H10-'alle Spiele'!$J10='alle Spiele'!EA10-'alle Spiele'!EB10,'alle Spiele'!$H10&lt;&gt;'alle Spiele'!$J10),Punktsystem!$B$9,0)+IF(AND(Punktsystem!$D$11&lt;&gt;"",OR('alle Spiele'!$H10='alle Spiele'!EA10,'alle Spiele'!$J10='alle Spiele'!EB10)),Punktsystem!$B$11,0)+IF(AND(Punktsystem!$D$10&lt;&gt;"",'alle Spiele'!$H10='alle Spiele'!$J10,'alle Spiele'!EA10='alle Spiele'!EB10,ABS('alle Spiele'!$H10-'alle Spiele'!EA10)=1),Punktsystem!$B$10,0),0)</f>
        <v>0</v>
      </c>
      <c r="EC10" s="225">
        <f>IF(EA10=Punktsystem!$B$5,IF(AND(Punktsystem!$I$14&lt;&gt;"",'alle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ED10" s="230">
        <f>IF(OR('alle Spiele'!ED10="",'alle Spiele'!EE10=""),0,IF(AND('alle Spiele'!$H10='alle Spiele'!ED10,'alle Spiele'!$J10='alle Spiele'!EE10),Punktsystem!$B$5,IF(OR(AND('alle Spiele'!$H10-'alle Spiele'!$J10&lt;0,'alle Spiele'!ED10-'alle Spiele'!EE10&lt;0),AND('alle Spiele'!$H10-'alle Spiele'!$J10&gt;0,'alle Spiele'!ED10-'alle Spiele'!EE10&gt;0),AND('alle Spiele'!$H10-'alle Spiele'!$J10=0,'alle Spiele'!ED10-'alle Spiele'!EE10=0)),Punktsystem!$B$6,0)))</f>
        <v>0</v>
      </c>
      <c r="EE10" s="224">
        <f>IF(ED10=Punktsystem!$B$6,IF(AND(Punktsystem!$D$9&lt;&gt;"",'alle Spiele'!$H10-'alle Spiele'!$J10='alle Spiele'!ED10-'alle Spiele'!EE10,'alle Spiele'!$H10&lt;&gt;'alle Spiele'!$J10),Punktsystem!$B$9,0)+IF(AND(Punktsystem!$D$11&lt;&gt;"",OR('alle Spiele'!$H10='alle Spiele'!ED10,'alle Spiele'!$J10='alle Spiele'!EE10)),Punktsystem!$B$11,0)+IF(AND(Punktsystem!$D$10&lt;&gt;"",'alle Spiele'!$H10='alle Spiele'!$J10,'alle Spiele'!ED10='alle Spiele'!EE10,ABS('alle Spiele'!$H10-'alle Spiele'!ED10)=1),Punktsystem!$B$10,0),0)</f>
        <v>0</v>
      </c>
      <c r="EF10" s="225">
        <f>IF(ED10=Punktsystem!$B$5,IF(AND(Punktsystem!$I$14&lt;&gt;"",'alle Spiele'!$H10+'alle Spiele'!$J10&gt;Punktsystem!$D$14),('alle Spiele'!$H10+'alle Spiele'!$J10-Punktsystem!$D$14)*Punktsystem!$F$14,0)+IF(AND(Punktsystem!$I$15&lt;&gt;"",ABS('alle Spiele'!$H10-'alle Spiele'!$J10)&gt;Punktsystem!$D$15),(ABS('alle Spiele'!$H10-'alle Spiele'!$J10)-Punktsystem!$D$15)*Punktsystem!$F$15,0),0)</f>
        <v>0</v>
      </c>
      <c r="EG10" s="230">
        <f>IF(OR('alle Spiele'!EG10="",'alle Spiele'!EH10=""),0,IF(AND('alle Spiele'!$H10='alle Spiele'!EG10,'alle Spiele'!$J10='alle Spiele'!EH10),Punktsystem!$B$5,IF(OR(AND('alle Spiele'!$H10-'alle Spiele'!$J10&lt;0,'alle Spiele'!EG10-'alle Spiele'!EH10&lt;0),AND('alle Spiele'!$H10-'alle Spiele'!$J10&gt;0,'alle Spiele'!EG10-'alle Spiele'!EH10&gt;0),AND('alle Spiele'!$H10-'alle Spiele'!$J10=0,'alle Spiele'!EG10-'alle Spiele'!EH10=0)),Punktsystem!$B$6,0)))</f>
        <v>0</v>
      </c>
      <c r="EH10" s="224">
        <f>IF(EG10=Punktsystem!$B$6,IF(AND(Punktsystem!$D$9&lt;&gt;"",'alle Spiele'!$H10-'alle Spiele'!$J10='alle Spiele'!EG10-'alle Spiele'!EH10,'alle Spiele'!$H10&lt;&gt;'alle Spiele'!$J10),Punktsystem!$B$9,0)+IF(AND(Punktsystem!$D$11&lt;&gt;"",OR('alle Spiele'!$H10='alle Spiele'!EG10,'alle Spiele'!$J10='alle Spiele'!EH10)),Punktsystem!$B$11,0)+IF(AND(Punktsystem!$D$10&lt;&gt;"",'alle Spiele'!$H10='alle Spiele'!$J10,'alle Spiele'!EG10='alle Spiele'!EH10,ABS('alle Spiele'!$H10-'alle Spiele'!EG10)=1),Punktsystem!$B$10,0),0)</f>
        <v>0</v>
      </c>
      <c r="EI10" s="225">
        <f>IF(EG10=Punktsystem!$B$5,IF(AND(Punktsystem!$I$14&lt;&gt;"",'alle Spiele'!$H10+'alle Spiele'!$J10&gt;Punktsystem!$D$14),('alle Spiele'!$H10+'alle Spiele'!$J10-Punktsystem!$D$14)*Punktsystem!$F$14,0)+IF(AND(Punktsystem!$I$15&lt;&gt;"",ABS('alle Spiele'!$H10-'alle Spiele'!$J10)&gt;Punktsystem!$D$15),(ABS('alle Spiele'!$H10-'alle Spiele'!$J10)-Punktsystem!$D$15)*Punktsystem!$F$15,0),0)</f>
        <v>0</v>
      </c>
    </row>
    <row r="11" spans="1:139" x14ac:dyDescent="0.2">
      <c r="A11"/>
      <c r="B11"/>
      <c r="C11"/>
      <c r="D11"/>
      <c r="E11"/>
      <c r="F11"/>
      <c r="G11"/>
      <c r="H11"/>
      <c r="J11"/>
      <c r="K11"/>
      <c r="L11"/>
      <c r="M11"/>
      <c r="N11"/>
      <c r="O11"/>
      <c r="P11"/>
      <c r="Q11"/>
      <c r="T11" s="230">
        <f>IF(OR('alle Spiele'!T11="",'alle Spiele'!U11=""),0,IF(AND('alle Spiele'!$H11='alle Spiele'!T11,'alle Spiele'!$J11='alle Spiele'!U11),Punktsystem!$B$5,IF(OR(AND('alle Spiele'!$H11-'alle Spiele'!$J11&lt;0,'alle Spiele'!T11-'alle Spiele'!U11&lt;0),AND('alle Spiele'!$H11-'alle Spiele'!$J11&gt;0,'alle Spiele'!T11-'alle Spiele'!U11&gt;0),AND('alle Spiele'!$H11-'alle Spiele'!$J11=0,'alle Spiele'!T11-'alle Spiele'!U11=0)),Punktsystem!$B$6,0)))</f>
        <v>0</v>
      </c>
      <c r="U11" s="224">
        <f>IF(T11=Punktsystem!$B$6,IF(AND(Punktsystem!$D$9&lt;&gt;"",'alle Spiele'!$H11-'alle Spiele'!$J11='alle Spiele'!T11-'alle Spiele'!U11,'alle Spiele'!$H11&lt;&gt;'alle Spiele'!$J11),Punktsystem!$B$9,0)+IF(AND(Punktsystem!$D$11&lt;&gt;"",OR('alle Spiele'!$H11='alle Spiele'!T11,'alle Spiele'!$J11='alle Spiele'!U11)),Punktsystem!$B$11,0)+IF(AND(Punktsystem!$D$10&lt;&gt;"",'alle Spiele'!$H11='alle Spiele'!$J11,'alle Spiele'!T11='alle Spiele'!U11,ABS('alle Spiele'!$H11-'alle Spiele'!T11)=1),Punktsystem!$B$10,0),0)</f>
        <v>0</v>
      </c>
      <c r="V11" s="225">
        <f>IF(T11=Punktsystem!$B$5,IF(AND(Punktsystem!$I$14&lt;&gt;"",'alle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W11" s="230">
        <f>IF(OR('alle Spiele'!W11="",'alle Spiele'!X11=""),0,IF(AND('alle Spiele'!$H11='alle Spiele'!W11,'alle Spiele'!$J11='alle Spiele'!X11),Punktsystem!$B$5,IF(OR(AND('alle Spiele'!$H11-'alle Spiele'!$J11&lt;0,'alle Spiele'!W11-'alle Spiele'!X11&lt;0),AND('alle Spiele'!$H11-'alle Spiele'!$J11&gt;0,'alle Spiele'!W11-'alle Spiele'!X11&gt;0),AND('alle Spiele'!$H11-'alle Spiele'!$J11=0,'alle Spiele'!W11-'alle Spiele'!X11=0)),Punktsystem!$B$6,0)))</f>
        <v>0</v>
      </c>
      <c r="X11" s="224">
        <f>IF(W11=Punktsystem!$B$6,IF(AND(Punktsystem!$D$9&lt;&gt;"",'alle Spiele'!$H11-'alle Spiele'!$J11='alle Spiele'!W11-'alle Spiele'!X11,'alle Spiele'!$H11&lt;&gt;'alle Spiele'!$J11),Punktsystem!$B$9,0)+IF(AND(Punktsystem!$D$11&lt;&gt;"",OR('alle Spiele'!$H11='alle Spiele'!W11,'alle Spiele'!$J11='alle Spiele'!X11)),Punktsystem!$B$11,0)+IF(AND(Punktsystem!$D$10&lt;&gt;"",'alle Spiele'!$H11='alle Spiele'!$J11,'alle Spiele'!W11='alle Spiele'!X11,ABS('alle Spiele'!$H11-'alle Spiele'!W11)=1),Punktsystem!$B$10,0),0)</f>
        <v>0</v>
      </c>
      <c r="Y11" s="225">
        <f>IF(W11=Punktsystem!$B$5,IF(AND(Punktsystem!$I$14&lt;&gt;"",'alle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Z11" s="230">
        <f>IF(OR('alle Spiele'!Z11="",'alle Spiele'!AA11=""),0,IF(AND('alle Spiele'!$H11='alle Spiele'!Z11,'alle Spiele'!$J11='alle Spiele'!AA11),Punktsystem!$B$5,IF(OR(AND('alle Spiele'!$H11-'alle Spiele'!$J11&lt;0,'alle Spiele'!Z11-'alle Spiele'!AA11&lt;0),AND('alle Spiele'!$H11-'alle Spiele'!$J11&gt;0,'alle Spiele'!Z11-'alle Spiele'!AA11&gt;0),AND('alle Spiele'!$H11-'alle Spiele'!$J11=0,'alle Spiele'!Z11-'alle Spiele'!AA11=0)),Punktsystem!$B$6,0)))</f>
        <v>0</v>
      </c>
      <c r="AA11" s="224">
        <f>IF(Z11=Punktsystem!$B$6,IF(AND(Punktsystem!$D$9&lt;&gt;"",'alle Spiele'!$H11-'alle Spiele'!$J11='alle Spiele'!Z11-'alle Spiele'!AA11,'alle Spiele'!$H11&lt;&gt;'alle Spiele'!$J11),Punktsystem!$B$9,0)+IF(AND(Punktsystem!$D$11&lt;&gt;"",OR('alle Spiele'!$H11='alle Spiele'!Z11,'alle Spiele'!$J11='alle Spiele'!AA11)),Punktsystem!$B$11,0)+IF(AND(Punktsystem!$D$10&lt;&gt;"",'alle Spiele'!$H11='alle Spiele'!$J11,'alle Spiele'!Z11='alle Spiele'!AA11,ABS('alle Spiele'!$H11-'alle Spiele'!Z11)=1),Punktsystem!$B$10,0),0)</f>
        <v>0</v>
      </c>
      <c r="AB11" s="225">
        <f>IF(Z11=Punktsystem!$B$5,IF(AND(Punktsystem!$I$14&lt;&gt;"",'alle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AC11" s="230">
        <f>IF(OR('alle Spiele'!AC11="",'alle Spiele'!AD11=""),0,IF(AND('alle Spiele'!$H11='alle Spiele'!AC11,'alle Spiele'!$J11='alle Spiele'!AD11),Punktsystem!$B$5,IF(OR(AND('alle Spiele'!$H11-'alle Spiele'!$J11&lt;0,'alle Spiele'!AC11-'alle Spiele'!AD11&lt;0),AND('alle Spiele'!$H11-'alle Spiele'!$J11&gt;0,'alle Spiele'!AC11-'alle Spiele'!AD11&gt;0),AND('alle Spiele'!$H11-'alle Spiele'!$J11=0,'alle Spiele'!AC11-'alle Spiele'!AD11=0)),Punktsystem!$B$6,0)))</f>
        <v>0</v>
      </c>
      <c r="AD11" s="224">
        <f>IF(AC11=Punktsystem!$B$6,IF(AND(Punktsystem!$D$9&lt;&gt;"",'alle Spiele'!$H11-'alle Spiele'!$J11='alle Spiele'!AC11-'alle Spiele'!AD11,'alle Spiele'!$H11&lt;&gt;'alle Spiele'!$J11),Punktsystem!$B$9,0)+IF(AND(Punktsystem!$D$11&lt;&gt;"",OR('alle Spiele'!$H11='alle Spiele'!AC11,'alle Spiele'!$J11='alle Spiele'!AD11)),Punktsystem!$B$11,0)+IF(AND(Punktsystem!$D$10&lt;&gt;"",'alle Spiele'!$H11='alle Spiele'!$J11,'alle Spiele'!AC11='alle Spiele'!AD11,ABS('alle Spiele'!$H11-'alle Spiele'!AC11)=1),Punktsystem!$B$10,0),0)</f>
        <v>0</v>
      </c>
      <c r="AE11" s="225">
        <f>IF(AC11=Punktsystem!$B$5,IF(AND(Punktsystem!$I$14&lt;&gt;"",'alle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AF11" s="230">
        <f>IF(OR('alle Spiele'!AF11="",'alle Spiele'!AG11=""),0,IF(AND('alle Spiele'!$H11='alle Spiele'!AF11,'alle Spiele'!$J11='alle Spiele'!AG11),Punktsystem!$B$5,IF(OR(AND('alle Spiele'!$H11-'alle Spiele'!$J11&lt;0,'alle Spiele'!AF11-'alle Spiele'!AG11&lt;0),AND('alle Spiele'!$H11-'alle Spiele'!$J11&gt;0,'alle Spiele'!AF11-'alle Spiele'!AG11&gt;0),AND('alle Spiele'!$H11-'alle Spiele'!$J11=0,'alle Spiele'!AF11-'alle Spiele'!AG11=0)),Punktsystem!$B$6,0)))</f>
        <v>0</v>
      </c>
      <c r="AG11" s="224">
        <f>IF(AF11=Punktsystem!$B$6,IF(AND(Punktsystem!$D$9&lt;&gt;"",'alle Spiele'!$H11-'alle Spiele'!$J11='alle Spiele'!AF11-'alle Spiele'!AG11,'alle Spiele'!$H11&lt;&gt;'alle Spiele'!$J11),Punktsystem!$B$9,0)+IF(AND(Punktsystem!$D$11&lt;&gt;"",OR('alle Spiele'!$H11='alle Spiele'!AF11,'alle Spiele'!$J11='alle Spiele'!AG11)),Punktsystem!$B$11,0)+IF(AND(Punktsystem!$D$10&lt;&gt;"",'alle Spiele'!$H11='alle Spiele'!$J11,'alle Spiele'!AF11='alle Spiele'!AG11,ABS('alle Spiele'!$H11-'alle Spiele'!AF11)=1),Punktsystem!$B$10,0),0)</f>
        <v>0</v>
      </c>
      <c r="AH11" s="225">
        <f>IF(AF11=Punktsystem!$B$5,IF(AND(Punktsystem!$I$14&lt;&gt;"",'alle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AI11" s="230">
        <f>IF(OR('alle Spiele'!AI11="",'alle Spiele'!AJ11=""),0,IF(AND('alle Spiele'!$H11='alle Spiele'!AI11,'alle Spiele'!$J11='alle Spiele'!AJ11),Punktsystem!$B$5,IF(OR(AND('alle Spiele'!$H11-'alle Spiele'!$J11&lt;0,'alle Spiele'!AI11-'alle Spiele'!AJ11&lt;0),AND('alle Spiele'!$H11-'alle Spiele'!$J11&gt;0,'alle Spiele'!AI11-'alle Spiele'!AJ11&gt;0),AND('alle Spiele'!$H11-'alle Spiele'!$J11=0,'alle Spiele'!AI11-'alle Spiele'!AJ11=0)),Punktsystem!$B$6,0)))</f>
        <v>0</v>
      </c>
      <c r="AJ11" s="224">
        <f>IF(AI11=Punktsystem!$B$6,IF(AND(Punktsystem!$D$9&lt;&gt;"",'alle Spiele'!$H11-'alle Spiele'!$J11='alle Spiele'!AI11-'alle Spiele'!AJ11,'alle Spiele'!$H11&lt;&gt;'alle Spiele'!$J11),Punktsystem!$B$9,0)+IF(AND(Punktsystem!$D$11&lt;&gt;"",OR('alle Spiele'!$H11='alle Spiele'!AI11,'alle Spiele'!$J11='alle Spiele'!AJ11)),Punktsystem!$B$11,0)+IF(AND(Punktsystem!$D$10&lt;&gt;"",'alle Spiele'!$H11='alle Spiele'!$J11,'alle Spiele'!AI11='alle Spiele'!AJ11,ABS('alle Spiele'!$H11-'alle Spiele'!AI11)=1),Punktsystem!$B$10,0),0)</f>
        <v>0</v>
      </c>
      <c r="AK11" s="225">
        <f>IF(AI11=Punktsystem!$B$5,IF(AND(Punktsystem!$I$14&lt;&gt;"",'alle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AL11" s="230">
        <f>IF(OR('alle Spiele'!AL11="",'alle Spiele'!AM11=""),0,IF(AND('alle Spiele'!$H11='alle Spiele'!AL11,'alle Spiele'!$J11='alle Spiele'!AM11),Punktsystem!$B$5,IF(OR(AND('alle Spiele'!$H11-'alle Spiele'!$J11&lt;0,'alle Spiele'!AL11-'alle Spiele'!AM11&lt;0),AND('alle Spiele'!$H11-'alle Spiele'!$J11&gt;0,'alle Spiele'!AL11-'alle Spiele'!AM11&gt;0),AND('alle Spiele'!$H11-'alle Spiele'!$J11=0,'alle Spiele'!AL11-'alle Spiele'!AM11=0)),Punktsystem!$B$6,0)))</f>
        <v>0</v>
      </c>
      <c r="AM11" s="224">
        <f>IF(AL11=Punktsystem!$B$6,IF(AND(Punktsystem!$D$9&lt;&gt;"",'alle Spiele'!$H11-'alle Spiele'!$J11='alle Spiele'!AL11-'alle Spiele'!AM11,'alle Spiele'!$H11&lt;&gt;'alle Spiele'!$J11),Punktsystem!$B$9,0)+IF(AND(Punktsystem!$D$11&lt;&gt;"",OR('alle Spiele'!$H11='alle Spiele'!AL11,'alle Spiele'!$J11='alle Spiele'!AM11)),Punktsystem!$B$11,0)+IF(AND(Punktsystem!$D$10&lt;&gt;"",'alle Spiele'!$H11='alle Spiele'!$J11,'alle Spiele'!AL11='alle Spiele'!AM11,ABS('alle Spiele'!$H11-'alle Spiele'!AL11)=1),Punktsystem!$B$10,0),0)</f>
        <v>0</v>
      </c>
      <c r="AN11" s="225">
        <f>IF(AL11=Punktsystem!$B$5,IF(AND(Punktsystem!$I$14&lt;&gt;"",'alle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AO11" s="230">
        <f>IF(OR('alle Spiele'!AO11="",'alle Spiele'!AP11=""),0,IF(AND('alle Spiele'!$H11='alle Spiele'!AO11,'alle Spiele'!$J11='alle Spiele'!AP11),Punktsystem!$B$5,IF(OR(AND('alle Spiele'!$H11-'alle Spiele'!$J11&lt;0,'alle Spiele'!AO11-'alle Spiele'!AP11&lt;0),AND('alle Spiele'!$H11-'alle Spiele'!$J11&gt;0,'alle Spiele'!AO11-'alle Spiele'!AP11&gt;0),AND('alle Spiele'!$H11-'alle Spiele'!$J11=0,'alle Spiele'!AO11-'alle Spiele'!AP11=0)),Punktsystem!$B$6,0)))</f>
        <v>0</v>
      </c>
      <c r="AP11" s="224">
        <f>IF(AO11=Punktsystem!$B$6,IF(AND(Punktsystem!$D$9&lt;&gt;"",'alle Spiele'!$H11-'alle Spiele'!$J11='alle Spiele'!AO11-'alle Spiele'!AP11,'alle Spiele'!$H11&lt;&gt;'alle Spiele'!$J11),Punktsystem!$B$9,0)+IF(AND(Punktsystem!$D$11&lt;&gt;"",OR('alle Spiele'!$H11='alle Spiele'!AO11,'alle Spiele'!$J11='alle Spiele'!AP11)),Punktsystem!$B$11,0)+IF(AND(Punktsystem!$D$10&lt;&gt;"",'alle Spiele'!$H11='alle Spiele'!$J11,'alle Spiele'!AO11='alle Spiele'!AP11,ABS('alle Spiele'!$H11-'alle Spiele'!AO11)=1),Punktsystem!$B$10,0),0)</f>
        <v>0</v>
      </c>
      <c r="AQ11" s="225">
        <f>IF(AO11=Punktsystem!$B$5,IF(AND(Punktsystem!$I$14&lt;&gt;"",'alle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AR11" s="230">
        <f>IF(OR('alle Spiele'!AR11="",'alle Spiele'!AS11=""),0,IF(AND('alle Spiele'!$H11='alle Spiele'!AR11,'alle Spiele'!$J11='alle Spiele'!AS11),Punktsystem!$B$5,IF(OR(AND('alle Spiele'!$H11-'alle Spiele'!$J11&lt;0,'alle Spiele'!AR11-'alle Spiele'!AS11&lt;0),AND('alle Spiele'!$H11-'alle Spiele'!$J11&gt;0,'alle Spiele'!AR11-'alle Spiele'!AS11&gt;0),AND('alle Spiele'!$H11-'alle Spiele'!$J11=0,'alle Spiele'!AR11-'alle Spiele'!AS11=0)),Punktsystem!$B$6,0)))</f>
        <v>0</v>
      </c>
      <c r="AS11" s="224">
        <f>IF(AR11=Punktsystem!$B$6,IF(AND(Punktsystem!$D$9&lt;&gt;"",'alle Spiele'!$H11-'alle Spiele'!$J11='alle Spiele'!AR11-'alle Spiele'!AS11,'alle Spiele'!$H11&lt;&gt;'alle Spiele'!$J11),Punktsystem!$B$9,0)+IF(AND(Punktsystem!$D$11&lt;&gt;"",OR('alle Spiele'!$H11='alle Spiele'!AR11,'alle Spiele'!$J11='alle Spiele'!AS11)),Punktsystem!$B$11,0)+IF(AND(Punktsystem!$D$10&lt;&gt;"",'alle Spiele'!$H11='alle Spiele'!$J11,'alle Spiele'!AR11='alle Spiele'!AS11,ABS('alle Spiele'!$H11-'alle Spiele'!AR11)=1),Punktsystem!$B$10,0),0)</f>
        <v>0</v>
      </c>
      <c r="AT11" s="225">
        <f>IF(AR11=Punktsystem!$B$5,IF(AND(Punktsystem!$I$14&lt;&gt;"",'alle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AU11" s="230">
        <f>IF(OR('alle Spiele'!AU11="",'alle Spiele'!AV11=""),0,IF(AND('alle Spiele'!$H11='alle Spiele'!AU11,'alle Spiele'!$J11='alle Spiele'!AV11),Punktsystem!$B$5,IF(OR(AND('alle Spiele'!$H11-'alle Spiele'!$J11&lt;0,'alle Spiele'!AU11-'alle Spiele'!AV11&lt;0),AND('alle Spiele'!$H11-'alle Spiele'!$J11&gt;0,'alle Spiele'!AU11-'alle Spiele'!AV11&gt;0),AND('alle Spiele'!$H11-'alle Spiele'!$J11=0,'alle Spiele'!AU11-'alle Spiele'!AV11=0)),Punktsystem!$B$6,0)))</f>
        <v>0</v>
      </c>
      <c r="AV11" s="224">
        <f>IF(AU11=Punktsystem!$B$6,IF(AND(Punktsystem!$D$9&lt;&gt;"",'alle Spiele'!$H11-'alle Spiele'!$J11='alle Spiele'!AU11-'alle Spiele'!AV11,'alle Spiele'!$H11&lt;&gt;'alle Spiele'!$J11),Punktsystem!$B$9,0)+IF(AND(Punktsystem!$D$11&lt;&gt;"",OR('alle Spiele'!$H11='alle Spiele'!AU11,'alle Spiele'!$J11='alle Spiele'!AV11)),Punktsystem!$B$11,0)+IF(AND(Punktsystem!$D$10&lt;&gt;"",'alle Spiele'!$H11='alle Spiele'!$J11,'alle Spiele'!AU11='alle Spiele'!AV11,ABS('alle Spiele'!$H11-'alle Spiele'!AU11)=1),Punktsystem!$B$10,0),0)</f>
        <v>0</v>
      </c>
      <c r="AW11" s="225">
        <f>IF(AU11=Punktsystem!$B$5,IF(AND(Punktsystem!$I$14&lt;&gt;"",'alle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AX11" s="230">
        <f>IF(OR('alle Spiele'!AX11="",'alle Spiele'!AY11=""),0,IF(AND('alle Spiele'!$H11='alle Spiele'!AX11,'alle Spiele'!$J11='alle Spiele'!AY11),Punktsystem!$B$5,IF(OR(AND('alle Spiele'!$H11-'alle Spiele'!$J11&lt;0,'alle Spiele'!AX11-'alle Spiele'!AY11&lt;0),AND('alle Spiele'!$H11-'alle Spiele'!$J11&gt;0,'alle Spiele'!AX11-'alle Spiele'!AY11&gt;0),AND('alle Spiele'!$H11-'alle Spiele'!$J11=0,'alle Spiele'!AX11-'alle Spiele'!AY11=0)),Punktsystem!$B$6,0)))</f>
        <v>0</v>
      </c>
      <c r="AY11" s="224">
        <f>IF(AX11=Punktsystem!$B$6,IF(AND(Punktsystem!$D$9&lt;&gt;"",'alle Spiele'!$H11-'alle Spiele'!$J11='alle Spiele'!AX11-'alle Spiele'!AY11,'alle Spiele'!$H11&lt;&gt;'alle Spiele'!$J11),Punktsystem!$B$9,0)+IF(AND(Punktsystem!$D$11&lt;&gt;"",OR('alle Spiele'!$H11='alle Spiele'!AX11,'alle Spiele'!$J11='alle Spiele'!AY11)),Punktsystem!$B$11,0)+IF(AND(Punktsystem!$D$10&lt;&gt;"",'alle Spiele'!$H11='alle Spiele'!$J11,'alle Spiele'!AX11='alle Spiele'!AY11,ABS('alle Spiele'!$H11-'alle Spiele'!AX11)=1),Punktsystem!$B$10,0),0)</f>
        <v>0</v>
      </c>
      <c r="AZ11" s="225">
        <f>IF(AX11=Punktsystem!$B$5,IF(AND(Punktsystem!$I$14&lt;&gt;"",'alle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BA11" s="230">
        <f>IF(OR('alle Spiele'!BA11="",'alle Spiele'!BB11=""),0,IF(AND('alle Spiele'!$H11='alle Spiele'!BA11,'alle Spiele'!$J11='alle Spiele'!BB11),Punktsystem!$B$5,IF(OR(AND('alle Spiele'!$H11-'alle Spiele'!$J11&lt;0,'alle Spiele'!BA11-'alle Spiele'!BB11&lt;0),AND('alle Spiele'!$H11-'alle Spiele'!$J11&gt;0,'alle Spiele'!BA11-'alle Spiele'!BB11&gt;0),AND('alle Spiele'!$H11-'alle Spiele'!$J11=0,'alle Spiele'!BA11-'alle Spiele'!BB11=0)),Punktsystem!$B$6,0)))</f>
        <v>0</v>
      </c>
      <c r="BB11" s="224">
        <f>IF(BA11=Punktsystem!$B$6,IF(AND(Punktsystem!$D$9&lt;&gt;"",'alle Spiele'!$H11-'alle Spiele'!$J11='alle Spiele'!BA11-'alle Spiele'!BB11,'alle Spiele'!$H11&lt;&gt;'alle Spiele'!$J11),Punktsystem!$B$9,0)+IF(AND(Punktsystem!$D$11&lt;&gt;"",OR('alle Spiele'!$H11='alle Spiele'!BA11,'alle Spiele'!$J11='alle Spiele'!BB11)),Punktsystem!$B$11,0)+IF(AND(Punktsystem!$D$10&lt;&gt;"",'alle Spiele'!$H11='alle Spiele'!$J11,'alle Spiele'!BA11='alle Spiele'!BB11,ABS('alle Spiele'!$H11-'alle Spiele'!BA11)=1),Punktsystem!$B$10,0),0)</f>
        <v>0</v>
      </c>
      <c r="BC11" s="225">
        <f>IF(BA11=Punktsystem!$B$5,IF(AND(Punktsystem!$I$14&lt;&gt;"",'alle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BD11" s="230">
        <f>IF(OR('alle Spiele'!BD11="",'alle Spiele'!BE11=""),0,IF(AND('alle Spiele'!$H11='alle Spiele'!BD11,'alle Spiele'!$J11='alle Spiele'!BE11),Punktsystem!$B$5,IF(OR(AND('alle Spiele'!$H11-'alle Spiele'!$J11&lt;0,'alle Spiele'!BD11-'alle Spiele'!BE11&lt;0),AND('alle Spiele'!$H11-'alle Spiele'!$J11&gt;0,'alle Spiele'!BD11-'alle Spiele'!BE11&gt;0),AND('alle Spiele'!$H11-'alle Spiele'!$J11=0,'alle Spiele'!BD11-'alle Spiele'!BE11=0)),Punktsystem!$B$6,0)))</f>
        <v>0</v>
      </c>
      <c r="BE11" s="224">
        <f>IF(BD11=Punktsystem!$B$6,IF(AND(Punktsystem!$D$9&lt;&gt;"",'alle Spiele'!$H11-'alle Spiele'!$J11='alle Spiele'!BD11-'alle Spiele'!BE11,'alle Spiele'!$H11&lt;&gt;'alle Spiele'!$J11),Punktsystem!$B$9,0)+IF(AND(Punktsystem!$D$11&lt;&gt;"",OR('alle Spiele'!$H11='alle Spiele'!BD11,'alle Spiele'!$J11='alle Spiele'!BE11)),Punktsystem!$B$11,0)+IF(AND(Punktsystem!$D$10&lt;&gt;"",'alle Spiele'!$H11='alle Spiele'!$J11,'alle Spiele'!BD11='alle Spiele'!BE11,ABS('alle Spiele'!$H11-'alle Spiele'!BD11)=1),Punktsystem!$B$10,0),0)</f>
        <v>0</v>
      </c>
      <c r="BF11" s="225">
        <f>IF(BD11=Punktsystem!$B$5,IF(AND(Punktsystem!$I$14&lt;&gt;"",'alle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BG11" s="230">
        <f>IF(OR('alle Spiele'!BG11="",'alle Spiele'!BH11=""),0,IF(AND('alle Spiele'!$H11='alle Spiele'!BG11,'alle Spiele'!$J11='alle Spiele'!BH11),Punktsystem!$B$5,IF(OR(AND('alle Spiele'!$H11-'alle Spiele'!$J11&lt;0,'alle Spiele'!BG11-'alle Spiele'!BH11&lt;0),AND('alle Spiele'!$H11-'alle Spiele'!$J11&gt;0,'alle Spiele'!BG11-'alle Spiele'!BH11&gt;0),AND('alle Spiele'!$H11-'alle Spiele'!$J11=0,'alle Spiele'!BG11-'alle Spiele'!BH11=0)),Punktsystem!$B$6,0)))</f>
        <v>0</v>
      </c>
      <c r="BH11" s="224">
        <f>IF(BG11=Punktsystem!$B$6,IF(AND(Punktsystem!$D$9&lt;&gt;"",'alle Spiele'!$H11-'alle Spiele'!$J11='alle Spiele'!BG11-'alle Spiele'!BH11,'alle Spiele'!$H11&lt;&gt;'alle Spiele'!$J11),Punktsystem!$B$9,0)+IF(AND(Punktsystem!$D$11&lt;&gt;"",OR('alle Spiele'!$H11='alle Spiele'!BG11,'alle Spiele'!$J11='alle Spiele'!BH11)),Punktsystem!$B$11,0)+IF(AND(Punktsystem!$D$10&lt;&gt;"",'alle Spiele'!$H11='alle Spiele'!$J11,'alle Spiele'!BG11='alle Spiele'!BH11,ABS('alle Spiele'!$H11-'alle Spiele'!BG11)=1),Punktsystem!$B$10,0),0)</f>
        <v>0</v>
      </c>
      <c r="BI11" s="225">
        <f>IF(BG11=Punktsystem!$B$5,IF(AND(Punktsystem!$I$14&lt;&gt;"",'alle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BJ11" s="230">
        <f>IF(OR('alle Spiele'!BJ11="",'alle Spiele'!BK11=""),0,IF(AND('alle Spiele'!$H11='alle Spiele'!BJ11,'alle Spiele'!$J11='alle Spiele'!BK11),Punktsystem!$B$5,IF(OR(AND('alle Spiele'!$H11-'alle Spiele'!$J11&lt;0,'alle Spiele'!BJ11-'alle Spiele'!BK11&lt;0),AND('alle Spiele'!$H11-'alle Spiele'!$J11&gt;0,'alle Spiele'!BJ11-'alle Spiele'!BK11&gt;0),AND('alle Spiele'!$H11-'alle Spiele'!$J11=0,'alle Spiele'!BJ11-'alle Spiele'!BK11=0)),Punktsystem!$B$6,0)))</f>
        <v>0</v>
      </c>
      <c r="BK11" s="224">
        <f>IF(BJ11=Punktsystem!$B$6,IF(AND(Punktsystem!$D$9&lt;&gt;"",'alle Spiele'!$H11-'alle Spiele'!$J11='alle Spiele'!BJ11-'alle Spiele'!BK11,'alle Spiele'!$H11&lt;&gt;'alle Spiele'!$J11),Punktsystem!$B$9,0)+IF(AND(Punktsystem!$D$11&lt;&gt;"",OR('alle Spiele'!$H11='alle Spiele'!BJ11,'alle Spiele'!$J11='alle Spiele'!BK11)),Punktsystem!$B$11,0)+IF(AND(Punktsystem!$D$10&lt;&gt;"",'alle Spiele'!$H11='alle Spiele'!$J11,'alle Spiele'!BJ11='alle Spiele'!BK11,ABS('alle Spiele'!$H11-'alle Spiele'!BJ11)=1),Punktsystem!$B$10,0),0)</f>
        <v>0</v>
      </c>
      <c r="BL11" s="225">
        <f>IF(BJ11=Punktsystem!$B$5,IF(AND(Punktsystem!$I$14&lt;&gt;"",'alle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BM11" s="230">
        <f>IF(OR('alle Spiele'!BM11="",'alle Spiele'!BN11=""),0,IF(AND('alle Spiele'!$H11='alle Spiele'!BM11,'alle Spiele'!$J11='alle Spiele'!BN11),Punktsystem!$B$5,IF(OR(AND('alle Spiele'!$H11-'alle Spiele'!$J11&lt;0,'alle Spiele'!BM11-'alle Spiele'!BN11&lt;0),AND('alle Spiele'!$H11-'alle Spiele'!$J11&gt;0,'alle Spiele'!BM11-'alle Spiele'!BN11&gt;0),AND('alle Spiele'!$H11-'alle Spiele'!$J11=0,'alle Spiele'!BM11-'alle Spiele'!BN11=0)),Punktsystem!$B$6,0)))</f>
        <v>0</v>
      </c>
      <c r="BN11" s="224">
        <f>IF(BM11=Punktsystem!$B$6,IF(AND(Punktsystem!$D$9&lt;&gt;"",'alle Spiele'!$H11-'alle Spiele'!$J11='alle Spiele'!BM11-'alle Spiele'!BN11,'alle Spiele'!$H11&lt;&gt;'alle Spiele'!$J11),Punktsystem!$B$9,0)+IF(AND(Punktsystem!$D$11&lt;&gt;"",OR('alle Spiele'!$H11='alle Spiele'!BM11,'alle Spiele'!$J11='alle Spiele'!BN11)),Punktsystem!$B$11,0)+IF(AND(Punktsystem!$D$10&lt;&gt;"",'alle Spiele'!$H11='alle Spiele'!$J11,'alle Spiele'!BM11='alle Spiele'!BN11,ABS('alle Spiele'!$H11-'alle Spiele'!BM11)=1),Punktsystem!$B$10,0),0)</f>
        <v>0</v>
      </c>
      <c r="BO11" s="225">
        <f>IF(BM11=Punktsystem!$B$5,IF(AND(Punktsystem!$I$14&lt;&gt;"",'alle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BP11" s="230">
        <f>IF(OR('alle Spiele'!BP11="",'alle Spiele'!BQ11=""),0,IF(AND('alle Spiele'!$H11='alle Spiele'!BP11,'alle Spiele'!$J11='alle Spiele'!BQ11),Punktsystem!$B$5,IF(OR(AND('alle Spiele'!$H11-'alle Spiele'!$J11&lt;0,'alle Spiele'!BP11-'alle Spiele'!BQ11&lt;0),AND('alle Spiele'!$H11-'alle Spiele'!$J11&gt;0,'alle Spiele'!BP11-'alle Spiele'!BQ11&gt;0),AND('alle Spiele'!$H11-'alle Spiele'!$J11=0,'alle Spiele'!BP11-'alle Spiele'!BQ11=0)),Punktsystem!$B$6,0)))</f>
        <v>0</v>
      </c>
      <c r="BQ11" s="224">
        <f>IF(BP11=Punktsystem!$B$6,IF(AND(Punktsystem!$D$9&lt;&gt;"",'alle Spiele'!$H11-'alle Spiele'!$J11='alle Spiele'!BP11-'alle Spiele'!BQ11,'alle Spiele'!$H11&lt;&gt;'alle Spiele'!$J11),Punktsystem!$B$9,0)+IF(AND(Punktsystem!$D$11&lt;&gt;"",OR('alle Spiele'!$H11='alle Spiele'!BP11,'alle Spiele'!$J11='alle Spiele'!BQ11)),Punktsystem!$B$11,0)+IF(AND(Punktsystem!$D$10&lt;&gt;"",'alle Spiele'!$H11='alle Spiele'!$J11,'alle Spiele'!BP11='alle Spiele'!BQ11,ABS('alle Spiele'!$H11-'alle Spiele'!BP11)=1),Punktsystem!$B$10,0),0)</f>
        <v>0</v>
      </c>
      <c r="BR11" s="225">
        <f>IF(BP11=Punktsystem!$B$5,IF(AND(Punktsystem!$I$14&lt;&gt;"",'alle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BS11" s="230">
        <f>IF(OR('alle Spiele'!BS11="",'alle Spiele'!BT11=""),0,IF(AND('alle Spiele'!$H11='alle Spiele'!BS11,'alle Spiele'!$J11='alle Spiele'!BT11),Punktsystem!$B$5,IF(OR(AND('alle Spiele'!$H11-'alle Spiele'!$J11&lt;0,'alle Spiele'!BS11-'alle Spiele'!BT11&lt;0),AND('alle Spiele'!$H11-'alle Spiele'!$J11&gt;0,'alle Spiele'!BS11-'alle Spiele'!BT11&gt;0),AND('alle Spiele'!$H11-'alle Spiele'!$J11=0,'alle Spiele'!BS11-'alle Spiele'!BT11=0)),Punktsystem!$B$6,0)))</f>
        <v>0</v>
      </c>
      <c r="BT11" s="224">
        <f>IF(BS11=Punktsystem!$B$6,IF(AND(Punktsystem!$D$9&lt;&gt;"",'alle Spiele'!$H11-'alle Spiele'!$J11='alle Spiele'!BS11-'alle Spiele'!BT11,'alle Spiele'!$H11&lt;&gt;'alle Spiele'!$J11),Punktsystem!$B$9,0)+IF(AND(Punktsystem!$D$11&lt;&gt;"",OR('alle Spiele'!$H11='alle Spiele'!BS11,'alle Spiele'!$J11='alle Spiele'!BT11)),Punktsystem!$B$11,0)+IF(AND(Punktsystem!$D$10&lt;&gt;"",'alle Spiele'!$H11='alle Spiele'!$J11,'alle Spiele'!BS11='alle Spiele'!BT11,ABS('alle Spiele'!$H11-'alle Spiele'!BS11)=1),Punktsystem!$B$10,0),0)</f>
        <v>0</v>
      </c>
      <c r="BU11" s="225">
        <f>IF(BS11=Punktsystem!$B$5,IF(AND(Punktsystem!$I$14&lt;&gt;"",'alle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BV11" s="230">
        <f>IF(OR('alle Spiele'!BV11="",'alle Spiele'!BW11=""),0,IF(AND('alle Spiele'!$H11='alle Spiele'!BV11,'alle Spiele'!$J11='alle Spiele'!BW11),Punktsystem!$B$5,IF(OR(AND('alle Spiele'!$H11-'alle Spiele'!$J11&lt;0,'alle Spiele'!BV11-'alle Spiele'!BW11&lt;0),AND('alle Spiele'!$H11-'alle Spiele'!$J11&gt;0,'alle Spiele'!BV11-'alle Spiele'!BW11&gt;0),AND('alle Spiele'!$H11-'alle Spiele'!$J11=0,'alle Spiele'!BV11-'alle Spiele'!BW11=0)),Punktsystem!$B$6,0)))</f>
        <v>0</v>
      </c>
      <c r="BW11" s="224">
        <f>IF(BV11=Punktsystem!$B$6,IF(AND(Punktsystem!$D$9&lt;&gt;"",'alle Spiele'!$H11-'alle Spiele'!$J11='alle Spiele'!BV11-'alle Spiele'!BW11,'alle Spiele'!$H11&lt;&gt;'alle Spiele'!$J11),Punktsystem!$B$9,0)+IF(AND(Punktsystem!$D$11&lt;&gt;"",OR('alle Spiele'!$H11='alle Spiele'!BV11,'alle Spiele'!$J11='alle Spiele'!BW11)),Punktsystem!$B$11,0)+IF(AND(Punktsystem!$D$10&lt;&gt;"",'alle Spiele'!$H11='alle Spiele'!$J11,'alle Spiele'!BV11='alle Spiele'!BW11,ABS('alle Spiele'!$H11-'alle Spiele'!BV11)=1),Punktsystem!$B$10,0),0)</f>
        <v>0</v>
      </c>
      <c r="BX11" s="225">
        <f>IF(BV11=Punktsystem!$B$5,IF(AND(Punktsystem!$I$14&lt;&gt;"",'alle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BY11" s="230">
        <f>IF(OR('alle Spiele'!BY11="",'alle Spiele'!BZ11=""),0,IF(AND('alle Spiele'!$H11='alle Spiele'!BY11,'alle Spiele'!$J11='alle Spiele'!BZ11),Punktsystem!$B$5,IF(OR(AND('alle Spiele'!$H11-'alle Spiele'!$J11&lt;0,'alle Spiele'!BY11-'alle Spiele'!BZ11&lt;0),AND('alle Spiele'!$H11-'alle Spiele'!$J11&gt;0,'alle Spiele'!BY11-'alle Spiele'!BZ11&gt;0),AND('alle Spiele'!$H11-'alle Spiele'!$J11=0,'alle Spiele'!BY11-'alle Spiele'!BZ11=0)),Punktsystem!$B$6,0)))</f>
        <v>0</v>
      </c>
      <c r="BZ11" s="224">
        <f>IF(BY11=Punktsystem!$B$6,IF(AND(Punktsystem!$D$9&lt;&gt;"",'alle Spiele'!$H11-'alle Spiele'!$J11='alle Spiele'!BY11-'alle Spiele'!BZ11,'alle Spiele'!$H11&lt;&gt;'alle Spiele'!$J11),Punktsystem!$B$9,0)+IF(AND(Punktsystem!$D$11&lt;&gt;"",OR('alle Spiele'!$H11='alle Spiele'!BY11,'alle Spiele'!$J11='alle Spiele'!BZ11)),Punktsystem!$B$11,0)+IF(AND(Punktsystem!$D$10&lt;&gt;"",'alle Spiele'!$H11='alle Spiele'!$J11,'alle Spiele'!BY11='alle Spiele'!BZ11,ABS('alle Spiele'!$H11-'alle Spiele'!BY11)=1),Punktsystem!$B$10,0),0)</f>
        <v>0</v>
      </c>
      <c r="CA11" s="225">
        <f>IF(BY11=Punktsystem!$B$5,IF(AND(Punktsystem!$I$14&lt;&gt;"",'alle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CB11" s="230">
        <f>IF(OR('alle Spiele'!CB11="",'alle Spiele'!CC11=""),0,IF(AND('alle Spiele'!$H11='alle Spiele'!CB11,'alle Spiele'!$J11='alle Spiele'!CC11),Punktsystem!$B$5,IF(OR(AND('alle Spiele'!$H11-'alle Spiele'!$J11&lt;0,'alle Spiele'!CB11-'alle Spiele'!CC11&lt;0),AND('alle Spiele'!$H11-'alle Spiele'!$J11&gt;0,'alle Spiele'!CB11-'alle Spiele'!CC11&gt;0),AND('alle Spiele'!$H11-'alle Spiele'!$J11=0,'alle Spiele'!CB11-'alle Spiele'!CC11=0)),Punktsystem!$B$6,0)))</f>
        <v>0</v>
      </c>
      <c r="CC11" s="224">
        <f>IF(CB11=Punktsystem!$B$6,IF(AND(Punktsystem!$D$9&lt;&gt;"",'alle Spiele'!$H11-'alle Spiele'!$J11='alle Spiele'!CB11-'alle Spiele'!CC11,'alle Spiele'!$H11&lt;&gt;'alle Spiele'!$J11),Punktsystem!$B$9,0)+IF(AND(Punktsystem!$D$11&lt;&gt;"",OR('alle Spiele'!$H11='alle Spiele'!CB11,'alle Spiele'!$J11='alle Spiele'!CC11)),Punktsystem!$B$11,0)+IF(AND(Punktsystem!$D$10&lt;&gt;"",'alle Spiele'!$H11='alle Spiele'!$J11,'alle Spiele'!CB11='alle Spiele'!CC11,ABS('alle Spiele'!$H11-'alle Spiele'!CB11)=1),Punktsystem!$B$10,0),0)</f>
        <v>0</v>
      </c>
      <c r="CD11" s="225">
        <f>IF(CB11=Punktsystem!$B$5,IF(AND(Punktsystem!$I$14&lt;&gt;"",'alle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CE11" s="230">
        <f>IF(OR('alle Spiele'!CE11="",'alle Spiele'!CF11=""),0,IF(AND('alle Spiele'!$H11='alle Spiele'!CE11,'alle Spiele'!$J11='alle Spiele'!CF11),Punktsystem!$B$5,IF(OR(AND('alle Spiele'!$H11-'alle Spiele'!$J11&lt;0,'alle Spiele'!CE11-'alle Spiele'!CF11&lt;0),AND('alle Spiele'!$H11-'alle Spiele'!$J11&gt;0,'alle Spiele'!CE11-'alle Spiele'!CF11&gt;0),AND('alle Spiele'!$H11-'alle Spiele'!$J11=0,'alle Spiele'!CE11-'alle Spiele'!CF11=0)),Punktsystem!$B$6,0)))</f>
        <v>0</v>
      </c>
      <c r="CF11" s="224">
        <f>IF(CE11=Punktsystem!$B$6,IF(AND(Punktsystem!$D$9&lt;&gt;"",'alle Spiele'!$H11-'alle Spiele'!$J11='alle Spiele'!CE11-'alle Spiele'!CF11,'alle Spiele'!$H11&lt;&gt;'alle Spiele'!$J11),Punktsystem!$B$9,0)+IF(AND(Punktsystem!$D$11&lt;&gt;"",OR('alle Spiele'!$H11='alle Spiele'!CE11,'alle Spiele'!$J11='alle Spiele'!CF11)),Punktsystem!$B$11,0)+IF(AND(Punktsystem!$D$10&lt;&gt;"",'alle Spiele'!$H11='alle Spiele'!$J11,'alle Spiele'!CE11='alle Spiele'!CF11,ABS('alle Spiele'!$H11-'alle Spiele'!CE11)=1),Punktsystem!$B$10,0),0)</f>
        <v>0</v>
      </c>
      <c r="CG11" s="225">
        <f>IF(CE11=Punktsystem!$B$5,IF(AND(Punktsystem!$I$14&lt;&gt;"",'alle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CH11" s="230">
        <f>IF(OR('alle Spiele'!CH11="",'alle Spiele'!CI11=""),0,IF(AND('alle Spiele'!$H11='alle Spiele'!CH11,'alle Spiele'!$J11='alle Spiele'!CI11),Punktsystem!$B$5,IF(OR(AND('alle Spiele'!$H11-'alle Spiele'!$J11&lt;0,'alle Spiele'!CH11-'alle Spiele'!CI11&lt;0),AND('alle Spiele'!$H11-'alle Spiele'!$J11&gt;0,'alle Spiele'!CH11-'alle Spiele'!CI11&gt;0),AND('alle Spiele'!$H11-'alle Spiele'!$J11=0,'alle Spiele'!CH11-'alle Spiele'!CI11=0)),Punktsystem!$B$6,0)))</f>
        <v>0</v>
      </c>
      <c r="CI11" s="224">
        <f>IF(CH11=Punktsystem!$B$6,IF(AND(Punktsystem!$D$9&lt;&gt;"",'alle Spiele'!$H11-'alle Spiele'!$J11='alle Spiele'!CH11-'alle Spiele'!CI11,'alle Spiele'!$H11&lt;&gt;'alle Spiele'!$J11),Punktsystem!$B$9,0)+IF(AND(Punktsystem!$D$11&lt;&gt;"",OR('alle Spiele'!$H11='alle Spiele'!CH11,'alle Spiele'!$J11='alle Spiele'!CI11)),Punktsystem!$B$11,0)+IF(AND(Punktsystem!$D$10&lt;&gt;"",'alle Spiele'!$H11='alle Spiele'!$J11,'alle Spiele'!CH11='alle Spiele'!CI11,ABS('alle Spiele'!$H11-'alle Spiele'!CH11)=1),Punktsystem!$B$10,0),0)</f>
        <v>0</v>
      </c>
      <c r="CJ11" s="225">
        <f>IF(CH11=Punktsystem!$B$5,IF(AND(Punktsystem!$I$14&lt;&gt;"",'alle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CK11" s="230">
        <f>IF(OR('alle Spiele'!CK11="",'alle Spiele'!CL11=""),0,IF(AND('alle Spiele'!$H11='alle Spiele'!CK11,'alle Spiele'!$J11='alle Spiele'!CL11),Punktsystem!$B$5,IF(OR(AND('alle Spiele'!$H11-'alle Spiele'!$J11&lt;0,'alle Spiele'!CK11-'alle Spiele'!CL11&lt;0),AND('alle Spiele'!$H11-'alle Spiele'!$J11&gt;0,'alle Spiele'!CK11-'alle Spiele'!CL11&gt;0),AND('alle Spiele'!$H11-'alle Spiele'!$J11=0,'alle Spiele'!CK11-'alle Spiele'!CL11=0)),Punktsystem!$B$6,0)))</f>
        <v>0</v>
      </c>
      <c r="CL11" s="224">
        <f>IF(CK11=Punktsystem!$B$6,IF(AND(Punktsystem!$D$9&lt;&gt;"",'alle Spiele'!$H11-'alle Spiele'!$J11='alle Spiele'!CK11-'alle Spiele'!CL11,'alle Spiele'!$H11&lt;&gt;'alle Spiele'!$J11),Punktsystem!$B$9,0)+IF(AND(Punktsystem!$D$11&lt;&gt;"",OR('alle Spiele'!$H11='alle Spiele'!CK11,'alle Spiele'!$J11='alle Spiele'!CL11)),Punktsystem!$B$11,0)+IF(AND(Punktsystem!$D$10&lt;&gt;"",'alle Spiele'!$H11='alle Spiele'!$J11,'alle Spiele'!CK11='alle Spiele'!CL11,ABS('alle Spiele'!$H11-'alle Spiele'!CK11)=1),Punktsystem!$B$10,0),0)</f>
        <v>0</v>
      </c>
      <c r="CM11" s="225">
        <f>IF(CK11=Punktsystem!$B$5,IF(AND(Punktsystem!$I$14&lt;&gt;"",'alle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CN11" s="230">
        <f>IF(OR('alle Spiele'!CN11="",'alle Spiele'!CO11=""),0,IF(AND('alle Spiele'!$H11='alle Spiele'!CN11,'alle Spiele'!$J11='alle Spiele'!CO11),Punktsystem!$B$5,IF(OR(AND('alle Spiele'!$H11-'alle Spiele'!$J11&lt;0,'alle Spiele'!CN11-'alle Spiele'!CO11&lt;0),AND('alle Spiele'!$H11-'alle Spiele'!$J11&gt;0,'alle Spiele'!CN11-'alle Spiele'!CO11&gt;0),AND('alle Spiele'!$H11-'alle Spiele'!$J11=0,'alle Spiele'!CN11-'alle Spiele'!CO11=0)),Punktsystem!$B$6,0)))</f>
        <v>0</v>
      </c>
      <c r="CO11" s="224">
        <f>IF(CN11=Punktsystem!$B$6,IF(AND(Punktsystem!$D$9&lt;&gt;"",'alle Spiele'!$H11-'alle Spiele'!$J11='alle Spiele'!CN11-'alle Spiele'!CO11,'alle Spiele'!$H11&lt;&gt;'alle Spiele'!$J11),Punktsystem!$B$9,0)+IF(AND(Punktsystem!$D$11&lt;&gt;"",OR('alle Spiele'!$H11='alle Spiele'!CN11,'alle Spiele'!$J11='alle Spiele'!CO11)),Punktsystem!$B$11,0)+IF(AND(Punktsystem!$D$10&lt;&gt;"",'alle Spiele'!$H11='alle Spiele'!$J11,'alle Spiele'!CN11='alle Spiele'!CO11,ABS('alle Spiele'!$H11-'alle Spiele'!CN11)=1),Punktsystem!$B$10,0),0)</f>
        <v>0</v>
      </c>
      <c r="CP11" s="225">
        <f>IF(CN11=Punktsystem!$B$5,IF(AND(Punktsystem!$I$14&lt;&gt;"",'alle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CQ11" s="230">
        <f>IF(OR('alle Spiele'!CQ11="",'alle Spiele'!CR11=""),0,IF(AND('alle Spiele'!$H11='alle Spiele'!CQ11,'alle Spiele'!$J11='alle Spiele'!CR11),Punktsystem!$B$5,IF(OR(AND('alle Spiele'!$H11-'alle Spiele'!$J11&lt;0,'alle Spiele'!CQ11-'alle Spiele'!CR11&lt;0),AND('alle Spiele'!$H11-'alle Spiele'!$J11&gt;0,'alle Spiele'!CQ11-'alle Spiele'!CR11&gt;0),AND('alle Spiele'!$H11-'alle Spiele'!$J11=0,'alle Spiele'!CQ11-'alle Spiele'!CR11=0)),Punktsystem!$B$6,0)))</f>
        <v>0</v>
      </c>
      <c r="CR11" s="224">
        <f>IF(CQ11=Punktsystem!$B$6,IF(AND(Punktsystem!$D$9&lt;&gt;"",'alle Spiele'!$H11-'alle Spiele'!$J11='alle Spiele'!CQ11-'alle Spiele'!CR11,'alle Spiele'!$H11&lt;&gt;'alle Spiele'!$J11),Punktsystem!$B$9,0)+IF(AND(Punktsystem!$D$11&lt;&gt;"",OR('alle Spiele'!$H11='alle Spiele'!CQ11,'alle Spiele'!$J11='alle Spiele'!CR11)),Punktsystem!$B$11,0)+IF(AND(Punktsystem!$D$10&lt;&gt;"",'alle Spiele'!$H11='alle Spiele'!$J11,'alle Spiele'!CQ11='alle Spiele'!CR11,ABS('alle Spiele'!$H11-'alle Spiele'!CQ11)=1),Punktsystem!$B$10,0),0)</f>
        <v>0</v>
      </c>
      <c r="CS11" s="225">
        <f>IF(CQ11=Punktsystem!$B$5,IF(AND(Punktsystem!$I$14&lt;&gt;"",'alle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CT11" s="230">
        <f>IF(OR('alle Spiele'!CT11="",'alle Spiele'!CU11=""),0,IF(AND('alle Spiele'!$H11='alle Spiele'!CT11,'alle Spiele'!$J11='alle Spiele'!CU11),Punktsystem!$B$5,IF(OR(AND('alle Spiele'!$H11-'alle Spiele'!$J11&lt;0,'alle Spiele'!CT11-'alle Spiele'!CU11&lt;0),AND('alle Spiele'!$H11-'alle Spiele'!$J11&gt;0,'alle Spiele'!CT11-'alle Spiele'!CU11&gt;0),AND('alle Spiele'!$H11-'alle Spiele'!$J11=0,'alle Spiele'!CT11-'alle Spiele'!CU11=0)),Punktsystem!$B$6,0)))</f>
        <v>0</v>
      </c>
      <c r="CU11" s="224">
        <f>IF(CT11=Punktsystem!$B$6,IF(AND(Punktsystem!$D$9&lt;&gt;"",'alle Spiele'!$H11-'alle Spiele'!$J11='alle Spiele'!CT11-'alle Spiele'!CU11,'alle Spiele'!$H11&lt;&gt;'alle Spiele'!$J11),Punktsystem!$B$9,0)+IF(AND(Punktsystem!$D$11&lt;&gt;"",OR('alle Spiele'!$H11='alle Spiele'!CT11,'alle Spiele'!$J11='alle Spiele'!CU11)),Punktsystem!$B$11,0)+IF(AND(Punktsystem!$D$10&lt;&gt;"",'alle Spiele'!$H11='alle Spiele'!$J11,'alle Spiele'!CT11='alle Spiele'!CU11,ABS('alle Spiele'!$H11-'alle Spiele'!CT11)=1),Punktsystem!$B$10,0),0)</f>
        <v>0</v>
      </c>
      <c r="CV11" s="225">
        <f>IF(CT11=Punktsystem!$B$5,IF(AND(Punktsystem!$I$14&lt;&gt;"",'alle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CW11" s="230">
        <f>IF(OR('alle Spiele'!CW11="",'alle Spiele'!CX11=""),0,IF(AND('alle Spiele'!$H11='alle Spiele'!CW11,'alle Spiele'!$J11='alle Spiele'!CX11),Punktsystem!$B$5,IF(OR(AND('alle Spiele'!$H11-'alle Spiele'!$J11&lt;0,'alle Spiele'!CW11-'alle Spiele'!CX11&lt;0),AND('alle Spiele'!$H11-'alle Spiele'!$J11&gt;0,'alle Spiele'!CW11-'alle Spiele'!CX11&gt;0),AND('alle Spiele'!$H11-'alle Spiele'!$J11=0,'alle Spiele'!CW11-'alle Spiele'!CX11=0)),Punktsystem!$B$6,0)))</f>
        <v>0</v>
      </c>
      <c r="CX11" s="224">
        <f>IF(CW11=Punktsystem!$B$6,IF(AND(Punktsystem!$D$9&lt;&gt;"",'alle Spiele'!$H11-'alle Spiele'!$J11='alle Spiele'!CW11-'alle Spiele'!CX11,'alle Spiele'!$H11&lt;&gt;'alle Spiele'!$J11),Punktsystem!$B$9,0)+IF(AND(Punktsystem!$D$11&lt;&gt;"",OR('alle Spiele'!$H11='alle Spiele'!CW11,'alle Spiele'!$J11='alle Spiele'!CX11)),Punktsystem!$B$11,0)+IF(AND(Punktsystem!$D$10&lt;&gt;"",'alle Spiele'!$H11='alle Spiele'!$J11,'alle Spiele'!CW11='alle Spiele'!CX11,ABS('alle Spiele'!$H11-'alle Spiele'!CW11)=1),Punktsystem!$B$10,0),0)</f>
        <v>0</v>
      </c>
      <c r="CY11" s="225">
        <f>IF(CW11=Punktsystem!$B$5,IF(AND(Punktsystem!$I$14&lt;&gt;"",'alle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CZ11" s="230">
        <f>IF(OR('alle Spiele'!CZ11="",'alle Spiele'!DA11=""),0,IF(AND('alle Spiele'!$H11='alle Spiele'!CZ11,'alle Spiele'!$J11='alle Spiele'!DA11),Punktsystem!$B$5,IF(OR(AND('alle Spiele'!$H11-'alle Spiele'!$J11&lt;0,'alle Spiele'!CZ11-'alle Spiele'!DA11&lt;0),AND('alle Spiele'!$H11-'alle Spiele'!$J11&gt;0,'alle Spiele'!CZ11-'alle Spiele'!DA11&gt;0),AND('alle Spiele'!$H11-'alle Spiele'!$J11=0,'alle Spiele'!CZ11-'alle Spiele'!DA11=0)),Punktsystem!$B$6,0)))</f>
        <v>0</v>
      </c>
      <c r="DA11" s="224">
        <f>IF(CZ11=Punktsystem!$B$6,IF(AND(Punktsystem!$D$9&lt;&gt;"",'alle Spiele'!$H11-'alle Spiele'!$J11='alle Spiele'!CZ11-'alle Spiele'!DA11,'alle Spiele'!$H11&lt;&gt;'alle Spiele'!$J11),Punktsystem!$B$9,0)+IF(AND(Punktsystem!$D$11&lt;&gt;"",OR('alle Spiele'!$H11='alle Spiele'!CZ11,'alle Spiele'!$J11='alle Spiele'!DA11)),Punktsystem!$B$11,0)+IF(AND(Punktsystem!$D$10&lt;&gt;"",'alle Spiele'!$H11='alle Spiele'!$J11,'alle Spiele'!CZ11='alle Spiele'!DA11,ABS('alle Spiele'!$H11-'alle Spiele'!CZ11)=1),Punktsystem!$B$10,0),0)</f>
        <v>0</v>
      </c>
      <c r="DB11" s="225">
        <f>IF(CZ11=Punktsystem!$B$5,IF(AND(Punktsystem!$I$14&lt;&gt;"",'alle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DC11" s="230">
        <f>IF(OR('alle Spiele'!DC11="",'alle Spiele'!DD11=""),0,IF(AND('alle Spiele'!$H11='alle Spiele'!DC11,'alle Spiele'!$J11='alle Spiele'!DD11),Punktsystem!$B$5,IF(OR(AND('alle Spiele'!$H11-'alle Spiele'!$J11&lt;0,'alle Spiele'!DC11-'alle Spiele'!DD11&lt;0),AND('alle Spiele'!$H11-'alle Spiele'!$J11&gt;0,'alle Spiele'!DC11-'alle Spiele'!DD11&gt;0),AND('alle Spiele'!$H11-'alle Spiele'!$J11=0,'alle Spiele'!DC11-'alle Spiele'!DD11=0)),Punktsystem!$B$6,0)))</f>
        <v>0</v>
      </c>
      <c r="DD11" s="224">
        <f>IF(DC11=Punktsystem!$B$6,IF(AND(Punktsystem!$D$9&lt;&gt;"",'alle Spiele'!$H11-'alle Spiele'!$J11='alle Spiele'!DC11-'alle Spiele'!DD11,'alle Spiele'!$H11&lt;&gt;'alle Spiele'!$J11),Punktsystem!$B$9,0)+IF(AND(Punktsystem!$D$11&lt;&gt;"",OR('alle Spiele'!$H11='alle Spiele'!DC11,'alle Spiele'!$J11='alle Spiele'!DD11)),Punktsystem!$B$11,0)+IF(AND(Punktsystem!$D$10&lt;&gt;"",'alle Spiele'!$H11='alle Spiele'!$J11,'alle Spiele'!DC11='alle Spiele'!DD11,ABS('alle Spiele'!$H11-'alle Spiele'!DC11)=1),Punktsystem!$B$10,0),0)</f>
        <v>0</v>
      </c>
      <c r="DE11" s="225">
        <f>IF(DC11=Punktsystem!$B$5,IF(AND(Punktsystem!$I$14&lt;&gt;"",'alle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DF11" s="230">
        <f>IF(OR('alle Spiele'!DF11="",'alle Spiele'!DG11=""),0,IF(AND('alle Spiele'!$H11='alle Spiele'!DF11,'alle Spiele'!$J11='alle Spiele'!DG11),Punktsystem!$B$5,IF(OR(AND('alle Spiele'!$H11-'alle Spiele'!$J11&lt;0,'alle Spiele'!DF11-'alle Spiele'!DG11&lt;0),AND('alle Spiele'!$H11-'alle Spiele'!$J11&gt;0,'alle Spiele'!DF11-'alle Spiele'!DG11&gt;0),AND('alle Spiele'!$H11-'alle Spiele'!$J11=0,'alle Spiele'!DF11-'alle Spiele'!DG11=0)),Punktsystem!$B$6,0)))</f>
        <v>0</v>
      </c>
      <c r="DG11" s="224">
        <f>IF(DF11=Punktsystem!$B$6,IF(AND(Punktsystem!$D$9&lt;&gt;"",'alle Spiele'!$H11-'alle Spiele'!$J11='alle Spiele'!DF11-'alle Spiele'!DG11,'alle Spiele'!$H11&lt;&gt;'alle Spiele'!$J11),Punktsystem!$B$9,0)+IF(AND(Punktsystem!$D$11&lt;&gt;"",OR('alle Spiele'!$H11='alle Spiele'!DF11,'alle Spiele'!$J11='alle Spiele'!DG11)),Punktsystem!$B$11,0)+IF(AND(Punktsystem!$D$10&lt;&gt;"",'alle Spiele'!$H11='alle Spiele'!$J11,'alle Spiele'!DF11='alle Spiele'!DG11,ABS('alle Spiele'!$H11-'alle Spiele'!DF11)=1),Punktsystem!$B$10,0),0)</f>
        <v>0</v>
      </c>
      <c r="DH11" s="225">
        <f>IF(DF11=Punktsystem!$B$5,IF(AND(Punktsystem!$I$14&lt;&gt;"",'alle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DI11" s="230">
        <f>IF(OR('alle Spiele'!DI11="",'alle Spiele'!DJ11=""),0,IF(AND('alle Spiele'!$H11='alle Spiele'!DI11,'alle Spiele'!$J11='alle Spiele'!DJ11),Punktsystem!$B$5,IF(OR(AND('alle Spiele'!$H11-'alle Spiele'!$J11&lt;0,'alle Spiele'!DI11-'alle Spiele'!DJ11&lt;0),AND('alle Spiele'!$H11-'alle Spiele'!$J11&gt;0,'alle Spiele'!DI11-'alle Spiele'!DJ11&gt;0),AND('alle Spiele'!$H11-'alle Spiele'!$J11=0,'alle Spiele'!DI11-'alle Spiele'!DJ11=0)),Punktsystem!$B$6,0)))</f>
        <v>0</v>
      </c>
      <c r="DJ11" s="224">
        <f>IF(DI11=Punktsystem!$B$6,IF(AND(Punktsystem!$D$9&lt;&gt;"",'alle Spiele'!$H11-'alle Spiele'!$J11='alle Spiele'!DI11-'alle Spiele'!DJ11,'alle Spiele'!$H11&lt;&gt;'alle Spiele'!$J11),Punktsystem!$B$9,0)+IF(AND(Punktsystem!$D$11&lt;&gt;"",OR('alle Spiele'!$H11='alle Spiele'!DI11,'alle Spiele'!$J11='alle Spiele'!DJ11)),Punktsystem!$B$11,0)+IF(AND(Punktsystem!$D$10&lt;&gt;"",'alle Spiele'!$H11='alle Spiele'!$J11,'alle Spiele'!DI11='alle Spiele'!DJ11,ABS('alle Spiele'!$H11-'alle Spiele'!DI11)=1),Punktsystem!$B$10,0),0)</f>
        <v>0</v>
      </c>
      <c r="DK11" s="225">
        <f>IF(DI11=Punktsystem!$B$5,IF(AND(Punktsystem!$I$14&lt;&gt;"",'alle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DL11" s="230">
        <f>IF(OR('alle Spiele'!DL11="",'alle Spiele'!DM11=""),0,IF(AND('alle Spiele'!$H11='alle Spiele'!DL11,'alle Spiele'!$J11='alle Spiele'!DM11),Punktsystem!$B$5,IF(OR(AND('alle Spiele'!$H11-'alle Spiele'!$J11&lt;0,'alle Spiele'!DL11-'alle Spiele'!DM11&lt;0),AND('alle Spiele'!$H11-'alle Spiele'!$J11&gt;0,'alle Spiele'!DL11-'alle Spiele'!DM11&gt;0),AND('alle Spiele'!$H11-'alle Spiele'!$J11=0,'alle Spiele'!DL11-'alle Spiele'!DM11=0)),Punktsystem!$B$6,0)))</f>
        <v>0</v>
      </c>
      <c r="DM11" s="224">
        <f>IF(DL11=Punktsystem!$B$6,IF(AND(Punktsystem!$D$9&lt;&gt;"",'alle Spiele'!$H11-'alle Spiele'!$J11='alle Spiele'!DL11-'alle Spiele'!DM11,'alle Spiele'!$H11&lt;&gt;'alle Spiele'!$J11),Punktsystem!$B$9,0)+IF(AND(Punktsystem!$D$11&lt;&gt;"",OR('alle Spiele'!$H11='alle Spiele'!DL11,'alle Spiele'!$J11='alle Spiele'!DM11)),Punktsystem!$B$11,0)+IF(AND(Punktsystem!$D$10&lt;&gt;"",'alle Spiele'!$H11='alle Spiele'!$J11,'alle Spiele'!DL11='alle Spiele'!DM11,ABS('alle Spiele'!$H11-'alle Spiele'!DL11)=1),Punktsystem!$B$10,0),0)</f>
        <v>0</v>
      </c>
      <c r="DN11" s="225">
        <f>IF(DL11=Punktsystem!$B$5,IF(AND(Punktsystem!$I$14&lt;&gt;"",'alle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DO11" s="230">
        <f>IF(OR('alle Spiele'!DO11="",'alle Spiele'!DP11=""),0,IF(AND('alle Spiele'!$H11='alle Spiele'!DO11,'alle Spiele'!$J11='alle Spiele'!DP11),Punktsystem!$B$5,IF(OR(AND('alle Spiele'!$H11-'alle Spiele'!$J11&lt;0,'alle Spiele'!DO11-'alle Spiele'!DP11&lt;0),AND('alle Spiele'!$H11-'alle Spiele'!$J11&gt;0,'alle Spiele'!DO11-'alle Spiele'!DP11&gt;0),AND('alle Spiele'!$H11-'alle Spiele'!$J11=0,'alle Spiele'!DO11-'alle Spiele'!DP11=0)),Punktsystem!$B$6,0)))</f>
        <v>0</v>
      </c>
      <c r="DP11" s="224">
        <f>IF(DO11=Punktsystem!$B$6,IF(AND(Punktsystem!$D$9&lt;&gt;"",'alle Spiele'!$H11-'alle Spiele'!$J11='alle Spiele'!DO11-'alle Spiele'!DP11,'alle Spiele'!$H11&lt;&gt;'alle Spiele'!$J11),Punktsystem!$B$9,0)+IF(AND(Punktsystem!$D$11&lt;&gt;"",OR('alle Spiele'!$H11='alle Spiele'!DO11,'alle Spiele'!$J11='alle Spiele'!DP11)),Punktsystem!$B$11,0)+IF(AND(Punktsystem!$D$10&lt;&gt;"",'alle Spiele'!$H11='alle Spiele'!$J11,'alle Spiele'!DO11='alle Spiele'!DP11,ABS('alle Spiele'!$H11-'alle Spiele'!DO11)=1),Punktsystem!$B$10,0),0)</f>
        <v>0</v>
      </c>
      <c r="DQ11" s="225">
        <f>IF(DO11=Punktsystem!$B$5,IF(AND(Punktsystem!$I$14&lt;&gt;"",'alle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DR11" s="230">
        <f>IF(OR('alle Spiele'!DR11="",'alle Spiele'!DS11=""),0,IF(AND('alle Spiele'!$H11='alle Spiele'!DR11,'alle Spiele'!$J11='alle Spiele'!DS11),Punktsystem!$B$5,IF(OR(AND('alle Spiele'!$H11-'alle Spiele'!$J11&lt;0,'alle Spiele'!DR11-'alle Spiele'!DS11&lt;0),AND('alle Spiele'!$H11-'alle Spiele'!$J11&gt;0,'alle Spiele'!DR11-'alle Spiele'!DS11&gt;0),AND('alle Spiele'!$H11-'alle Spiele'!$J11=0,'alle Spiele'!DR11-'alle Spiele'!DS11=0)),Punktsystem!$B$6,0)))</f>
        <v>0</v>
      </c>
      <c r="DS11" s="224">
        <f>IF(DR11=Punktsystem!$B$6,IF(AND(Punktsystem!$D$9&lt;&gt;"",'alle Spiele'!$H11-'alle Spiele'!$J11='alle Spiele'!DR11-'alle Spiele'!DS11,'alle Spiele'!$H11&lt;&gt;'alle Spiele'!$J11),Punktsystem!$B$9,0)+IF(AND(Punktsystem!$D$11&lt;&gt;"",OR('alle Spiele'!$H11='alle Spiele'!DR11,'alle Spiele'!$J11='alle Spiele'!DS11)),Punktsystem!$B$11,0)+IF(AND(Punktsystem!$D$10&lt;&gt;"",'alle Spiele'!$H11='alle Spiele'!$J11,'alle Spiele'!DR11='alle Spiele'!DS11,ABS('alle Spiele'!$H11-'alle Spiele'!DR11)=1),Punktsystem!$B$10,0),0)</f>
        <v>0</v>
      </c>
      <c r="DT11" s="225">
        <f>IF(DR11=Punktsystem!$B$5,IF(AND(Punktsystem!$I$14&lt;&gt;"",'alle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DU11" s="230">
        <f>IF(OR('alle Spiele'!DU11="",'alle Spiele'!DV11=""),0,IF(AND('alle Spiele'!$H11='alle Spiele'!DU11,'alle Spiele'!$J11='alle Spiele'!DV11),Punktsystem!$B$5,IF(OR(AND('alle Spiele'!$H11-'alle Spiele'!$J11&lt;0,'alle Spiele'!DU11-'alle Spiele'!DV11&lt;0),AND('alle Spiele'!$H11-'alle Spiele'!$J11&gt;0,'alle Spiele'!DU11-'alle Spiele'!DV11&gt;0),AND('alle Spiele'!$H11-'alle Spiele'!$J11=0,'alle Spiele'!DU11-'alle Spiele'!DV11=0)),Punktsystem!$B$6,0)))</f>
        <v>0</v>
      </c>
      <c r="DV11" s="224">
        <f>IF(DU11=Punktsystem!$B$6,IF(AND(Punktsystem!$D$9&lt;&gt;"",'alle Spiele'!$H11-'alle Spiele'!$J11='alle Spiele'!DU11-'alle Spiele'!DV11,'alle Spiele'!$H11&lt;&gt;'alle Spiele'!$J11),Punktsystem!$B$9,0)+IF(AND(Punktsystem!$D$11&lt;&gt;"",OR('alle Spiele'!$H11='alle Spiele'!DU11,'alle Spiele'!$J11='alle Spiele'!DV11)),Punktsystem!$B$11,0)+IF(AND(Punktsystem!$D$10&lt;&gt;"",'alle Spiele'!$H11='alle Spiele'!$J11,'alle Spiele'!DU11='alle Spiele'!DV11,ABS('alle Spiele'!$H11-'alle Spiele'!DU11)=1),Punktsystem!$B$10,0),0)</f>
        <v>0</v>
      </c>
      <c r="DW11" s="225">
        <f>IF(DU11=Punktsystem!$B$5,IF(AND(Punktsystem!$I$14&lt;&gt;"",'alle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DX11" s="230">
        <f>IF(OR('alle Spiele'!DX11="",'alle Spiele'!DY11=""),0,IF(AND('alle Spiele'!$H11='alle Spiele'!DX11,'alle Spiele'!$J11='alle Spiele'!DY11),Punktsystem!$B$5,IF(OR(AND('alle Spiele'!$H11-'alle Spiele'!$J11&lt;0,'alle Spiele'!DX11-'alle Spiele'!DY11&lt;0),AND('alle Spiele'!$H11-'alle Spiele'!$J11&gt;0,'alle Spiele'!DX11-'alle Spiele'!DY11&gt;0),AND('alle Spiele'!$H11-'alle Spiele'!$J11=0,'alle Spiele'!DX11-'alle Spiele'!DY11=0)),Punktsystem!$B$6,0)))</f>
        <v>0</v>
      </c>
      <c r="DY11" s="224">
        <f>IF(DX11=Punktsystem!$B$6,IF(AND(Punktsystem!$D$9&lt;&gt;"",'alle Spiele'!$H11-'alle Spiele'!$J11='alle Spiele'!DX11-'alle Spiele'!DY11,'alle Spiele'!$H11&lt;&gt;'alle Spiele'!$J11),Punktsystem!$B$9,0)+IF(AND(Punktsystem!$D$11&lt;&gt;"",OR('alle Spiele'!$H11='alle Spiele'!DX11,'alle Spiele'!$J11='alle Spiele'!DY11)),Punktsystem!$B$11,0)+IF(AND(Punktsystem!$D$10&lt;&gt;"",'alle Spiele'!$H11='alle Spiele'!$J11,'alle Spiele'!DX11='alle Spiele'!DY11,ABS('alle Spiele'!$H11-'alle Spiele'!DX11)=1),Punktsystem!$B$10,0),0)</f>
        <v>0</v>
      </c>
      <c r="DZ11" s="225">
        <f>IF(DX11=Punktsystem!$B$5,IF(AND(Punktsystem!$I$14&lt;&gt;"",'alle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EA11" s="230">
        <f>IF(OR('alle Spiele'!EA11="",'alle Spiele'!EB11=""),0,IF(AND('alle Spiele'!$H11='alle Spiele'!EA11,'alle Spiele'!$J11='alle Spiele'!EB11),Punktsystem!$B$5,IF(OR(AND('alle Spiele'!$H11-'alle Spiele'!$J11&lt;0,'alle Spiele'!EA11-'alle Spiele'!EB11&lt;0),AND('alle Spiele'!$H11-'alle Spiele'!$J11&gt;0,'alle Spiele'!EA11-'alle Spiele'!EB11&gt;0),AND('alle Spiele'!$H11-'alle Spiele'!$J11=0,'alle Spiele'!EA11-'alle Spiele'!EB11=0)),Punktsystem!$B$6,0)))</f>
        <v>0</v>
      </c>
      <c r="EB11" s="224">
        <f>IF(EA11=Punktsystem!$B$6,IF(AND(Punktsystem!$D$9&lt;&gt;"",'alle Spiele'!$H11-'alle Spiele'!$J11='alle Spiele'!EA11-'alle Spiele'!EB11,'alle Spiele'!$H11&lt;&gt;'alle Spiele'!$J11),Punktsystem!$B$9,0)+IF(AND(Punktsystem!$D$11&lt;&gt;"",OR('alle Spiele'!$H11='alle Spiele'!EA11,'alle Spiele'!$J11='alle Spiele'!EB11)),Punktsystem!$B$11,0)+IF(AND(Punktsystem!$D$10&lt;&gt;"",'alle Spiele'!$H11='alle Spiele'!$J11,'alle Spiele'!EA11='alle Spiele'!EB11,ABS('alle Spiele'!$H11-'alle Spiele'!EA11)=1),Punktsystem!$B$10,0),0)</f>
        <v>0</v>
      </c>
      <c r="EC11" s="225">
        <f>IF(EA11=Punktsystem!$B$5,IF(AND(Punktsystem!$I$14&lt;&gt;"",'alle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ED11" s="230">
        <f>IF(OR('alle Spiele'!ED11="",'alle Spiele'!EE11=""),0,IF(AND('alle Spiele'!$H11='alle Spiele'!ED11,'alle Spiele'!$J11='alle Spiele'!EE11),Punktsystem!$B$5,IF(OR(AND('alle Spiele'!$H11-'alle Spiele'!$J11&lt;0,'alle Spiele'!ED11-'alle Spiele'!EE11&lt;0),AND('alle Spiele'!$H11-'alle Spiele'!$J11&gt;0,'alle Spiele'!ED11-'alle Spiele'!EE11&gt;0),AND('alle Spiele'!$H11-'alle Spiele'!$J11=0,'alle Spiele'!ED11-'alle Spiele'!EE11=0)),Punktsystem!$B$6,0)))</f>
        <v>0</v>
      </c>
      <c r="EE11" s="224">
        <f>IF(ED11=Punktsystem!$B$6,IF(AND(Punktsystem!$D$9&lt;&gt;"",'alle Spiele'!$H11-'alle Spiele'!$J11='alle Spiele'!ED11-'alle Spiele'!EE11,'alle Spiele'!$H11&lt;&gt;'alle Spiele'!$J11),Punktsystem!$B$9,0)+IF(AND(Punktsystem!$D$11&lt;&gt;"",OR('alle Spiele'!$H11='alle Spiele'!ED11,'alle Spiele'!$J11='alle Spiele'!EE11)),Punktsystem!$B$11,0)+IF(AND(Punktsystem!$D$10&lt;&gt;"",'alle Spiele'!$H11='alle Spiele'!$J11,'alle Spiele'!ED11='alle Spiele'!EE11,ABS('alle Spiele'!$H11-'alle Spiele'!ED11)=1),Punktsystem!$B$10,0),0)</f>
        <v>0</v>
      </c>
      <c r="EF11" s="225">
        <f>IF(ED11=Punktsystem!$B$5,IF(AND(Punktsystem!$I$14&lt;&gt;"",'alle Spiele'!$H11+'alle Spiele'!$J11&gt;Punktsystem!$D$14),('alle Spiele'!$H11+'alle Spiele'!$J11-Punktsystem!$D$14)*Punktsystem!$F$14,0)+IF(AND(Punktsystem!$I$15&lt;&gt;"",ABS('alle Spiele'!$H11-'alle Spiele'!$J11)&gt;Punktsystem!$D$15),(ABS('alle Spiele'!$H11-'alle Spiele'!$J11)-Punktsystem!$D$15)*Punktsystem!$F$15,0),0)</f>
        <v>0</v>
      </c>
      <c r="EG11" s="230">
        <f>IF(OR('alle Spiele'!EG11="",'alle Spiele'!EH11=""),0,IF(AND('alle Spiele'!$H11='alle Spiele'!EG11,'alle Spiele'!$J11='alle Spiele'!EH11),Punktsystem!$B$5,IF(OR(AND('alle Spiele'!$H11-'alle Spiele'!$J11&lt;0,'alle Spiele'!EG11-'alle Spiele'!EH11&lt;0),AND('alle Spiele'!$H11-'alle Spiele'!$J11&gt;0,'alle Spiele'!EG11-'alle Spiele'!EH11&gt;0),AND('alle Spiele'!$H11-'alle Spiele'!$J11=0,'alle Spiele'!EG11-'alle Spiele'!EH11=0)),Punktsystem!$B$6,0)))</f>
        <v>0</v>
      </c>
      <c r="EH11" s="224">
        <f>IF(EG11=Punktsystem!$B$6,IF(AND(Punktsystem!$D$9&lt;&gt;"",'alle Spiele'!$H11-'alle Spiele'!$J11='alle Spiele'!EG11-'alle Spiele'!EH11,'alle Spiele'!$H11&lt;&gt;'alle Spiele'!$J11),Punktsystem!$B$9,0)+IF(AND(Punktsystem!$D$11&lt;&gt;"",OR('alle Spiele'!$H11='alle Spiele'!EG11,'alle Spiele'!$J11='alle Spiele'!EH11)),Punktsystem!$B$11,0)+IF(AND(Punktsystem!$D$10&lt;&gt;"",'alle Spiele'!$H11='alle Spiele'!$J11,'alle Spiele'!EG11='alle Spiele'!EH11,ABS('alle Spiele'!$H11-'alle Spiele'!EG11)=1),Punktsystem!$B$10,0),0)</f>
        <v>0</v>
      </c>
      <c r="EI11" s="225">
        <f>IF(EG11=Punktsystem!$B$5,IF(AND(Punktsystem!$I$14&lt;&gt;"",'alle Spiele'!$H11+'alle Spiele'!$J11&gt;Punktsystem!$D$14),('alle Spiele'!$H11+'alle Spiele'!$J11-Punktsystem!$D$14)*Punktsystem!$F$14,0)+IF(AND(Punktsystem!$I$15&lt;&gt;"",ABS('alle Spiele'!$H11-'alle Spiele'!$J11)&gt;Punktsystem!$D$15),(ABS('alle Spiele'!$H11-'alle Spiele'!$J11)-Punktsystem!$D$15)*Punktsystem!$F$15,0),0)</f>
        <v>0</v>
      </c>
    </row>
    <row r="12" spans="1:139" x14ac:dyDescent="0.2">
      <c r="A12"/>
      <c r="B12"/>
      <c r="C12"/>
      <c r="D12"/>
      <c r="E12"/>
      <c r="F12"/>
      <c r="G12"/>
      <c r="H12"/>
      <c r="J12"/>
      <c r="K12"/>
      <c r="L12"/>
      <c r="M12"/>
      <c r="N12"/>
      <c r="O12"/>
      <c r="P12"/>
      <c r="Q12"/>
      <c r="T12" s="230">
        <f>IF(OR('alle Spiele'!T12="",'alle Spiele'!U12=""),0,IF(AND('alle Spiele'!$H12='alle Spiele'!T12,'alle Spiele'!$J12='alle Spiele'!U12),Punktsystem!$B$5,IF(OR(AND('alle Spiele'!$H12-'alle Spiele'!$J12&lt;0,'alle Spiele'!T12-'alle Spiele'!U12&lt;0),AND('alle Spiele'!$H12-'alle Spiele'!$J12&gt;0,'alle Spiele'!T12-'alle Spiele'!U12&gt;0),AND('alle Spiele'!$H12-'alle Spiele'!$J12=0,'alle Spiele'!T12-'alle Spiele'!U12=0)),Punktsystem!$B$6,0)))</f>
        <v>0</v>
      </c>
      <c r="U12" s="224">
        <f>IF(T12=Punktsystem!$B$6,IF(AND(Punktsystem!$D$9&lt;&gt;"",'alle Spiele'!$H12-'alle Spiele'!$J12='alle Spiele'!T12-'alle Spiele'!U12,'alle Spiele'!$H12&lt;&gt;'alle Spiele'!$J12),Punktsystem!$B$9,0)+IF(AND(Punktsystem!$D$11&lt;&gt;"",OR('alle Spiele'!$H12='alle Spiele'!T12,'alle Spiele'!$J12='alle Spiele'!U12)),Punktsystem!$B$11,0)+IF(AND(Punktsystem!$D$10&lt;&gt;"",'alle Spiele'!$H12='alle Spiele'!$J12,'alle Spiele'!T12='alle Spiele'!U12,ABS('alle Spiele'!$H12-'alle Spiele'!T12)=1),Punktsystem!$B$10,0),0)</f>
        <v>0</v>
      </c>
      <c r="V12" s="225">
        <f>IF(T12=Punktsystem!$B$5,IF(AND(Punktsystem!$I$14&lt;&gt;"",'alle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W12" s="230">
        <f>IF(OR('alle Spiele'!W12="",'alle Spiele'!X12=""),0,IF(AND('alle Spiele'!$H12='alle Spiele'!W12,'alle Spiele'!$J12='alle Spiele'!X12),Punktsystem!$B$5,IF(OR(AND('alle Spiele'!$H12-'alle Spiele'!$J12&lt;0,'alle Spiele'!W12-'alle Spiele'!X12&lt;0),AND('alle Spiele'!$H12-'alle Spiele'!$J12&gt;0,'alle Spiele'!W12-'alle Spiele'!X12&gt;0),AND('alle Spiele'!$H12-'alle Spiele'!$J12=0,'alle Spiele'!W12-'alle Spiele'!X12=0)),Punktsystem!$B$6,0)))</f>
        <v>0</v>
      </c>
      <c r="X12" s="224">
        <f>IF(W12=Punktsystem!$B$6,IF(AND(Punktsystem!$D$9&lt;&gt;"",'alle Spiele'!$H12-'alle Spiele'!$J12='alle Spiele'!W12-'alle Spiele'!X12,'alle Spiele'!$H12&lt;&gt;'alle Spiele'!$J12),Punktsystem!$B$9,0)+IF(AND(Punktsystem!$D$11&lt;&gt;"",OR('alle Spiele'!$H12='alle Spiele'!W12,'alle Spiele'!$J12='alle Spiele'!X12)),Punktsystem!$B$11,0)+IF(AND(Punktsystem!$D$10&lt;&gt;"",'alle Spiele'!$H12='alle Spiele'!$J12,'alle Spiele'!W12='alle Spiele'!X12,ABS('alle Spiele'!$H12-'alle Spiele'!W12)=1),Punktsystem!$B$10,0),0)</f>
        <v>0</v>
      </c>
      <c r="Y12" s="225">
        <f>IF(W12=Punktsystem!$B$5,IF(AND(Punktsystem!$I$14&lt;&gt;"",'alle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Z12" s="230">
        <f>IF(OR('alle Spiele'!Z12="",'alle Spiele'!AA12=""),0,IF(AND('alle Spiele'!$H12='alle Spiele'!Z12,'alle Spiele'!$J12='alle Spiele'!AA12),Punktsystem!$B$5,IF(OR(AND('alle Spiele'!$H12-'alle Spiele'!$J12&lt;0,'alle Spiele'!Z12-'alle Spiele'!AA12&lt;0),AND('alle Spiele'!$H12-'alle Spiele'!$J12&gt;0,'alle Spiele'!Z12-'alle Spiele'!AA12&gt;0),AND('alle Spiele'!$H12-'alle Spiele'!$J12=0,'alle Spiele'!Z12-'alle Spiele'!AA12=0)),Punktsystem!$B$6,0)))</f>
        <v>0</v>
      </c>
      <c r="AA12" s="224">
        <f>IF(Z12=Punktsystem!$B$6,IF(AND(Punktsystem!$D$9&lt;&gt;"",'alle Spiele'!$H12-'alle Spiele'!$J12='alle Spiele'!Z12-'alle Spiele'!AA12,'alle Spiele'!$H12&lt;&gt;'alle Spiele'!$J12),Punktsystem!$B$9,0)+IF(AND(Punktsystem!$D$11&lt;&gt;"",OR('alle Spiele'!$H12='alle Spiele'!Z12,'alle Spiele'!$J12='alle Spiele'!AA12)),Punktsystem!$B$11,0)+IF(AND(Punktsystem!$D$10&lt;&gt;"",'alle Spiele'!$H12='alle Spiele'!$J12,'alle Spiele'!Z12='alle Spiele'!AA12,ABS('alle Spiele'!$H12-'alle Spiele'!Z12)=1),Punktsystem!$B$10,0),0)</f>
        <v>0</v>
      </c>
      <c r="AB12" s="225">
        <f>IF(Z12=Punktsystem!$B$5,IF(AND(Punktsystem!$I$14&lt;&gt;"",'alle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AC12" s="230">
        <f>IF(OR('alle Spiele'!AC12="",'alle Spiele'!AD12=""),0,IF(AND('alle Spiele'!$H12='alle Spiele'!AC12,'alle Spiele'!$J12='alle Spiele'!AD12),Punktsystem!$B$5,IF(OR(AND('alle Spiele'!$H12-'alle Spiele'!$J12&lt;0,'alle Spiele'!AC12-'alle Spiele'!AD12&lt;0),AND('alle Spiele'!$H12-'alle Spiele'!$J12&gt;0,'alle Spiele'!AC12-'alle Spiele'!AD12&gt;0),AND('alle Spiele'!$H12-'alle Spiele'!$J12=0,'alle Spiele'!AC12-'alle Spiele'!AD12=0)),Punktsystem!$B$6,0)))</f>
        <v>0</v>
      </c>
      <c r="AD12" s="224">
        <f>IF(AC12=Punktsystem!$B$6,IF(AND(Punktsystem!$D$9&lt;&gt;"",'alle Spiele'!$H12-'alle Spiele'!$J12='alle Spiele'!AC12-'alle Spiele'!AD12,'alle Spiele'!$H12&lt;&gt;'alle Spiele'!$J12),Punktsystem!$B$9,0)+IF(AND(Punktsystem!$D$11&lt;&gt;"",OR('alle Spiele'!$H12='alle Spiele'!AC12,'alle Spiele'!$J12='alle Spiele'!AD12)),Punktsystem!$B$11,0)+IF(AND(Punktsystem!$D$10&lt;&gt;"",'alle Spiele'!$H12='alle Spiele'!$J12,'alle Spiele'!AC12='alle Spiele'!AD12,ABS('alle Spiele'!$H12-'alle Spiele'!AC12)=1),Punktsystem!$B$10,0),0)</f>
        <v>0</v>
      </c>
      <c r="AE12" s="225">
        <f>IF(AC12=Punktsystem!$B$5,IF(AND(Punktsystem!$I$14&lt;&gt;"",'alle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AF12" s="230">
        <f>IF(OR('alle Spiele'!AF12="",'alle Spiele'!AG12=""),0,IF(AND('alle Spiele'!$H12='alle Spiele'!AF12,'alle Spiele'!$J12='alle Spiele'!AG12),Punktsystem!$B$5,IF(OR(AND('alle Spiele'!$H12-'alle Spiele'!$J12&lt;0,'alle Spiele'!AF12-'alle Spiele'!AG12&lt;0),AND('alle Spiele'!$H12-'alle Spiele'!$J12&gt;0,'alle Spiele'!AF12-'alle Spiele'!AG12&gt;0),AND('alle Spiele'!$H12-'alle Spiele'!$J12=0,'alle Spiele'!AF12-'alle Spiele'!AG12=0)),Punktsystem!$B$6,0)))</f>
        <v>0</v>
      </c>
      <c r="AG12" s="224">
        <f>IF(AF12=Punktsystem!$B$6,IF(AND(Punktsystem!$D$9&lt;&gt;"",'alle Spiele'!$H12-'alle Spiele'!$J12='alle Spiele'!AF12-'alle Spiele'!AG12,'alle Spiele'!$H12&lt;&gt;'alle Spiele'!$J12),Punktsystem!$B$9,0)+IF(AND(Punktsystem!$D$11&lt;&gt;"",OR('alle Spiele'!$H12='alle Spiele'!AF12,'alle Spiele'!$J12='alle Spiele'!AG12)),Punktsystem!$B$11,0)+IF(AND(Punktsystem!$D$10&lt;&gt;"",'alle Spiele'!$H12='alle Spiele'!$J12,'alle Spiele'!AF12='alle Spiele'!AG12,ABS('alle Spiele'!$H12-'alle Spiele'!AF12)=1),Punktsystem!$B$10,0),0)</f>
        <v>0</v>
      </c>
      <c r="AH12" s="225">
        <f>IF(AF12=Punktsystem!$B$5,IF(AND(Punktsystem!$I$14&lt;&gt;"",'alle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AI12" s="230">
        <f>IF(OR('alle Spiele'!AI12="",'alle Spiele'!AJ12=""),0,IF(AND('alle Spiele'!$H12='alle Spiele'!AI12,'alle Spiele'!$J12='alle Spiele'!AJ12),Punktsystem!$B$5,IF(OR(AND('alle Spiele'!$H12-'alle Spiele'!$J12&lt;0,'alle Spiele'!AI12-'alle Spiele'!AJ12&lt;0),AND('alle Spiele'!$H12-'alle Spiele'!$J12&gt;0,'alle Spiele'!AI12-'alle Spiele'!AJ12&gt;0),AND('alle Spiele'!$H12-'alle Spiele'!$J12=0,'alle Spiele'!AI12-'alle Spiele'!AJ12=0)),Punktsystem!$B$6,0)))</f>
        <v>0</v>
      </c>
      <c r="AJ12" s="224">
        <f>IF(AI12=Punktsystem!$B$6,IF(AND(Punktsystem!$D$9&lt;&gt;"",'alle Spiele'!$H12-'alle Spiele'!$J12='alle Spiele'!AI12-'alle Spiele'!AJ12,'alle Spiele'!$H12&lt;&gt;'alle Spiele'!$J12),Punktsystem!$B$9,0)+IF(AND(Punktsystem!$D$11&lt;&gt;"",OR('alle Spiele'!$H12='alle Spiele'!AI12,'alle Spiele'!$J12='alle Spiele'!AJ12)),Punktsystem!$B$11,0)+IF(AND(Punktsystem!$D$10&lt;&gt;"",'alle Spiele'!$H12='alle Spiele'!$J12,'alle Spiele'!AI12='alle Spiele'!AJ12,ABS('alle Spiele'!$H12-'alle Spiele'!AI12)=1),Punktsystem!$B$10,0),0)</f>
        <v>0</v>
      </c>
      <c r="AK12" s="225">
        <f>IF(AI12=Punktsystem!$B$5,IF(AND(Punktsystem!$I$14&lt;&gt;"",'alle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AL12" s="230">
        <f>IF(OR('alle Spiele'!AL12="",'alle Spiele'!AM12=""),0,IF(AND('alle Spiele'!$H12='alle Spiele'!AL12,'alle Spiele'!$J12='alle Spiele'!AM12),Punktsystem!$B$5,IF(OR(AND('alle Spiele'!$H12-'alle Spiele'!$J12&lt;0,'alle Spiele'!AL12-'alle Spiele'!AM12&lt;0),AND('alle Spiele'!$H12-'alle Spiele'!$J12&gt;0,'alle Spiele'!AL12-'alle Spiele'!AM12&gt;0),AND('alle Spiele'!$H12-'alle Spiele'!$J12=0,'alle Spiele'!AL12-'alle Spiele'!AM12=0)),Punktsystem!$B$6,0)))</f>
        <v>0</v>
      </c>
      <c r="AM12" s="224">
        <f>IF(AL12=Punktsystem!$B$6,IF(AND(Punktsystem!$D$9&lt;&gt;"",'alle Spiele'!$H12-'alle Spiele'!$J12='alle Spiele'!AL12-'alle Spiele'!AM12,'alle Spiele'!$H12&lt;&gt;'alle Spiele'!$J12),Punktsystem!$B$9,0)+IF(AND(Punktsystem!$D$11&lt;&gt;"",OR('alle Spiele'!$H12='alle Spiele'!AL12,'alle Spiele'!$J12='alle Spiele'!AM12)),Punktsystem!$B$11,0)+IF(AND(Punktsystem!$D$10&lt;&gt;"",'alle Spiele'!$H12='alle Spiele'!$J12,'alle Spiele'!AL12='alle Spiele'!AM12,ABS('alle Spiele'!$H12-'alle Spiele'!AL12)=1),Punktsystem!$B$10,0),0)</f>
        <v>0</v>
      </c>
      <c r="AN12" s="225">
        <f>IF(AL12=Punktsystem!$B$5,IF(AND(Punktsystem!$I$14&lt;&gt;"",'alle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AO12" s="230">
        <f>IF(OR('alle Spiele'!AO12="",'alle Spiele'!AP12=""),0,IF(AND('alle Spiele'!$H12='alle Spiele'!AO12,'alle Spiele'!$J12='alle Spiele'!AP12),Punktsystem!$B$5,IF(OR(AND('alle Spiele'!$H12-'alle Spiele'!$J12&lt;0,'alle Spiele'!AO12-'alle Spiele'!AP12&lt;0),AND('alle Spiele'!$H12-'alle Spiele'!$J12&gt;0,'alle Spiele'!AO12-'alle Spiele'!AP12&gt;0),AND('alle Spiele'!$H12-'alle Spiele'!$J12=0,'alle Spiele'!AO12-'alle Spiele'!AP12=0)),Punktsystem!$B$6,0)))</f>
        <v>0</v>
      </c>
      <c r="AP12" s="224">
        <f>IF(AO12=Punktsystem!$B$6,IF(AND(Punktsystem!$D$9&lt;&gt;"",'alle Spiele'!$H12-'alle Spiele'!$J12='alle Spiele'!AO12-'alle Spiele'!AP12,'alle Spiele'!$H12&lt;&gt;'alle Spiele'!$J12),Punktsystem!$B$9,0)+IF(AND(Punktsystem!$D$11&lt;&gt;"",OR('alle Spiele'!$H12='alle Spiele'!AO12,'alle Spiele'!$J12='alle Spiele'!AP12)),Punktsystem!$B$11,0)+IF(AND(Punktsystem!$D$10&lt;&gt;"",'alle Spiele'!$H12='alle Spiele'!$J12,'alle Spiele'!AO12='alle Spiele'!AP12,ABS('alle Spiele'!$H12-'alle Spiele'!AO12)=1),Punktsystem!$B$10,0),0)</f>
        <v>0</v>
      </c>
      <c r="AQ12" s="225">
        <f>IF(AO12=Punktsystem!$B$5,IF(AND(Punktsystem!$I$14&lt;&gt;"",'alle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AR12" s="230">
        <f>IF(OR('alle Spiele'!AR12="",'alle Spiele'!AS12=""),0,IF(AND('alle Spiele'!$H12='alle Spiele'!AR12,'alle Spiele'!$J12='alle Spiele'!AS12),Punktsystem!$B$5,IF(OR(AND('alle Spiele'!$H12-'alle Spiele'!$J12&lt;0,'alle Spiele'!AR12-'alle Spiele'!AS12&lt;0),AND('alle Spiele'!$H12-'alle Spiele'!$J12&gt;0,'alle Spiele'!AR12-'alle Spiele'!AS12&gt;0),AND('alle Spiele'!$H12-'alle Spiele'!$J12=0,'alle Spiele'!AR12-'alle Spiele'!AS12=0)),Punktsystem!$B$6,0)))</f>
        <v>0</v>
      </c>
      <c r="AS12" s="224">
        <f>IF(AR12=Punktsystem!$B$6,IF(AND(Punktsystem!$D$9&lt;&gt;"",'alle Spiele'!$H12-'alle Spiele'!$J12='alle Spiele'!AR12-'alle Spiele'!AS12,'alle Spiele'!$H12&lt;&gt;'alle Spiele'!$J12),Punktsystem!$B$9,0)+IF(AND(Punktsystem!$D$11&lt;&gt;"",OR('alle Spiele'!$H12='alle Spiele'!AR12,'alle Spiele'!$J12='alle Spiele'!AS12)),Punktsystem!$B$11,0)+IF(AND(Punktsystem!$D$10&lt;&gt;"",'alle Spiele'!$H12='alle Spiele'!$J12,'alle Spiele'!AR12='alle Spiele'!AS12,ABS('alle Spiele'!$H12-'alle Spiele'!AR12)=1),Punktsystem!$B$10,0),0)</f>
        <v>0</v>
      </c>
      <c r="AT12" s="225">
        <f>IF(AR12=Punktsystem!$B$5,IF(AND(Punktsystem!$I$14&lt;&gt;"",'alle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AU12" s="230">
        <f>IF(OR('alle Spiele'!AU12="",'alle Spiele'!AV12=""),0,IF(AND('alle Spiele'!$H12='alle Spiele'!AU12,'alle Spiele'!$J12='alle Spiele'!AV12),Punktsystem!$B$5,IF(OR(AND('alle Spiele'!$H12-'alle Spiele'!$J12&lt;0,'alle Spiele'!AU12-'alle Spiele'!AV12&lt;0),AND('alle Spiele'!$H12-'alle Spiele'!$J12&gt;0,'alle Spiele'!AU12-'alle Spiele'!AV12&gt;0),AND('alle Spiele'!$H12-'alle Spiele'!$J12=0,'alle Spiele'!AU12-'alle Spiele'!AV12=0)),Punktsystem!$B$6,0)))</f>
        <v>0</v>
      </c>
      <c r="AV12" s="224">
        <f>IF(AU12=Punktsystem!$B$6,IF(AND(Punktsystem!$D$9&lt;&gt;"",'alle Spiele'!$H12-'alle Spiele'!$J12='alle Spiele'!AU12-'alle Spiele'!AV12,'alle Spiele'!$H12&lt;&gt;'alle Spiele'!$J12),Punktsystem!$B$9,0)+IF(AND(Punktsystem!$D$11&lt;&gt;"",OR('alle Spiele'!$H12='alle Spiele'!AU12,'alle Spiele'!$J12='alle Spiele'!AV12)),Punktsystem!$B$11,0)+IF(AND(Punktsystem!$D$10&lt;&gt;"",'alle Spiele'!$H12='alle Spiele'!$J12,'alle Spiele'!AU12='alle Spiele'!AV12,ABS('alle Spiele'!$H12-'alle Spiele'!AU12)=1),Punktsystem!$B$10,0),0)</f>
        <v>0</v>
      </c>
      <c r="AW12" s="225">
        <f>IF(AU12=Punktsystem!$B$5,IF(AND(Punktsystem!$I$14&lt;&gt;"",'alle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AX12" s="230">
        <f>IF(OR('alle Spiele'!AX12="",'alle Spiele'!AY12=""),0,IF(AND('alle Spiele'!$H12='alle Spiele'!AX12,'alle Spiele'!$J12='alle Spiele'!AY12),Punktsystem!$B$5,IF(OR(AND('alle Spiele'!$H12-'alle Spiele'!$J12&lt;0,'alle Spiele'!AX12-'alle Spiele'!AY12&lt;0),AND('alle Spiele'!$H12-'alle Spiele'!$J12&gt;0,'alle Spiele'!AX12-'alle Spiele'!AY12&gt;0),AND('alle Spiele'!$H12-'alle Spiele'!$J12=0,'alle Spiele'!AX12-'alle Spiele'!AY12=0)),Punktsystem!$B$6,0)))</f>
        <v>0</v>
      </c>
      <c r="AY12" s="224">
        <f>IF(AX12=Punktsystem!$B$6,IF(AND(Punktsystem!$D$9&lt;&gt;"",'alle Spiele'!$H12-'alle Spiele'!$J12='alle Spiele'!AX12-'alle Spiele'!AY12,'alle Spiele'!$H12&lt;&gt;'alle Spiele'!$J12),Punktsystem!$B$9,0)+IF(AND(Punktsystem!$D$11&lt;&gt;"",OR('alle Spiele'!$H12='alle Spiele'!AX12,'alle Spiele'!$J12='alle Spiele'!AY12)),Punktsystem!$B$11,0)+IF(AND(Punktsystem!$D$10&lt;&gt;"",'alle Spiele'!$H12='alle Spiele'!$J12,'alle Spiele'!AX12='alle Spiele'!AY12,ABS('alle Spiele'!$H12-'alle Spiele'!AX12)=1),Punktsystem!$B$10,0),0)</f>
        <v>0</v>
      </c>
      <c r="AZ12" s="225">
        <f>IF(AX12=Punktsystem!$B$5,IF(AND(Punktsystem!$I$14&lt;&gt;"",'alle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BA12" s="230">
        <f>IF(OR('alle Spiele'!BA12="",'alle Spiele'!BB12=""),0,IF(AND('alle Spiele'!$H12='alle Spiele'!BA12,'alle Spiele'!$J12='alle Spiele'!BB12),Punktsystem!$B$5,IF(OR(AND('alle Spiele'!$H12-'alle Spiele'!$J12&lt;0,'alle Spiele'!BA12-'alle Spiele'!BB12&lt;0),AND('alle Spiele'!$H12-'alle Spiele'!$J12&gt;0,'alle Spiele'!BA12-'alle Spiele'!BB12&gt;0),AND('alle Spiele'!$H12-'alle Spiele'!$J12=0,'alle Spiele'!BA12-'alle Spiele'!BB12=0)),Punktsystem!$B$6,0)))</f>
        <v>0</v>
      </c>
      <c r="BB12" s="224">
        <f>IF(BA12=Punktsystem!$B$6,IF(AND(Punktsystem!$D$9&lt;&gt;"",'alle Spiele'!$H12-'alle Spiele'!$J12='alle Spiele'!BA12-'alle Spiele'!BB12,'alle Spiele'!$H12&lt;&gt;'alle Spiele'!$J12),Punktsystem!$B$9,0)+IF(AND(Punktsystem!$D$11&lt;&gt;"",OR('alle Spiele'!$H12='alle Spiele'!BA12,'alle Spiele'!$J12='alle Spiele'!BB12)),Punktsystem!$B$11,0)+IF(AND(Punktsystem!$D$10&lt;&gt;"",'alle Spiele'!$H12='alle Spiele'!$J12,'alle Spiele'!BA12='alle Spiele'!BB12,ABS('alle Spiele'!$H12-'alle Spiele'!BA12)=1),Punktsystem!$B$10,0),0)</f>
        <v>0</v>
      </c>
      <c r="BC12" s="225">
        <f>IF(BA12=Punktsystem!$B$5,IF(AND(Punktsystem!$I$14&lt;&gt;"",'alle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BD12" s="230">
        <f>IF(OR('alle Spiele'!BD12="",'alle Spiele'!BE12=""),0,IF(AND('alle Spiele'!$H12='alle Spiele'!BD12,'alle Spiele'!$J12='alle Spiele'!BE12),Punktsystem!$B$5,IF(OR(AND('alle Spiele'!$H12-'alle Spiele'!$J12&lt;0,'alle Spiele'!BD12-'alle Spiele'!BE12&lt;0),AND('alle Spiele'!$H12-'alle Spiele'!$J12&gt;0,'alle Spiele'!BD12-'alle Spiele'!BE12&gt;0),AND('alle Spiele'!$H12-'alle Spiele'!$J12=0,'alle Spiele'!BD12-'alle Spiele'!BE12=0)),Punktsystem!$B$6,0)))</f>
        <v>0</v>
      </c>
      <c r="BE12" s="224">
        <f>IF(BD12=Punktsystem!$B$6,IF(AND(Punktsystem!$D$9&lt;&gt;"",'alle Spiele'!$H12-'alle Spiele'!$J12='alle Spiele'!BD12-'alle Spiele'!BE12,'alle Spiele'!$H12&lt;&gt;'alle Spiele'!$J12),Punktsystem!$B$9,0)+IF(AND(Punktsystem!$D$11&lt;&gt;"",OR('alle Spiele'!$H12='alle Spiele'!BD12,'alle Spiele'!$J12='alle Spiele'!BE12)),Punktsystem!$B$11,0)+IF(AND(Punktsystem!$D$10&lt;&gt;"",'alle Spiele'!$H12='alle Spiele'!$J12,'alle Spiele'!BD12='alle Spiele'!BE12,ABS('alle Spiele'!$H12-'alle Spiele'!BD12)=1),Punktsystem!$B$10,0),0)</f>
        <v>0</v>
      </c>
      <c r="BF12" s="225">
        <f>IF(BD12=Punktsystem!$B$5,IF(AND(Punktsystem!$I$14&lt;&gt;"",'alle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BG12" s="230">
        <f>IF(OR('alle Spiele'!BG12="",'alle Spiele'!BH12=""),0,IF(AND('alle Spiele'!$H12='alle Spiele'!BG12,'alle Spiele'!$J12='alle Spiele'!BH12),Punktsystem!$B$5,IF(OR(AND('alle Spiele'!$H12-'alle Spiele'!$J12&lt;0,'alle Spiele'!BG12-'alle Spiele'!BH12&lt;0),AND('alle Spiele'!$H12-'alle Spiele'!$J12&gt;0,'alle Spiele'!BG12-'alle Spiele'!BH12&gt;0),AND('alle Spiele'!$H12-'alle Spiele'!$J12=0,'alle Spiele'!BG12-'alle Spiele'!BH12=0)),Punktsystem!$B$6,0)))</f>
        <v>0</v>
      </c>
      <c r="BH12" s="224">
        <f>IF(BG12=Punktsystem!$B$6,IF(AND(Punktsystem!$D$9&lt;&gt;"",'alle Spiele'!$H12-'alle Spiele'!$J12='alle Spiele'!BG12-'alle Spiele'!BH12,'alle Spiele'!$H12&lt;&gt;'alle Spiele'!$J12),Punktsystem!$B$9,0)+IF(AND(Punktsystem!$D$11&lt;&gt;"",OR('alle Spiele'!$H12='alle Spiele'!BG12,'alle Spiele'!$J12='alle Spiele'!BH12)),Punktsystem!$B$11,0)+IF(AND(Punktsystem!$D$10&lt;&gt;"",'alle Spiele'!$H12='alle Spiele'!$J12,'alle Spiele'!BG12='alle Spiele'!BH12,ABS('alle Spiele'!$H12-'alle Spiele'!BG12)=1),Punktsystem!$B$10,0),0)</f>
        <v>0</v>
      </c>
      <c r="BI12" s="225">
        <f>IF(BG12=Punktsystem!$B$5,IF(AND(Punktsystem!$I$14&lt;&gt;"",'alle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BJ12" s="230">
        <f>IF(OR('alle Spiele'!BJ12="",'alle Spiele'!BK12=""),0,IF(AND('alle Spiele'!$H12='alle Spiele'!BJ12,'alle Spiele'!$J12='alle Spiele'!BK12),Punktsystem!$B$5,IF(OR(AND('alle Spiele'!$H12-'alle Spiele'!$J12&lt;0,'alle Spiele'!BJ12-'alle Spiele'!BK12&lt;0),AND('alle Spiele'!$H12-'alle Spiele'!$J12&gt;0,'alle Spiele'!BJ12-'alle Spiele'!BK12&gt;0),AND('alle Spiele'!$H12-'alle Spiele'!$J12=0,'alle Spiele'!BJ12-'alle Spiele'!BK12=0)),Punktsystem!$B$6,0)))</f>
        <v>0</v>
      </c>
      <c r="BK12" s="224">
        <f>IF(BJ12=Punktsystem!$B$6,IF(AND(Punktsystem!$D$9&lt;&gt;"",'alle Spiele'!$H12-'alle Spiele'!$J12='alle Spiele'!BJ12-'alle Spiele'!BK12,'alle Spiele'!$H12&lt;&gt;'alle Spiele'!$J12),Punktsystem!$B$9,0)+IF(AND(Punktsystem!$D$11&lt;&gt;"",OR('alle Spiele'!$H12='alle Spiele'!BJ12,'alle Spiele'!$J12='alle Spiele'!BK12)),Punktsystem!$B$11,0)+IF(AND(Punktsystem!$D$10&lt;&gt;"",'alle Spiele'!$H12='alle Spiele'!$J12,'alle Spiele'!BJ12='alle Spiele'!BK12,ABS('alle Spiele'!$H12-'alle Spiele'!BJ12)=1),Punktsystem!$B$10,0),0)</f>
        <v>0</v>
      </c>
      <c r="BL12" s="225">
        <f>IF(BJ12=Punktsystem!$B$5,IF(AND(Punktsystem!$I$14&lt;&gt;"",'alle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BM12" s="230">
        <f>IF(OR('alle Spiele'!BM12="",'alle Spiele'!BN12=""),0,IF(AND('alle Spiele'!$H12='alle Spiele'!BM12,'alle Spiele'!$J12='alle Spiele'!BN12),Punktsystem!$B$5,IF(OR(AND('alle Spiele'!$H12-'alle Spiele'!$J12&lt;0,'alle Spiele'!BM12-'alle Spiele'!BN12&lt;0),AND('alle Spiele'!$H12-'alle Spiele'!$J12&gt;0,'alle Spiele'!BM12-'alle Spiele'!BN12&gt;0),AND('alle Spiele'!$H12-'alle Spiele'!$J12=0,'alle Spiele'!BM12-'alle Spiele'!BN12=0)),Punktsystem!$B$6,0)))</f>
        <v>0</v>
      </c>
      <c r="BN12" s="224">
        <f>IF(BM12=Punktsystem!$B$6,IF(AND(Punktsystem!$D$9&lt;&gt;"",'alle Spiele'!$H12-'alle Spiele'!$J12='alle Spiele'!BM12-'alle Spiele'!BN12,'alle Spiele'!$H12&lt;&gt;'alle Spiele'!$J12),Punktsystem!$B$9,0)+IF(AND(Punktsystem!$D$11&lt;&gt;"",OR('alle Spiele'!$H12='alle Spiele'!BM12,'alle Spiele'!$J12='alle Spiele'!BN12)),Punktsystem!$B$11,0)+IF(AND(Punktsystem!$D$10&lt;&gt;"",'alle Spiele'!$H12='alle Spiele'!$J12,'alle Spiele'!BM12='alle Spiele'!BN12,ABS('alle Spiele'!$H12-'alle Spiele'!BM12)=1),Punktsystem!$B$10,0),0)</f>
        <v>0</v>
      </c>
      <c r="BO12" s="225">
        <f>IF(BM12=Punktsystem!$B$5,IF(AND(Punktsystem!$I$14&lt;&gt;"",'alle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BP12" s="230">
        <f>IF(OR('alle Spiele'!BP12="",'alle Spiele'!BQ12=""),0,IF(AND('alle Spiele'!$H12='alle Spiele'!BP12,'alle Spiele'!$J12='alle Spiele'!BQ12),Punktsystem!$B$5,IF(OR(AND('alle Spiele'!$H12-'alle Spiele'!$J12&lt;0,'alle Spiele'!BP12-'alle Spiele'!BQ12&lt;0),AND('alle Spiele'!$H12-'alle Spiele'!$J12&gt;0,'alle Spiele'!BP12-'alle Spiele'!BQ12&gt;0),AND('alle Spiele'!$H12-'alle Spiele'!$J12=0,'alle Spiele'!BP12-'alle Spiele'!BQ12=0)),Punktsystem!$B$6,0)))</f>
        <v>0</v>
      </c>
      <c r="BQ12" s="224">
        <f>IF(BP12=Punktsystem!$B$6,IF(AND(Punktsystem!$D$9&lt;&gt;"",'alle Spiele'!$H12-'alle Spiele'!$J12='alle Spiele'!BP12-'alle Spiele'!BQ12,'alle Spiele'!$H12&lt;&gt;'alle Spiele'!$J12),Punktsystem!$B$9,0)+IF(AND(Punktsystem!$D$11&lt;&gt;"",OR('alle Spiele'!$H12='alle Spiele'!BP12,'alle Spiele'!$J12='alle Spiele'!BQ12)),Punktsystem!$B$11,0)+IF(AND(Punktsystem!$D$10&lt;&gt;"",'alle Spiele'!$H12='alle Spiele'!$J12,'alle Spiele'!BP12='alle Spiele'!BQ12,ABS('alle Spiele'!$H12-'alle Spiele'!BP12)=1),Punktsystem!$B$10,0),0)</f>
        <v>0</v>
      </c>
      <c r="BR12" s="225">
        <f>IF(BP12=Punktsystem!$B$5,IF(AND(Punktsystem!$I$14&lt;&gt;"",'alle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BS12" s="230">
        <f>IF(OR('alle Spiele'!BS12="",'alle Spiele'!BT12=""),0,IF(AND('alle Spiele'!$H12='alle Spiele'!BS12,'alle Spiele'!$J12='alle Spiele'!BT12),Punktsystem!$B$5,IF(OR(AND('alle Spiele'!$H12-'alle Spiele'!$J12&lt;0,'alle Spiele'!BS12-'alle Spiele'!BT12&lt;0),AND('alle Spiele'!$H12-'alle Spiele'!$J12&gt;0,'alle Spiele'!BS12-'alle Spiele'!BT12&gt;0),AND('alle Spiele'!$H12-'alle Spiele'!$J12=0,'alle Spiele'!BS12-'alle Spiele'!BT12=0)),Punktsystem!$B$6,0)))</f>
        <v>0</v>
      </c>
      <c r="BT12" s="224">
        <f>IF(BS12=Punktsystem!$B$6,IF(AND(Punktsystem!$D$9&lt;&gt;"",'alle Spiele'!$H12-'alle Spiele'!$J12='alle Spiele'!BS12-'alle Spiele'!BT12,'alle Spiele'!$H12&lt;&gt;'alle Spiele'!$J12),Punktsystem!$B$9,0)+IF(AND(Punktsystem!$D$11&lt;&gt;"",OR('alle Spiele'!$H12='alle Spiele'!BS12,'alle Spiele'!$J12='alle Spiele'!BT12)),Punktsystem!$B$11,0)+IF(AND(Punktsystem!$D$10&lt;&gt;"",'alle Spiele'!$H12='alle Spiele'!$J12,'alle Spiele'!BS12='alle Spiele'!BT12,ABS('alle Spiele'!$H12-'alle Spiele'!BS12)=1),Punktsystem!$B$10,0),0)</f>
        <v>0</v>
      </c>
      <c r="BU12" s="225">
        <f>IF(BS12=Punktsystem!$B$5,IF(AND(Punktsystem!$I$14&lt;&gt;"",'alle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BV12" s="230">
        <f>IF(OR('alle Spiele'!BV12="",'alle Spiele'!BW12=""),0,IF(AND('alle Spiele'!$H12='alle Spiele'!BV12,'alle Spiele'!$J12='alle Spiele'!BW12),Punktsystem!$B$5,IF(OR(AND('alle Spiele'!$H12-'alle Spiele'!$J12&lt;0,'alle Spiele'!BV12-'alle Spiele'!BW12&lt;0),AND('alle Spiele'!$H12-'alle Spiele'!$J12&gt;0,'alle Spiele'!BV12-'alle Spiele'!BW12&gt;0),AND('alle Spiele'!$H12-'alle Spiele'!$J12=0,'alle Spiele'!BV12-'alle Spiele'!BW12=0)),Punktsystem!$B$6,0)))</f>
        <v>0</v>
      </c>
      <c r="BW12" s="224">
        <f>IF(BV12=Punktsystem!$B$6,IF(AND(Punktsystem!$D$9&lt;&gt;"",'alle Spiele'!$H12-'alle Spiele'!$J12='alle Spiele'!BV12-'alle Spiele'!BW12,'alle Spiele'!$H12&lt;&gt;'alle Spiele'!$J12),Punktsystem!$B$9,0)+IF(AND(Punktsystem!$D$11&lt;&gt;"",OR('alle Spiele'!$H12='alle Spiele'!BV12,'alle Spiele'!$J12='alle Spiele'!BW12)),Punktsystem!$B$11,0)+IF(AND(Punktsystem!$D$10&lt;&gt;"",'alle Spiele'!$H12='alle Spiele'!$J12,'alle Spiele'!BV12='alle Spiele'!BW12,ABS('alle Spiele'!$H12-'alle Spiele'!BV12)=1),Punktsystem!$B$10,0),0)</f>
        <v>0</v>
      </c>
      <c r="BX12" s="225">
        <f>IF(BV12=Punktsystem!$B$5,IF(AND(Punktsystem!$I$14&lt;&gt;"",'alle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BY12" s="230">
        <f>IF(OR('alle Spiele'!BY12="",'alle Spiele'!BZ12=""),0,IF(AND('alle Spiele'!$H12='alle Spiele'!BY12,'alle Spiele'!$J12='alle Spiele'!BZ12),Punktsystem!$B$5,IF(OR(AND('alle Spiele'!$H12-'alle Spiele'!$J12&lt;0,'alle Spiele'!BY12-'alle Spiele'!BZ12&lt;0),AND('alle Spiele'!$H12-'alle Spiele'!$J12&gt;0,'alle Spiele'!BY12-'alle Spiele'!BZ12&gt;0),AND('alle Spiele'!$H12-'alle Spiele'!$J12=0,'alle Spiele'!BY12-'alle Spiele'!BZ12=0)),Punktsystem!$B$6,0)))</f>
        <v>0</v>
      </c>
      <c r="BZ12" s="224">
        <f>IF(BY12=Punktsystem!$B$6,IF(AND(Punktsystem!$D$9&lt;&gt;"",'alle Spiele'!$H12-'alle Spiele'!$J12='alle Spiele'!BY12-'alle Spiele'!BZ12,'alle Spiele'!$H12&lt;&gt;'alle Spiele'!$J12),Punktsystem!$B$9,0)+IF(AND(Punktsystem!$D$11&lt;&gt;"",OR('alle Spiele'!$H12='alle Spiele'!BY12,'alle Spiele'!$J12='alle Spiele'!BZ12)),Punktsystem!$B$11,0)+IF(AND(Punktsystem!$D$10&lt;&gt;"",'alle Spiele'!$H12='alle Spiele'!$J12,'alle Spiele'!BY12='alle Spiele'!BZ12,ABS('alle Spiele'!$H12-'alle Spiele'!BY12)=1),Punktsystem!$B$10,0),0)</f>
        <v>0</v>
      </c>
      <c r="CA12" s="225">
        <f>IF(BY12=Punktsystem!$B$5,IF(AND(Punktsystem!$I$14&lt;&gt;"",'alle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CB12" s="230">
        <f>IF(OR('alle Spiele'!CB12="",'alle Spiele'!CC12=""),0,IF(AND('alle Spiele'!$H12='alle Spiele'!CB12,'alle Spiele'!$J12='alle Spiele'!CC12),Punktsystem!$B$5,IF(OR(AND('alle Spiele'!$H12-'alle Spiele'!$J12&lt;0,'alle Spiele'!CB12-'alle Spiele'!CC12&lt;0),AND('alle Spiele'!$H12-'alle Spiele'!$J12&gt;0,'alle Spiele'!CB12-'alle Spiele'!CC12&gt;0),AND('alle Spiele'!$H12-'alle Spiele'!$J12=0,'alle Spiele'!CB12-'alle Spiele'!CC12=0)),Punktsystem!$B$6,0)))</f>
        <v>0</v>
      </c>
      <c r="CC12" s="224">
        <f>IF(CB12=Punktsystem!$B$6,IF(AND(Punktsystem!$D$9&lt;&gt;"",'alle Spiele'!$H12-'alle Spiele'!$J12='alle Spiele'!CB12-'alle Spiele'!CC12,'alle Spiele'!$H12&lt;&gt;'alle Spiele'!$J12),Punktsystem!$B$9,0)+IF(AND(Punktsystem!$D$11&lt;&gt;"",OR('alle Spiele'!$H12='alle Spiele'!CB12,'alle Spiele'!$J12='alle Spiele'!CC12)),Punktsystem!$B$11,0)+IF(AND(Punktsystem!$D$10&lt;&gt;"",'alle Spiele'!$H12='alle Spiele'!$J12,'alle Spiele'!CB12='alle Spiele'!CC12,ABS('alle Spiele'!$H12-'alle Spiele'!CB12)=1),Punktsystem!$B$10,0),0)</f>
        <v>0</v>
      </c>
      <c r="CD12" s="225">
        <f>IF(CB12=Punktsystem!$B$5,IF(AND(Punktsystem!$I$14&lt;&gt;"",'alle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CE12" s="230">
        <f>IF(OR('alle Spiele'!CE12="",'alle Spiele'!CF12=""),0,IF(AND('alle Spiele'!$H12='alle Spiele'!CE12,'alle Spiele'!$J12='alle Spiele'!CF12),Punktsystem!$B$5,IF(OR(AND('alle Spiele'!$H12-'alle Spiele'!$J12&lt;0,'alle Spiele'!CE12-'alle Spiele'!CF12&lt;0),AND('alle Spiele'!$H12-'alle Spiele'!$J12&gt;0,'alle Spiele'!CE12-'alle Spiele'!CF12&gt;0),AND('alle Spiele'!$H12-'alle Spiele'!$J12=0,'alle Spiele'!CE12-'alle Spiele'!CF12=0)),Punktsystem!$B$6,0)))</f>
        <v>0</v>
      </c>
      <c r="CF12" s="224">
        <f>IF(CE12=Punktsystem!$B$6,IF(AND(Punktsystem!$D$9&lt;&gt;"",'alle Spiele'!$H12-'alle Spiele'!$J12='alle Spiele'!CE12-'alle Spiele'!CF12,'alle Spiele'!$H12&lt;&gt;'alle Spiele'!$J12),Punktsystem!$B$9,0)+IF(AND(Punktsystem!$D$11&lt;&gt;"",OR('alle Spiele'!$H12='alle Spiele'!CE12,'alle Spiele'!$J12='alle Spiele'!CF12)),Punktsystem!$B$11,0)+IF(AND(Punktsystem!$D$10&lt;&gt;"",'alle Spiele'!$H12='alle Spiele'!$J12,'alle Spiele'!CE12='alle Spiele'!CF12,ABS('alle Spiele'!$H12-'alle Spiele'!CE12)=1),Punktsystem!$B$10,0),0)</f>
        <v>0</v>
      </c>
      <c r="CG12" s="225">
        <f>IF(CE12=Punktsystem!$B$5,IF(AND(Punktsystem!$I$14&lt;&gt;"",'alle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CH12" s="230">
        <f>IF(OR('alle Spiele'!CH12="",'alle Spiele'!CI12=""),0,IF(AND('alle Spiele'!$H12='alle Spiele'!CH12,'alle Spiele'!$J12='alle Spiele'!CI12),Punktsystem!$B$5,IF(OR(AND('alle Spiele'!$H12-'alle Spiele'!$J12&lt;0,'alle Spiele'!CH12-'alle Spiele'!CI12&lt;0),AND('alle Spiele'!$H12-'alle Spiele'!$J12&gt;0,'alle Spiele'!CH12-'alle Spiele'!CI12&gt;0),AND('alle Spiele'!$H12-'alle Spiele'!$J12=0,'alle Spiele'!CH12-'alle Spiele'!CI12=0)),Punktsystem!$B$6,0)))</f>
        <v>0</v>
      </c>
      <c r="CI12" s="224">
        <f>IF(CH12=Punktsystem!$B$6,IF(AND(Punktsystem!$D$9&lt;&gt;"",'alle Spiele'!$H12-'alle Spiele'!$J12='alle Spiele'!CH12-'alle Spiele'!CI12,'alle Spiele'!$H12&lt;&gt;'alle Spiele'!$J12),Punktsystem!$B$9,0)+IF(AND(Punktsystem!$D$11&lt;&gt;"",OR('alle Spiele'!$H12='alle Spiele'!CH12,'alle Spiele'!$J12='alle Spiele'!CI12)),Punktsystem!$B$11,0)+IF(AND(Punktsystem!$D$10&lt;&gt;"",'alle Spiele'!$H12='alle Spiele'!$J12,'alle Spiele'!CH12='alle Spiele'!CI12,ABS('alle Spiele'!$H12-'alle Spiele'!CH12)=1),Punktsystem!$B$10,0),0)</f>
        <v>0</v>
      </c>
      <c r="CJ12" s="225">
        <f>IF(CH12=Punktsystem!$B$5,IF(AND(Punktsystem!$I$14&lt;&gt;"",'alle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CK12" s="230">
        <f>IF(OR('alle Spiele'!CK12="",'alle Spiele'!CL12=""),0,IF(AND('alle Spiele'!$H12='alle Spiele'!CK12,'alle Spiele'!$J12='alle Spiele'!CL12),Punktsystem!$B$5,IF(OR(AND('alle Spiele'!$H12-'alle Spiele'!$J12&lt;0,'alle Spiele'!CK12-'alle Spiele'!CL12&lt;0),AND('alle Spiele'!$H12-'alle Spiele'!$J12&gt;0,'alle Spiele'!CK12-'alle Spiele'!CL12&gt;0),AND('alle Spiele'!$H12-'alle Spiele'!$J12=0,'alle Spiele'!CK12-'alle Spiele'!CL12=0)),Punktsystem!$B$6,0)))</f>
        <v>0</v>
      </c>
      <c r="CL12" s="224">
        <f>IF(CK12=Punktsystem!$B$6,IF(AND(Punktsystem!$D$9&lt;&gt;"",'alle Spiele'!$H12-'alle Spiele'!$J12='alle Spiele'!CK12-'alle Spiele'!CL12,'alle Spiele'!$H12&lt;&gt;'alle Spiele'!$J12),Punktsystem!$B$9,0)+IF(AND(Punktsystem!$D$11&lt;&gt;"",OR('alle Spiele'!$H12='alle Spiele'!CK12,'alle Spiele'!$J12='alle Spiele'!CL12)),Punktsystem!$B$11,0)+IF(AND(Punktsystem!$D$10&lt;&gt;"",'alle Spiele'!$H12='alle Spiele'!$J12,'alle Spiele'!CK12='alle Spiele'!CL12,ABS('alle Spiele'!$H12-'alle Spiele'!CK12)=1),Punktsystem!$B$10,0),0)</f>
        <v>0</v>
      </c>
      <c r="CM12" s="225">
        <f>IF(CK12=Punktsystem!$B$5,IF(AND(Punktsystem!$I$14&lt;&gt;"",'alle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CN12" s="230">
        <f>IF(OR('alle Spiele'!CN12="",'alle Spiele'!CO12=""),0,IF(AND('alle Spiele'!$H12='alle Spiele'!CN12,'alle Spiele'!$J12='alle Spiele'!CO12),Punktsystem!$B$5,IF(OR(AND('alle Spiele'!$H12-'alle Spiele'!$J12&lt;0,'alle Spiele'!CN12-'alle Spiele'!CO12&lt;0),AND('alle Spiele'!$H12-'alle Spiele'!$J12&gt;0,'alle Spiele'!CN12-'alle Spiele'!CO12&gt;0),AND('alle Spiele'!$H12-'alle Spiele'!$J12=0,'alle Spiele'!CN12-'alle Spiele'!CO12=0)),Punktsystem!$B$6,0)))</f>
        <v>0</v>
      </c>
      <c r="CO12" s="224">
        <f>IF(CN12=Punktsystem!$B$6,IF(AND(Punktsystem!$D$9&lt;&gt;"",'alle Spiele'!$H12-'alle Spiele'!$J12='alle Spiele'!CN12-'alle Spiele'!CO12,'alle Spiele'!$H12&lt;&gt;'alle Spiele'!$J12),Punktsystem!$B$9,0)+IF(AND(Punktsystem!$D$11&lt;&gt;"",OR('alle Spiele'!$H12='alle Spiele'!CN12,'alle Spiele'!$J12='alle Spiele'!CO12)),Punktsystem!$B$11,0)+IF(AND(Punktsystem!$D$10&lt;&gt;"",'alle Spiele'!$H12='alle Spiele'!$J12,'alle Spiele'!CN12='alle Spiele'!CO12,ABS('alle Spiele'!$H12-'alle Spiele'!CN12)=1),Punktsystem!$B$10,0),0)</f>
        <v>0</v>
      </c>
      <c r="CP12" s="225">
        <f>IF(CN12=Punktsystem!$B$5,IF(AND(Punktsystem!$I$14&lt;&gt;"",'alle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CQ12" s="230">
        <f>IF(OR('alle Spiele'!CQ12="",'alle Spiele'!CR12=""),0,IF(AND('alle Spiele'!$H12='alle Spiele'!CQ12,'alle Spiele'!$J12='alle Spiele'!CR12),Punktsystem!$B$5,IF(OR(AND('alle Spiele'!$H12-'alle Spiele'!$J12&lt;0,'alle Spiele'!CQ12-'alle Spiele'!CR12&lt;0),AND('alle Spiele'!$H12-'alle Spiele'!$J12&gt;0,'alle Spiele'!CQ12-'alle Spiele'!CR12&gt;0),AND('alle Spiele'!$H12-'alle Spiele'!$J12=0,'alle Spiele'!CQ12-'alle Spiele'!CR12=0)),Punktsystem!$B$6,0)))</f>
        <v>0</v>
      </c>
      <c r="CR12" s="224">
        <f>IF(CQ12=Punktsystem!$B$6,IF(AND(Punktsystem!$D$9&lt;&gt;"",'alle Spiele'!$H12-'alle Spiele'!$J12='alle Spiele'!CQ12-'alle Spiele'!CR12,'alle Spiele'!$H12&lt;&gt;'alle Spiele'!$J12),Punktsystem!$B$9,0)+IF(AND(Punktsystem!$D$11&lt;&gt;"",OR('alle Spiele'!$H12='alle Spiele'!CQ12,'alle Spiele'!$J12='alle Spiele'!CR12)),Punktsystem!$B$11,0)+IF(AND(Punktsystem!$D$10&lt;&gt;"",'alle Spiele'!$H12='alle Spiele'!$J12,'alle Spiele'!CQ12='alle Spiele'!CR12,ABS('alle Spiele'!$H12-'alle Spiele'!CQ12)=1),Punktsystem!$B$10,0),0)</f>
        <v>0</v>
      </c>
      <c r="CS12" s="225">
        <f>IF(CQ12=Punktsystem!$B$5,IF(AND(Punktsystem!$I$14&lt;&gt;"",'alle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CT12" s="230">
        <f>IF(OR('alle Spiele'!CT12="",'alle Spiele'!CU12=""),0,IF(AND('alle Spiele'!$H12='alle Spiele'!CT12,'alle Spiele'!$J12='alle Spiele'!CU12),Punktsystem!$B$5,IF(OR(AND('alle Spiele'!$H12-'alle Spiele'!$J12&lt;0,'alle Spiele'!CT12-'alle Spiele'!CU12&lt;0),AND('alle Spiele'!$H12-'alle Spiele'!$J12&gt;0,'alle Spiele'!CT12-'alle Spiele'!CU12&gt;0),AND('alle Spiele'!$H12-'alle Spiele'!$J12=0,'alle Spiele'!CT12-'alle Spiele'!CU12=0)),Punktsystem!$B$6,0)))</f>
        <v>0</v>
      </c>
      <c r="CU12" s="224">
        <f>IF(CT12=Punktsystem!$B$6,IF(AND(Punktsystem!$D$9&lt;&gt;"",'alle Spiele'!$H12-'alle Spiele'!$J12='alle Spiele'!CT12-'alle Spiele'!CU12,'alle Spiele'!$H12&lt;&gt;'alle Spiele'!$J12),Punktsystem!$B$9,0)+IF(AND(Punktsystem!$D$11&lt;&gt;"",OR('alle Spiele'!$H12='alle Spiele'!CT12,'alle Spiele'!$J12='alle Spiele'!CU12)),Punktsystem!$B$11,0)+IF(AND(Punktsystem!$D$10&lt;&gt;"",'alle Spiele'!$H12='alle Spiele'!$J12,'alle Spiele'!CT12='alle Spiele'!CU12,ABS('alle Spiele'!$H12-'alle Spiele'!CT12)=1),Punktsystem!$B$10,0),0)</f>
        <v>0</v>
      </c>
      <c r="CV12" s="225">
        <f>IF(CT12=Punktsystem!$B$5,IF(AND(Punktsystem!$I$14&lt;&gt;"",'alle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CW12" s="230">
        <f>IF(OR('alle Spiele'!CW12="",'alle Spiele'!CX12=""),0,IF(AND('alle Spiele'!$H12='alle Spiele'!CW12,'alle Spiele'!$J12='alle Spiele'!CX12),Punktsystem!$B$5,IF(OR(AND('alle Spiele'!$H12-'alle Spiele'!$J12&lt;0,'alle Spiele'!CW12-'alle Spiele'!CX12&lt;0),AND('alle Spiele'!$H12-'alle Spiele'!$J12&gt;0,'alle Spiele'!CW12-'alle Spiele'!CX12&gt;0),AND('alle Spiele'!$H12-'alle Spiele'!$J12=0,'alle Spiele'!CW12-'alle Spiele'!CX12=0)),Punktsystem!$B$6,0)))</f>
        <v>0</v>
      </c>
      <c r="CX12" s="224">
        <f>IF(CW12=Punktsystem!$B$6,IF(AND(Punktsystem!$D$9&lt;&gt;"",'alle Spiele'!$H12-'alle Spiele'!$J12='alle Spiele'!CW12-'alle Spiele'!CX12,'alle Spiele'!$H12&lt;&gt;'alle Spiele'!$J12),Punktsystem!$B$9,0)+IF(AND(Punktsystem!$D$11&lt;&gt;"",OR('alle Spiele'!$H12='alle Spiele'!CW12,'alle Spiele'!$J12='alle Spiele'!CX12)),Punktsystem!$B$11,0)+IF(AND(Punktsystem!$D$10&lt;&gt;"",'alle Spiele'!$H12='alle Spiele'!$J12,'alle Spiele'!CW12='alle Spiele'!CX12,ABS('alle Spiele'!$H12-'alle Spiele'!CW12)=1),Punktsystem!$B$10,0),0)</f>
        <v>0</v>
      </c>
      <c r="CY12" s="225">
        <f>IF(CW12=Punktsystem!$B$5,IF(AND(Punktsystem!$I$14&lt;&gt;"",'alle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CZ12" s="230">
        <f>IF(OR('alle Spiele'!CZ12="",'alle Spiele'!DA12=""),0,IF(AND('alle Spiele'!$H12='alle Spiele'!CZ12,'alle Spiele'!$J12='alle Spiele'!DA12),Punktsystem!$B$5,IF(OR(AND('alle Spiele'!$H12-'alle Spiele'!$J12&lt;0,'alle Spiele'!CZ12-'alle Spiele'!DA12&lt;0),AND('alle Spiele'!$H12-'alle Spiele'!$J12&gt;0,'alle Spiele'!CZ12-'alle Spiele'!DA12&gt;0),AND('alle Spiele'!$H12-'alle Spiele'!$J12=0,'alle Spiele'!CZ12-'alle Spiele'!DA12=0)),Punktsystem!$B$6,0)))</f>
        <v>0</v>
      </c>
      <c r="DA12" s="224">
        <f>IF(CZ12=Punktsystem!$B$6,IF(AND(Punktsystem!$D$9&lt;&gt;"",'alle Spiele'!$H12-'alle Spiele'!$J12='alle Spiele'!CZ12-'alle Spiele'!DA12,'alle Spiele'!$H12&lt;&gt;'alle Spiele'!$J12),Punktsystem!$B$9,0)+IF(AND(Punktsystem!$D$11&lt;&gt;"",OR('alle Spiele'!$H12='alle Spiele'!CZ12,'alle Spiele'!$J12='alle Spiele'!DA12)),Punktsystem!$B$11,0)+IF(AND(Punktsystem!$D$10&lt;&gt;"",'alle Spiele'!$H12='alle Spiele'!$J12,'alle Spiele'!CZ12='alle Spiele'!DA12,ABS('alle Spiele'!$H12-'alle Spiele'!CZ12)=1),Punktsystem!$B$10,0),0)</f>
        <v>0</v>
      </c>
      <c r="DB12" s="225">
        <f>IF(CZ12=Punktsystem!$B$5,IF(AND(Punktsystem!$I$14&lt;&gt;"",'alle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DC12" s="230">
        <f>IF(OR('alle Spiele'!DC12="",'alle Spiele'!DD12=""),0,IF(AND('alle Spiele'!$H12='alle Spiele'!DC12,'alle Spiele'!$J12='alle Spiele'!DD12),Punktsystem!$B$5,IF(OR(AND('alle Spiele'!$H12-'alle Spiele'!$J12&lt;0,'alle Spiele'!DC12-'alle Spiele'!DD12&lt;0),AND('alle Spiele'!$H12-'alle Spiele'!$J12&gt;0,'alle Spiele'!DC12-'alle Spiele'!DD12&gt;0),AND('alle Spiele'!$H12-'alle Spiele'!$J12=0,'alle Spiele'!DC12-'alle Spiele'!DD12=0)),Punktsystem!$B$6,0)))</f>
        <v>0</v>
      </c>
      <c r="DD12" s="224">
        <f>IF(DC12=Punktsystem!$B$6,IF(AND(Punktsystem!$D$9&lt;&gt;"",'alle Spiele'!$H12-'alle Spiele'!$J12='alle Spiele'!DC12-'alle Spiele'!DD12,'alle Spiele'!$H12&lt;&gt;'alle Spiele'!$J12),Punktsystem!$B$9,0)+IF(AND(Punktsystem!$D$11&lt;&gt;"",OR('alle Spiele'!$H12='alle Spiele'!DC12,'alle Spiele'!$J12='alle Spiele'!DD12)),Punktsystem!$B$11,0)+IF(AND(Punktsystem!$D$10&lt;&gt;"",'alle Spiele'!$H12='alle Spiele'!$J12,'alle Spiele'!DC12='alle Spiele'!DD12,ABS('alle Spiele'!$H12-'alle Spiele'!DC12)=1),Punktsystem!$B$10,0),0)</f>
        <v>0</v>
      </c>
      <c r="DE12" s="225">
        <f>IF(DC12=Punktsystem!$B$5,IF(AND(Punktsystem!$I$14&lt;&gt;"",'alle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DF12" s="230">
        <f>IF(OR('alle Spiele'!DF12="",'alle Spiele'!DG12=""),0,IF(AND('alle Spiele'!$H12='alle Spiele'!DF12,'alle Spiele'!$J12='alle Spiele'!DG12),Punktsystem!$B$5,IF(OR(AND('alle Spiele'!$H12-'alle Spiele'!$J12&lt;0,'alle Spiele'!DF12-'alle Spiele'!DG12&lt;0),AND('alle Spiele'!$H12-'alle Spiele'!$J12&gt;0,'alle Spiele'!DF12-'alle Spiele'!DG12&gt;0),AND('alle Spiele'!$H12-'alle Spiele'!$J12=0,'alle Spiele'!DF12-'alle Spiele'!DG12=0)),Punktsystem!$B$6,0)))</f>
        <v>0</v>
      </c>
      <c r="DG12" s="224">
        <f>IF(DF12=Punktsystem!$B$6,IF(AND(Punktsystem!$D$9&lt;&gt;"",'alle Spiele'!$H12-'alle Spiele'!$J12='alle Spiele'!DF12-'alle Spiele'!DG12,'alle Spiele'!$H12&lt;&gt;'alle Spiele'!$J12),Punktsystem!$B$9,0)+IF(AND(Punktsystem!$D$11&lt;&gt;"",OR('alle Spiele'!$H12='alle Spiele'!DF12,'alle Spiele'!$J12='alle Spiele'!DG12)),Punktsystem!$B$11,0)+IF(AND(Punktsystem!$D$10&lt;&gt;"",'alle Spiele'!$H12='alle Spiele'!$J12,'alle Spiele'!DF12='alle Spiele'!DG12,ABS('alle Spiele'!$H12-'alle Spiele'!DF12)=1),Punktsystem!$B$10,0),0)</f>
        <v>0</v>
      </c>
      <c r="DH12" s="225">
        <f>IF(DF12=Punktsystem!$B$5,IF(AND(Punktsystem!$I$14&lt;&gt;"",'alle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DI12" s="230">
        <f>IF(OR('alle Spiele'!DI12="",'alle Spiele'!DJ12=""),0,IF(AND('alle Spiele'!$H12='alle Spiele'!DI12,'alle Spiele'!$J12='alle Spiele'!DJ12),Punktsystem!$B$5,IF(OR(AND('alle Spiele'!$H12-'alle Spiele'!$J12&lt;0,'alle Spiele'!DI12-'alle Spiele'!DJ12&lt;0),AND('alle Spiele'!$H12-'alle Spiele'!$J12&gt;0,'alle Spiele'!DI12-'alle Spiele'!DJ12&gt;0),AND('alle Spiele'!$H12-'alle Spiele'!$J12=0,'alle Spiele'!DI12-'alle Spiele'!DJ12=0)),Punktsystem!$B$6,0)))</f>
        <v>0</v>
      </c>
      <c r="DJ12" s="224">
        <f>IF(DI12=Punktsystem!$B$6,IF(AND(Punktsystem!$D$9&lt;&gt;"",'alle Spiele'!$H12-'alle Spiele'!$J12='alle Spiele'!DI12-'alle Spiele'!DJ12,'alle Spiele'!$H12&lt;&gt;'alle Spiele'!$J12),Punktsystem!$B$9,0)+IF(AND(Punktsystem!$D$11&lt;&gt;"",OR('alle Spiele'!$H12='alle Spiele'!DI12,'alle Spiele'!$J12='alle Spiele'!DJ12)),Punktsystem!$B$11,0)+IF(AND(Punktsystem!$D$10&lt;&gt;"",'alle Spiele'!$H12='alle Spiele'!$J12,'alle Spiele'!DI12='alle Spiele'!DJ12,ABS('alle Spiele'!$H12-'alle Spiele'!DI12)=1),Punktsystem!$B$10,0),0)</f>
        <v>0</v>
      </c>
      <c r="DK12" s="225">
        <f>IF(DI12=Punktsystem!$B$5,IF(AND(Punktsystem!$I$14&lt;&gt;"",'alle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DL12" s="230">
        <f>IF(OR('alle Spiele'!DL12="",'alle Spiele'!DM12=""),0,IF(AND('alle Spiele'!$H12='alle Spiele'!DL12,'alle Spiele'!$J12='alle Spiele'!DM12),Punktsystem!$B$5,IF(OR(AND('alle Spiele'!$H12-'alle Spiele'!$J12&lt;0,'alle Spiele'!DL12-'alle Spiele'!DM12&lt;0),AND('alle Spiele'!$H12-'alle Spiele'!$J12&gt;0,'alle Spiele'!DL12-'alle Spiele'!DM12&gt;0),AND('alle Spiele'!$H12-'alle Spiele'!$J12=0,'alle Spiele'!DL12-'alle Spiele'!DM12=0)),Punktsystem!$B$6,0)))</f>
        <v>0</v>
      </c>
      <c r="DM12" s="224">
        <f>IF(DL12=Punktsystem!$B$6,IF(AND(Punktsystem!$D$9&lt;&gt;"",'alle Spiele'!$H12-'alle Spiele'!$J12='alle Spiele'!DL12-'alle Spiele'!DM12,'alle Spiele'!$H12&lt;&gt;'alle Spiele'!$J12),Punktsystem!$B$9,0)+IF(AND(Punktsystem!$D$11&lt;&gt;"",OR('alle Spiele'!$H12='alle Spiele'!DL12,'alle Spiele'!$J12='alle Spiele'!DM12)),Punktsystem!$B$11,0)+IF(AND(Punktsystem!$D$10&lt;&gt;"",'alle Spiele'!$H12='alle Spiele'!$J12,'alle Spiele'!DL12='alle Spiele'!DM12,ABS('alle Spiele'!$H12-'alle Spiele'!DL12)=1),Punktsystem!$B$10,0),0)</f>
        <v>0</v>
      </c>
      <c r="DN12" s="225">
        <f>IF(DL12=Punktsystem!$B$5,IF(AND(Punktsystem!$I$14&lt;&gt;"",'alle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DO12" s="230">
        <f>IF(OR('alle Spiele'!DO12="",'alle Spiele'!DP12=""),0,IF(AND('alle Spiele'!$H12='alle Spiele'!DO12,'alle Spiele'!$J12='alle Spiele'!DP12),Punktsystem!$B$5,IF(OR(AND('alle Spiele'!$H12-'alle Spiele'!$J12&lt;0,'alle Spiele'!DO12-'alle Spiele'!DP12&lt;0),AND('alle Spiele'!$H12-'alle Spiele'!$J12&gt;0,'alle Spiele'!DO12-'alle Spiele'!DP12&gt;0),AND('alle Spiele'!$H12-'alle Spiele'!$J12=0,'alle Spiele'!DO12-'alle Spiele'!DP12=0)),Punktsystem!$B$6,0)))</f>
        <v>0</v>
      </c>
      <c r="DP12" s="224">
        <f>IF(DO12=Punktsystem!$B$6,IF(AND(Punktsystem!$D$9&lt;&gt;"",'alle Spiele'!$H12-'alle Spiele'!$J12='alle Spiele'!DO12-'alle Spiele'!DP12,'alle Spiele'!$H12&lt;&gt;'alle Spiele'!$J12),Punktsystem!$B$9,0)+IF(AND(Punktsystem!$D$11&lt;&gt;"",OR('alle Spiele'!$H12='alle Spiele'!DO12,'alle Spiele'!$J12='alle Spiele'!DP12)),Punktsystem!$B$11,0)+IF(AND(Punktsystem!$D$10&lt;&gt;"",'alle Spiele'!$H12='alle Spiele'!$J12,'alle Spiele'!DO12='alle Spiele'!DP12,ABS('alle Spiele'!$H12-'alle Spiele'!DO12)=1),Punktsystem!$B$10,0),0)</f>
        <v>0</v>
      </c>
      <c r="DQ12" s="225">
        <f>IF(DO12=Punktsystem!$B$5,IF(AND(Punktsystem!$I$14&lt;&gt;"",'alle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DR12" s="230">
        <f>IF(OR('alle Spiele'!DR12="",'alle Spiele'!DS12=""),0,IF(AND('alle Spiele'!$H12='alle Spiele'!DR12,'alle Spiele'!$J12='alle Spiele'!DS12),Punktsystem!$B$5,IF(OR(AND('alle Spiele'!$H12-'alle Spiele'!$J12&lt;0,'alle Spiele'!DR12-'alle Spiele'!DS12&lt;0),AND('alle Spiele'!$H12-'alle Spiele'!$J12&gt;0,'alle Spiele'!DR12-'alle Spiele'!DS12&gt;0),AND('alle Spiele'!$H12-'alle Spiele'!$J12=0,'alle Spiele'!DR12-'alle Spiele'!DS12=0)),Punktsystem!$B$6,0)))</f>
        <v>0</v>
      </c>
      <c r="DS12" s="224">
        <f>IF(DR12=Punktsystem!$B$6,IF(AND(Punktsystem!$D$9&lt;&gt;"",'alle Spiele'!$H12-'alle Spiele'!$J12='alle Spiele'!DR12-'alle Spiele'!DS12,'alle Spiele'!$H12&lt;&gt;'alle Spiele'!$J12),Punktsystem!$B$9,0)+IF(AND(Punktsystem!$D$11&lt;&gt;"",OR('alle Spiele'!$H12='alle Spiele'!DR12,'alle Spiele'!$J12='alle Spiele'!DS12)),Punktsystem!$B$11,0)+IF(AND(Punktsystem!$D$10&lt;&gt;"",'alle Spiele'!$H12='alle Spiele'!$J12,'alle Spiele'!DR12='alle Spiele'!DS12,ABS('alle Spiele'!$H12-'alle Spiele'!DR12)=1),Punktsystem!$B$10,0),0)</f>
        <v>0</v>
      </c>
      <c r="DT12" s="225">
        <f>IF(DR12=Punktsystem!$B$5,IF(AND(Punktsystem!$I$14&lt;&gt;"",'alle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DU12" s="230">
        <f>IF(OR('alle Spiele'!DU12="",'alle Spiele'!DV12=""),0,IF(AND('alle Spiele'!$H12='alle Spiele'!DU12,'alle Spiele'!$J12='alle Spiele'!DV12),Punktsystem!$B$5,IF(OR(AND('alle Spiele'!$H12-'alle Spiele'!$J12&lt;0,'alle Spiele'!DU12-'alle Spiele'!DV12&lt;0),AND('alle Spiele'!$H12-'alle Spiele'!$J12&gt;0,'alle Spiele'!DU12-'alle Spiele'!DV12&gt;0),AND('alle Spiele'!$H12-'alle Spiele'!$J12=0,'alle Spiele'!DU12-'alle Spiele'!DV12=0)),Punktsystem!$B$6,0)))</f>
        <v>0</v>
      </c>
      <c r="DV12" s="224">
        <f>IF(DU12=Punktsystem!$B$6,IF(AND(Punktsystem!$D$9&lt;&gt;"",'alle Spiele'!$H12-'alle Spiele'!$J12='alle Spiele'!DU12-'alle Spiele'!DV12,'alle Spiele'!$H12&lt;&gt;'alle Spiele'!$J12),Punktsystem!$B$9,0)+IF(AND(Punktsystem!$D$11&lt;&gt;"",OR('alle Spiele'!$H12='alle Spiele'!DU12,'alle Spiele'!$J12='alle Spiele'!DV12)),Punktsystem!$B$11,0)+IF(AND(Punktsystem!$D$10&lt;&gt;"",'alle Spiele'!$H12='alle Spiele'!$J12,'alle Spiele'!DU12='alle Spiele'!DV12,ABS('alle Spiele'!$H12-'alle Spiele'!DU12)=1),Punktsystem!$B$10,0),0)</f>
        <v>0</v>
      </c>
      <c r="DW12" s="225">
        <f>IF(DU12=Punktsystem!$B$5,IF(AND(Punktsystem!$I$14&lt;&gt;"",'alle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DX12" s="230">
        <f>IF(OR('alle Spiele'!DX12="",'alle Spiele'!DY12=""),0,IF(AND('alle Spiele'!$H12='alle Spiele'!DX12,'alle Spiele'!$J12='alle Spiele'!DY12),Punktsystem!$B$5,IF(OR(AND('alle Spiele'!$H12-'alle Spiele'!$J12&lt;0,'alle Spiele'!DX12-'alle Spiele'!DY12&lt;0),AND('alle Spiele'!$H12-'alle Spiele'!$J12&gt;0,'alle Spiele'!DX12-'alle Spiele'!DY12&gt;0),AND('alle Spiele'!$H12-'alle Spiele'!$J12=0,'alle Spiele'!DX12-'alle Spiele'!DY12=0)),Punktsystem!$B$6,0)))</f>
        <v>0</v>
      </c>
      <c r="DY12" s="224">
        <f>IF(DX12=Punktsystem!$B$6,IF(AND(Punktsystem!$D$9&lt;&gt;"",'alle Spiele'!$H12-'alle Spiele'!$J12='alle Spiele'!DX12-'alle Spiele'!DY12,'alle Spiele'!$H12&lt;&gt;'alle Spiele'!$J12),Punktsystem!$B$9,0)+IF(AND(Punktsystem!$D$11&lt;&gt;"",OR('alle Spiele'!$H12='alle Spiele'!DX12,'alle Spiele'!$J12='alle Spiele'!DY12)),Punktsystem!$B$11,0)+IF(AND(Punktsystem!$D$10&lt;&gt;"",'alle Spiele'!$H12='alle Spiele'!$J12,'alle Spiele'!DX12='alle Spiele'!DY12,ABS('alle Spiele'!$H12-'alle Spiele'!DX12)=1),Punktsystem!$B$10,0),0)</f>
        <v>0</v>
      </c>
      <c r="DZ12" s="225">
        <f>IF(DX12=Punktsystem!$B$5,IF(AND(Punktsystem!$I$14&lt;&gt;"",'alle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EA12" s="230">
        <f>IF(OR('alle Spiele'!EA12="",'alle Spiele'!EB12=""),0,IF(AND('alle Spiele'!$H12='alle Spiele'!EA12,'alle Spiele'!$J12='alle Spiele'!EB12),Punktsystem!$B$5,IF(OR(AND('alle Spiele'!$H12-'alle Spiele'!$J12&lt;0,'alle Spiele'!EA12-'alle Spiele'!EB12&lt;0),AND('alle Spiele'!$H12-'alle Spiele'!$J12&gt;0,'alle Spiele'!EA12-'alle Spiele'!EB12&gt;0),AND('alle Spiele'!$H12-'alle Spiele'!$J12=0,'alle Spiele'!EA12-'alle Spiele'!EB12=0)),Punktsystem!$B$6,0)))</f>
        <v>0</v>
      </c>
      <c r="EB12" s="224">
        <f>IF(EA12=Punktsystem!$B$6,IF(AND(Punktsystem!$D$9&lt;&gt;"",'alle Spiele'!$H12-'alle Spiele'!$J12='alle Spiele'!EA12-'alle Spiele'!EB12,'alle Spiele'!$H12&lt;&gt;'alle Spiele'!$J12),Punktsystem!$B$9,0)+IF(AND(Punktsystem!$D$11&lt;&gt;"",OR('alle Spiele'!$H12='alle Spiele'!EA12,'alle Spiele'!$J12='alle Spiele'!EB12)),Punktsystem!$B$11,0)+IF(AND(Punktsystem!$D$10&lt;&gt;"",'alle Spiele'!$H12='alle Spiele'!$J12,'alle Spiele'!EA12='alle Spiele'!EB12,ABS('alle Spiele'!$H12-'alle Spiele'!EA12)=1),Punktsystem!$B$10,0),0)</f>
        <v>0</v>
      </c>
      <c r="EC12" s="225">
        <f>IF(EA12=Punktsystem!$B$5,IF(AND(Punktsystem!$I$14&lt;&gt;"",'alle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ED12" s="230">
        <f>IF(OR('alle Spiele'!ED12="",'alle Spiele'!EE12=""),0,IF(AND('alle Spiele'!$H12='alle Spiele'!ED12,'alle Spiele'!$J12='alle Spiele'!EE12),Punktsystem!$B$5,IF(OR(AND('alle Spiele'!$H12-'alle Spiele'!$J12&lt;0,'alle Spiele'!ED12-'alle Spiele'!EE12&lt;0),AND('alle Spiele'!$H12-'alle Spiele'!$J12&gt;0,'alle Spiele'!ED12-'alle Spiele'!EE12&gt;0),AND('alle Spiele'!$H12-'alle Spiele'!$J12=0,'alle Spiele'!ED12-'alle Spiele'!EE12=0)),Punktsystem!$B$6,0)))</f>
        <v>0</v>
      </c>
      <c r="EE12" s="224">
        <f>IF(ED12=Punktsystem!$B$6,IF(AND(Punktsystem!$D$9&lt;&gt;"",'alle Spiele'!$H12-'alle Spiele'!$J12='alle Spiele'!ED12-'alle Spiele'!EE12,'alle Spiele'!$H12&lt;&gt;'alle Spiele'!$J12),Punktsystem!$B$9,0)+IF(AND(Punktsystem!$D$11&lt;&gt;"",OR('alle Spiele'!$H12='alle Spiele'!ED12,'alle Spiele'!$J12='alle Spiele'!EE12)),Punktsystem!$B$11,0)+IF(AND(Punktsystem!$D$10&lt;&gt;"",'alle Spiele'!$H12='alle Spiele'!$J12,'alle Spiele'!ED12='alle Spiele'!EE12,ABS('alle Spiele'!$H12-'alle Spiele'!ED12)=1),Punktsystem!$B$10,0),0)</f>
        <v>0</v>
      </c>
      <c r="EF12" s="225">
        <f>IF(ED12=Punktsystem!$B$5,IF(AND(Punktsystem!$I$14&lt;&gt;"",'alle Spiele'!$H12+'alle Spiele'!$J12&gt;Punktsystem!$D$14),('alle Spiele'!$H12+'alle Spiele'!$J12-Punktsystem!$D$14)*Punktsystem!$F$14,0)+IF(AND(Punktsystem!$I$15&lt;&gt;"",ABS('alle Spiele'!$H12-'alle Spiele'!$J12)&gt;Punktsystem!$D$15),(ABS('alle Spiele'!$H12-'alle Spiele'!$J12)-Punktsystem!$D$15)*Punktsystem!$F$15,0),0)</f>
        <v>0</v>
      </c>
      <c r="EG12" s="230">
        <f>IF(OR('alle Spiele'!EG12="",'alle Spiele'!EH12=""),0,IF(AND('alle Spiele'!$H12='alle Spiele'!EG12,'alle Spiele'!$J12='alle Spiele'!EH12),Punktsystem!$B$5,IF(OR(AND('alle Spiele'!$H12-'alle Spiele'!$J12&lt;0,'alle Spiele'!EG12-'alle Spiele'!EH12&lt;0),AND('alle Spiele'!$H12-'alle Spiele'!$J12&gt;0,'alle Spiele'!EG12-'alle Spiele'!EH12&gt;0),AND('alle Spiele'!$H12-'alle Spiele'!$J12=0,'alle Spiele'!EG12-'alle Spiele'!EH12=0)),Punktsystem!$B$6,0)))</f>
        <v>0</v>
      </c>
      <c r="EH12" s="224">
        <f>IF(EG12=Punktsystem!$B$6,IF(AND(Punktsystem!$D$9&lt;&gt;"",'alle Spiele'!$H12-'alle Spiele'!$J12='alle Spiele'!EG12-'alle Spiele'!EH12,'alle Spiele'!$H12&lt;&gt;'alle Spiele'!$J12),Punktsystem!$B$9,0)+IF(AND(Punktsystem!$D$11&lt;&gt;"",OR('alle Spiele'!$H12='alle Spiele'!EG12,'alle Spiele'!$J12='alle Spiele'!EH12)),Punktsystem!$B$11,0)+IF(AND(Punktsystem!$D$10&lt;&gt;"",'alle Spiele'!$H12='alle Spiele'!$J12,'alle Spiele'!EG12='alle Spiele'!EH12,ABS('alle Spiele'!$H12-'alle Spiele'!EG12)=1),Punktsystem!$B$10,0),0)</f>
        <v>0</v>
      </c>
      <c r="EI12" s="225">
        <f>IF(EG12=Punktsystem!$B$5,IF(AND(Punktsystem!$I$14&lt;&gt;"",'alle Spiele'!$H12+'alle Spiele'!$J12&gt;Punktsystem!$D$14),('alle Spiele'!$H12+'alle Spiele'!$J12-Punktsystem!$D$14)*Punktsystem!$F$14,0)+IF(AND(Punktsystem!$I$15&lt;&gt;"",ABS('alle Spiele'!$H12-'alle Spiele'!$J12)&gt;Punktsystem!$D$15),(ABS('alle Spiele'!$H12-'alle Spiele'!$J12)-Punktsystem!$D$15)*Punktsystem!$F$15,0),0)</f>
        <v>0</v>
      </c>
    </row>
    <row r="13" spans="1:139" x14ac:dyDescent="0.2">
      <c r="A13"/>
      <c r="B13"/>
      <c r="C13"/>
      <c r="D13"/>
      <c r="E13"/>
      <c r="F13"/>
      <c r="G13"/>
      <c r="H13"/>
      <c r="J13"/>
      <c r="K13"/>
      <c r="L13"/>
      <c r="M13"/>
      <c r="N13"/>
      <c r="O13"/>
      <c r="P13"/>
      <c r="Q13"/>
      <c r="T13" s="230">
        <f>IF(OR('alle Spiele'!T13="",'alle Spiele'!U13=""),0,IF(AND('alle Spiele'!$H13='alle Spiele'!T13,'alle Spiele'!$J13='alle Spiele'!U13),Punktsystem!$B$5,IF(OR(AND('alle Spiele'!$H13-'alle Spiele'!$J13&lt;0,'alle Spiele'!T13-'alle Spiele'!U13&lt;0),AND('alle Spiele'!$H13-'alle Spiele'!$J13&gt;0,'alle Spiele'!T13-'alle Spiele'!U13&gt;0),AND('alle Spiele'!$H13-'alle Spiele'!$J13=0,'alle Spiele'!T13-'alle Spiele'!U13=0)),Punktsystem!$B$6,0)))</f>
        <v>0</v>
      </c>
      <c r="U13" s="224">
        <f>IF(T13=Punktsystem!$B$6,IF(AND(Punktsystem!$D$9&lt;&gt;"",'alle Spiele'!$H13-'alle Spiele'!$J13='alle Spiele'!T13-'alle Spiele'!U13,'alle Spiele'!$H13&lt;&gt;'alle Spiele'!$J13),Punktsystem!$B$9,0)+IF(AND(Punktsystem!$D$11&lt;&gt;"",OR('alle Spiele'!$H13='alle Spiele'!T13,'alle Spiele'!$J13='alle Spiele'!U13)),Punktsystem!$B$11,0)+IF(AND(Punktsystem!$D$10&lt;&gt;"",'alle Spiele'!$H13='alle Spiele'!$J13,'alle Spiele'!T13='alle Spiele'!U13,ABS('alle Spiele'!$H13-'alle Spiele'!T13)=1),Punktsystem!$B$10,0),0)</f>
        <v>0</v>
      </c>
      <c r="V13" s="225">
        <f>IF(T13=Punktsystem!$B$5,IF(AND(Punktsystem!$I$14&lt;&gt;"",'alle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W13" s="230">
        <f>IF(OR('alle Spiele'!W13="",'alle Spiele'!X13=""),0,IF(AND('alle Spiele'!$H13='alle Spiele'!W13,'alle Spiele'!$J13='alle Spiele'!X13),Punktsystem!$B$5,IF(OR(AND('alle Spiele'!$H13-'alle Spiele'!$J13&lt;0,'alle Spiele'!W13-'alle Spiele'!X13&lt;0),AND('alle Spiele'!$H13-'alle Spiele'!$J13&gt;0,'alle Spiele'!W13-'alle Spiele'!X13&gt;0),AND('alle Spiele'!$H13-'alle Spiele'!$J13=0,'alle Spiele'!W13-'alle Spiele'!X13=0)),Punktsystem!$B$6,0)))</f>
        <v>0</v>
      </c>
      <c r="X13" s="224">
        <f>IF(W13=Punktsystem!$B$6,IF(AND(Punktsystem!$D$9&lt;&gt;"",'alle Spiele'!$H13-'alle Spiele'!$J13='alle Spiele'!W13-'alle Spiele'!X13,'alle Spiele'!$H13&lt;&gt;'alle Spiele'!$J13),Punktsystem!$B$9,0)+IF(AND(Punktsystem!$D$11&lt;&gt;"",OR('alle Spiele'!$H13='alle Spiele'!W13,'alle Spiele'!$J13='alle Spiele'!X13)),Punktsystem!$B$11,0)+IF(AND(Punktsystem!$D$10&lt;&gt;"",'alle Spiele'!$H13='alle Spiele'!$J13,'alle Spiele'!W13='alle Spiele'!X13,ABS('alle Spiele'!$H13-'alle Spiele'!W13)=1),Punktsystem!$B$10,0),0)</f>
        <v>0</v>
      </c>
      <c r="Y13" s="225">
        <f>IF(W13=Punktsystem!$B$5,IF(AND(Punktsystem!$I$14&lt;&gt;"",'alle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Z13" s="230">
        <f>IF(OR('alle Spiele'!Z13="",'alle Spiele'!AA13=""),0,IF(AND('alle Spiele'!$H13='alle Spiele'!Z13,'alle Spiele'!$J13='alle Spiele'!AA13),Punktsystem!$B$5,IF(OR(AND('alle Spiele'!$H13-'alle Spiele'!$J13&lt;0,'alle Spiele'!Z13-'alle Spiele'!AA13&lt;0),AND('alle Spiele'!$H13-'alle Spiele'!$J13&gt;0,'alle Spiele'!Z13-'alle Spiele'!AA13&gt;0),AND('alle Spiele'!$H13-'alle Spiele'!$J13=0,'alle Spiele'!Z13-'alle Spiele'!AA13=0)),Punktsystem!$B$6,0)))</f>
        <v>0</v>
      </c>
      <c r="AA13" s="224">
        <f>IF(Z13=Punktsystem!$B$6,IF(AND(Punktsystem!$D$9&lt;&gt;"",'alle Spiele'!$H13-'alle Spiele'!$J13='alle Spiele'!Z13-'alle Spiele'!AA13,'alle Spiele'!$H13&lt;&gt;'alle Spiele'!$J13),Punktsystem!$B$9,0)+IF(AND(Punktsystem!$D$11&lt;&gt;"",OR('alle Spiele'!$H13='alle Spiele'!Z13,'alle Spiele'!$J13='alle Spiele'!AA13)),Punktsystem!$B$11,0)+IF(AND(Punktsystem!$D$10&lt;&gt;"",'alle Spiele'!$H13='alle Spiele'!$J13,'alle Spiele'!Z13='alle Spiele'!AA13,ABS('alle Spiele'!$H13-'alle Spiele'!Z13)=1),Punktsystem!$B$10,0),0)</f>
        <v>0</v>
      </c>
      <c r="AB13" s="225">
        <f>IF(Z13=Punktsystem!$B$5,IF(AND(Punktsystem!$I$14&lt;&gt;"",'alle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AC13" s="230">
        <f>IF(OR('alle Spiele'!AC13="",'alle Spiele'!AD13=""),0,IF(AND('alle Spiele'!$H13='alle Spiele'!AC13,'alle Spiele'!$J13='alle Spiele'!AD13),Punktsystem!$B$5,IF(OR(AND('alle Spiele'!$H13-'alle Spiele'!$J13&lt;0,'alle Spiele'!AC13-'alle Spiele'!AD13&lt;0),AND('alle Spiele'!$H13-'alle Spiele'!$J13&gt;0,'alle Spiele'!AC13-'alle Spiele'!AD13&gt;0),AND('alle Spiele'!$H13-'alle Spiele'!$J13=0,'alle Spiele'!AC13-'alle Spiele'!AD13=0)),Punktsystem!$B$6,0)))</f>
        <v>0</v>
      </c>
      <c r="AD13" s="224">
        <f>IF(AC13=Punktsystem!$B$6,IF(AND(Punktsystem!$D$9&lt;&gt;"",'alle Spiele'!$H13-'alle Spiele'!$J13='alle Spiele'!AC13-'alle Spiele'!AD13,'alle Spiele'!$H13&lt;&gt;'alle Spiele'!$J13),Punktsystem!$B$9,0)+IF(AND(Punktsystem!$D$11&lt;&gt;"",OR('alle Spiele'!$H13='alle Spiele'!AC13,'alle Spiele'!$J13='alle Spiele'!AD13)),Punktsystem!$B$11,0)+IF(AND(Punktsystem!$D$10&lt;&gt;"",'alle Spiele'!$H13='alle Spiele'!$J13,'alle Spiele'!AC13='alle Spiele'!AD13,ABS('alle Spiele'!$H13-'alle Spiele'!AC13)=1),Punktsystem!$B$10,0),0)</f>
        <v>0</v>
      </c>
      <c r="AE13" s="225">
        <f>IF(AC13=Punktsystem!$B$5,IF(AND(Punktsystem!$I$14&lt;&gt;"",'alle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AF13" s="230">
        <f>IF(OR('alle Spiele'!AF13="",'alle Spiele'!AG13=""),0,IF(AND('alle Spiele'!$H13='alle Spiele'!AF13,'alle Spiele'!$J13='alle Spiele'!AG13),Punktsystem!$B$5,IF(OR(AND('alle Spiele'!$H13-'alle Spiele'!$J13&lt;0,'alle Spiele'!AF13-'alle Spiele'!AG13&lt;0),AND('alle Spiele'!$H13-'alle Spiele'!$J13&gt;0,'alle Spiele'!AF13-'alle Spiele'!AG13&gt;0),AND('alle Spiele'!$H13-'alle Spiele'!$J13=0,'alle Spiele'!AF13-'alle Spiele'!AG13=0)),Punktsystem!$B$6,0)))</f>
        <v>0</v>
      </c>
      <c r="AG13" s="224">
        <f>IF(AF13=Punktsystem!$B$6,IF(AND(Punktsystem!$D$9&lt;&gt;"",'alle Spiele'!$H13-'alle Spiele'!$J13='alle Spiele'!AF13-'alle Spiele'!AG13,'alle Spiele'!$H13&lt;&gt;'alle Spiele'!$J13),Punktsystem!$B$9,0)+IF(AND(Punktsystem!$D$11&lt;&gt;"",OR('alle Spiele'!$H13='alle Spiele'!AF13,'alle Spiele'!$J13='alle Spiele'!AG13)),Punktsystem!$B$11,0)+IF(AND(Punktsystem!$D$10&lt;&gt;"",'alle Spiele'!$H13='alle Spiele'!$J13,'alle Spiele'!AF13='alle Spiele'!AG13,ABS('alle Spiele'!$H13-'alle Spiele'!AF13)=1),Punktsystem!$B$10,0),0)</f>
        <v>0</v>
      </c>
      <c r="AH13" s="225">
        <f>IF(AF13=Punktsystem!$B$5,IF(AND(Punktsystem!$I$14&lt;&gt;"",'alle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AI13" s="230">
        <f>IF(OR('alle Spiele'!AI13="",'alle Spiele'!AJ13=""),0,IF(AND('alle Spiele'!$H13='alle Spiele'!AI13,'alle Spiele'!$J13='alle Spiele'!AJ13),Punktsystem!$B$5,IF(OR(AND('alle Spiele'!$H13-'alle Spiele'!$J13&lt;0,'alle Spiele'!AI13-'alle Spiele'!AJ13&lt;0),AND('alle Spiele'!$H13-'alle Spiele'!$J13&gt;0,'alle Spiele'!AI13-'alle Spiele'!AJ13&gt;0),AND('alle Spiele'!$H13-'alle Spiele'!$J13=0,'alle Spiele'!AI13-'alle Spiele'!AJ13=0)),Punktsystem!$B$6,0)))</f>
        <v>0</v>
      </c>
      <c r="AJ13" s="224">
        <f>IF(AI13=Punktsystem!$B$6,IF(AND(Punktsystem!$D$9&lt;&gt;"",'alle Spiele'!$H13-'alle Spiele'!$J13='alle Spiele'!AI13-'alle Spiele'!AJ13,'alle Spiele'!$H13&lt;&gt;'alle Spiele'!$J13),Punktsystem!$B$9,0)+IF(AND(Punktsystem!$D$11&lt;&gt;"",OR('alle Spiele'!$H13='alle Spiele'!AI13,'alle Spiele'!$J13='alle Spiele'!AJ13)),Punktsystem!$B$11,0)+IF(AND(Punktsystem!$D$10&lt;&gt;"",'alle Spiele'!$H13='alle Spiele'!$J13,'alle Spiele'!AI13='alle Spiele'!AJ13,ABS('alle Spiele'!$H13-'alle Spiele'!AI13)=1),Punktsystem!$B$10,0),0)</f>
        <v>0</v>
      </c>
      <c r="AK13" s="225">
        <f>IF(AI13=Punktsystem!$B$5,IF(AND(Punktsystem!$I$14&lt;&gt;"",'alle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AL13" s="230">
        <f>IF(OR('alle Spiele'!AL13="",'alle Spiele'!AM13=""),0,IF(AND('alle Spiele'!$H13='alle Spiele'!AL13,'alle Spiele'!$J13='alle Spiele'!AM13),Punktsystem!$B$5,IF(OR(AND('alle Spiele'!$H13-'alle Spiele'!$J13&lt;0,'alle Spiele'!AL13-'alle Spiele'!AM13&lt;0),AND('alle Spiele'!$H13-'alle Spiele'!$J13&gt;0,'alle Spiele'!AL13-'alle Spiele'!AM13&gt;0),AND('alle Spiele'!$H13-'alle Spiele'!$J13=0,'alle Spiele'!AL13-'alle Spiele'!AM13=0)),Punktsystem!$B$6,0)))</f>
        <v>0</v>
      </c>
      <c r="AM13" s="224">
        <f>IF(AL13=Punktsystem!$B$6,IF(AND(Punktsystem!$D$9&lt;&gt;"",'alle Spiele'!$H13-'alle Spiele'!$J13='alle Spiele'!AL13-'alle Spiele'!AM13,'alle Spiele'!$H13&lt;&gt;'alle Spiele'!$J13),Punktsystem!$B$9,0)+IF(AND(Punktsystem!$D$11&lt;&gt;"",OR('alle Spiele'!$H13='alle Spiele'!AL13,'alle Spiele'!$J13='alle Spiele'!AM13)),Punktsystem!$B$11,0)+IF(AND(Punktsystem!$D$10&lt;&gt;"",'alle Spiele'!$H13='alle Spiele'!$J13,'alle Spiele'!AL13='alle Spiele'!AM13,ABS('alle Spiele'!$H13-'alle Spiele'!AL13)=1),Punktsystem!$B$10,0),0)</f>
        <v>0</v>
      </c>
      <c r="AN13" s="225">
        <f>IF(AL13=Punktsystem!$B$5,IF(AND(Punktsystem!$I$14&lt;&gt;"",'alle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AO13" s="230">
        <f>IF(OR('alle Spiele'!AO13="",'alle Spiele'!AP13=""),0,IF(AND('alle Spiele'!$H13='alle Spiele'!AO13,'alle Spiele'!$J13='alle Spiele'!AP13),Punktsystem!$B$5,IF(OR(AND('alle Spiele'!$H13-'alle Spiele'!$J13&lt;0,'alle Spiele'!AO13-'alle Spiele'!AP13&lt;0),AND('alle Spiele'!$H13-'alle Spiele'!$J13&gt;0,'alle Spiele'!AO13-'alle Spiele'!AP13&gt;0),AND('alle Spiele'!$H13-'alle Spiele'!$J13=0,'alle Spiele'!AO13-'alle Spiele'!AP13=0)),Punktsystem!$B$6,0)))</f>
        <v>0</v>
      </c>
      <c r="AP13" s="224">
        <f>IF(AO13=Punktsystem!$B$6,IF(AND(Punktsystem!$D$9&lt;&gt;"",'alle Spiele'!$H13-'alle Spiele'!$J13='alle Spiele'!AO13-'alle Spiele'!AP13,'alle Spiele'!$H13&lt;&gt;'alle Spiele'!$J13),Punktsystem!$B$9,0)+IF(AND(Punktsystem!$D$11&lt;&gt;"",OR('alle Spiele'!$H13='alle Spiele'!AO13,'alle Spiele'!$J13='alle Spiele'!AP13)),Punktsystem!$B$11,0)+IF(AND(Punktsystem!$D$10&lt;&gt;"",'alle Spiele'!$H13='alle Spiele'!$J13,'alle Spiele'!AO13='alle Spiele'!AP13,ABS('alle Spiele'!$H13-'alle Spiele'!AO13)=1),Punktsystem!$B$10,0),0)</f>
        <v>0</v>
      </c>
      <c r="AQ13" s="225">
        <f>IF(AO13=Punktsystem!$B$5,IF(AND(Punktsystem!$I$14&lt;&gt;"",'alle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AR13" s="230">
        <f>IF(OR('alle Spiele'!AR13="",'alle Spiele'!AS13=""),0,IF(AND('alle Spiele'!$H13='alle Spiele'!AR13,'alle Spiele'!$J13='alle Spiele'!AS13),Punktsystem!$B$5,IF(OR(AND('alle Spiele'!$H13-'alle Spiele'!$J13&lt;0,'alle Spiele'!AR13-'alle Spiele'!AS13&lt;0),AND('alle Spiele'!$H13-'alle Spiele'!$J13&gt;0,'alle Spiele'!AR13-'alle Spiele'!AS13&gt;0),AND('alle Spiele'!$H13-'alle Spiele'!$J13=0,'alle Spiele'!AR13-'alle Spiele'!AS13=0)),Punktsystem!$B$6,0)))</f>
        <v>0</v>
      </c>
      <c r="AS13" s="224">
        <f>IF(AR13=Punktsystem!$B$6,IF(AND(Punktsystem!$D$9&lt;&gt;"",'alle Spiele'!$H13-'alle Spiele'!$J13='alle Spiele'!AR13-'alle Spiele'!AS13,'alle Spiele'!$H13&lt;&gt;'alle Spiele'!$J13),Punktsystem!$B$9,0)+IF(AND(Punktsystem!$D$11&lt;&gt;"",OR('alle Spiele'!$H13='alle Spiele'!AR13,'alle Spiele'!$J13='alle Spiele'!AS13)),Punktsystem!$B$11,0)+IF(AND(Punktsystem!$D$10&lt;&gt;"",'alle Spiele'!$H13='alle Spiele'!$J13,'alle Spiele'!AR13='alle Spiele'!AS13,ABS('alle Spiele'!$H13-'alle Spiele'!AR13)=1),Punktsystem!$B$10,0),0)</f>
        <v>0</v>
      </c>
      <c r="AT13" s="225">
        <f>IF(AR13=Punktsystem!$B$5,IF(AND(Punktsystem!$I$14&lt;&gt;"",'alle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AU13" s="230">
        <f>IF(OR('alle Spiele'!AU13="",'alle Spiele'!AV13=""),0,IF(AND('alle Spiele'!$H13='alle Spiele'!AU13,'alle Spiele'!$J13='alle Spiele'!AV13),Punktsystem!$B$5,IF(OR(AND('alle Spiele'!$H13-'alle Spiele'!$J13&lt;0,'alle Spiele'!AU13-'alle Spiele'!AV13&lt;0),AND('alle Spiele'!$H13-'alle Spiele'!$J13&gt;0,'alle Spiele'!AU13-'alle Spiele'!AV13&gt;0),AND('alle Spiele'!$H13-'alle Spiele'!$J13=0,'alle Spiele'!AU13-'alle Spiele'!AV13=0)),Punktsystem!$B$6,0)))</f>
        <v>0</v>
      </c>
      <c r="AV13" s="224">
        <f>IF(AU13=Punktsystem!$B$6,IF(AND(Punktsystem!$D$9&lt;&gt;"",'alle Spiele'!$H13-'alle Spiele'!$J13='alle Spiele'!AU13-'alle Spiele'!AV13,'alle Spiele'!$H13&lt;&gt;'alle Spiele'!$J13),Punktsystem!$B$9,0)+IF(AND(Punktsystem!$D$11&lt;&gt;"",OR('alle Spiele'!$H13='alle Spiele'!AU13,'alle Spiele'!$J13='alle Spiele'!AV13)),Punktsystem!$B$11,0)+IF(AND(Punktsystem!$D$10&lt;&gt;"",'alle Spiele'!$H13='alle Spiele'!$J13,'alle Spiele'!AU13='alle Spiele'!AV13,ABS('alle Spiele'!$H13-'alle Spiele'!AU13)=1),Punktsystem!$B$10,0),0)</f>
        <v>0</v>
      </c>
      <c r="AW13" s="225">
        <f>IF(AU13=Punktsystem!$B$5,IF(AND(Punktsystem!$I$14&lt;&gt;"",'alle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AX13" s="230">
        <f>IF(OR('alle Spiele'!AX13="",'alle Spiele'!AY13=""),0,IF(AND('alle Spiele'!$H13='alle Spiele'!AX13,'alle Spiele'!$J13='alle Spiele'!AY13),Punktsystem!$B$5,IF(OR(AND('alle Spiele'!$H13-'alle Spiele'!$J13&lt;0,'alle Spiele'!AX13-'alle Spiele'!AY13&lt;0),AND('alle Spiele'!$H13-'alle Spiele'!$J13&gt;0,'alle Spiele'!AX13-'alle Spiele'!AY13&gt;0),AND('alle Spiele'!$H13-'alle Spiele'!$J13=0,'alle Spiele'!AX13-'alle Spiele'!AY13=0)),Punktsystem!$B$6,0)))</f>
        <v>0</v>
      </c>
      <c r="AY13" s="224">
        <f>IF(AX13=Punktsystem!$B$6,IF(AND(Punktsystem!$D$9&lt;&gt;"",'alle Spiele'!$H13-'alle Spiele'!$J13='alle Spiele'!AX13-'alle Spiele'!AY13,'alle Spiele'!$H13&lt;&gt;'alle Spiele'!$J13),Punktsystem!$B$9,0)+IF(AND(Punktsystem!$D$11&lt;&gt;"",OR('alle Spiele'!$H13='alle Spiele'!AX13,'alle Spiele'!$J13='alle Spiele'!AY13)),Punktsystem!$B$11,0)+IF(AND(Punktsystem!$D$10&lt;&gt;"",'alle Spiele'!$H13='alle Spiele'!$J13,'alle Spiele'!AX13='alle Spiele'!AY13,ABS('alle Spiele'!$H13-'alle Spiele'!AX13)=1),Punktsystem!$B$10,0),0)</f>
        <v>0</v>
      </c>
      <c r="AZ13" s="225">
        <f>IF(AX13=Punktsystem!$B$5,IF(AND(Punktsystem!$I$14&lt;&gt;"",'alle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BA13" s="230">
        <f>IF(OR('alle Spiele'!BA13="",'alle Spiele'!BB13=""),0,IF(AND('alle Spiele'!$H13='alle Spiele'!BA13,'alle Spiele'!$J13='alle Spiele'!BB13),Punktsystem!$B$5,IF(OR(AND('alle Spiele'!$H13-'alle Spiele'!$J13&lt;0,'alle Spiele'!BA13-'alle Spiele'!BB13&lt;0),AND('alle Spiele'!$H13-'alle Spiele'!$J13&gt;0,'alle Spiele'!BA13-'alle Spiele'!BB13&gt;0),AND('alle Spiele'!$H13-'alle Spiele'!$J13=0,'alle Spiele'!BA13-'alle Spiele'!BB13=0)),Punktsystem!$B$6,0)))</f>
        <v>0</v>
      </c>
      <c r="BB13" s="224">
        <f>IF(BA13=Punktsystem!$B$6,IF(AND(Punktsystem!$D$9&lt;&gt;"",'alle Spiele'!$H13-'alle Spiele'!$J13='alle Spiele'!BA13-'alle Spiele'!BB13,'alle Spiele'!$H13&lt;&gt;'alle Spiele'!$J13),Punktsystem!$B$9,0)+IF(AND(Punktsystem!$D$11&lt;&gt;"",OR('alle Spiele'!$H13='alle Spiele'!BA13,'alle Spiele'!$J13='alle Spiele'!BB13)),Punktsystem!$B$11,0)+IF(AND(Punktsystem!$D$10&lt;&gt;"",'alle Spiele'!$H13='alle Spiele'!$J13,'alle Spiele'!BA13='alle Spiele'!BB13,ABS('alle Spiele'!$H13-'alle Spiele'!BA13)=1),Punktsystem!$B$10,0),0)</f>
        <v>0</v>
      </c>
      <c r="BC13" s="225">
        <f>IF(BA13=Punktsystem!$B$5,IF(AND(Punktsystem!$I$14&lt;&gt;"",'alle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BD13" s="230">
        <f>IF(OR('alle Spiele'!BD13="",'alle Spiele'!BE13=""),0,IF(AND('alle Spiele'!$H13='alle Spiele'!BD13,'alle Spiele'!$J13='alle Spiele'!BE13),Punktsystem!$B$5,IF(OR(AND('alle Spiele'!$H13-'alle Spiele'!$J13&lt;0,'alle Spiele'!BD13-'alle Spiele'!BE13&lt;0),AND('alle Spiele'!$H13-'alle Spiele'!$J13&gt;0,'alle Spiele'!BD13-'alle Spiele'!BE13&gt;0),AND('alle Spiele'!$H13-'alle Spiele'!$J13=0,'alle Spiele'!BD13-'alle Spiele'!BE13=0)),Punktsystem!$B$6,0)))</f>
        <v>0</v>
      </c>
      <c r="BE13" s="224">
        <f>IF(BD13=Punktsystem!$B$6,IF(AND(Punktsystem!$D$9&lt;&gt;"",'alle Spiele'!$H13-'alle Spiele'!$J13='alle Spiele'!BD13-'alle Spiele'!BE13,'alle Spiele'!$H13&lt;&gt;'alle Spiele'!$J13),Punktsystem!$B$9,0)+IF(AND(Punktsystem!$D$11&lt;&gt;"",OR('alle Spiele'!$H13='alle Spiele'!BD13,'alle Spiele'!$J13='alle Spiele'!BE13)),Punktsystem!$B$11,0)+IF(AND(Punktsystem!$D$10&lt;&gt;"",'alle Spiele'!$H13='alle Spiele'!$J13,'alle Spiele'!BD13='alle Spiele'!BE13,ABS('alle Spiele'!$H13-'alle Spiele'!BD13)=1),Punktsystem!$B$10,0),0)</f>
        <v>0</v>
      </c>
      <c r="BF13" s="225">
        <f>IF(BD13=Punktsystem!$B$5,IF(AND(Punktsystem!$I$14&lt;&gt;"",'alle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BG13" s="230">
        <f>IF(OR('alle Spiele'!BG13="",'alle Spiele'!BH13=""),0,IF(AND('alle Spiele'!$H13='alle Spiele'!BG13,'alle Spiele'!$J13='alle Spiele'!BH13),Punktsystem!$B$5,IF(OR(AND('alle Spiele'!$H13-'alle Spiele'!$J13&lt;0,'alle Spiele'!BG13-'alle Spiele'!BH13&lt;0),AND('alle Spiele'!$H13-'alle Spiele'!$J13&gt;0,'alle Spiele'!BG13-'alle Spiele'!BH13&gt;0),AND('alle Spiele'!$H13-'alle Spiele'!$J13=0,'alle Spiele'!BG13-'alle Spiele'!BH13=0)),Punktsystem!$B$6,0)))</f>
        <v>0</v>
      </c>
      <c r="BH13" s="224">
        <f>IF(BG13=Punktsystem!$B$6,IF(AND(Punktsystem!$D$9&lt;&gt;"",'alle Spiele'!$H13-'alle Spiele'!$J13='alle Spiele'!BG13-'alle Spiele'!BH13,'alle Spiele'!$H13&lt;&gt;'alle Spiele'!$J13),Punktsystem!$B$9,0)+IF(AND(Punktsystem!$D$11&lt;&gt;"",OR('alle Spiele'!$H13='alle Spiele'!BG13,'alle Spiele'!$J13='alle Spiele'!BH13)),Punktsystem!$B$11,0)+IF(AND(Punktsystem!$D$10&lt;&gt;"",'alle Spiele'!$H13='alle Spiele'!$J13,'alle Spiele'!BG13='alle Spiele'!BH13,ABS('alle Spiele'!$H13-'alle Spiele'!BG13)=1),Punktsystem!$B$10,0),0)</f>
        <v>0</v>
      </c>
      <c r="BI13" s="225">
        <f>IF(BG13=Punktsystem!$B$5,IF(AND(Punktsystem!$I$14&lt;&gt;"",'alle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BJ13" s="230">
        <f>IF(OR('alle Spiele'!BJ13="",'alle Spiele'!BK13=""),0,IF(AND('alle Spiele'!$H13='alle Spiele'!BJ13,'alle Spiele'!$J13='alle Spiele'!BK13),Punktsystem!$B$5,IF(OR(AND('alle Spiele'!$H13-'alle Spiele'!$J13&lt;0,'alle Spiele'!BJ13-'alle Spiele'!BK13&lt;0),AND('alle Spiele'!$H13-'alle Spiele'!$J13&gt;0,'alle Spiele'!BJ13-'alle Spiele'!BK13&gt;0),AND('alle Spiele'!$H13-'alle Spiele'!$J13=0,'alle Spiele'!BJ13-'alle Spiele'!BK13=0)),Punktsystem!$B$6,0)))</f>
        <v>0</v>
      </c>
      <c r="BK13" s="224">
        <f>IF(BJ13=Punktsystem!$B$6,IF(AND(Punktsystem!$D$9&lt;&gt;"",'alle Spiele'!$H13-'alle Spiele'!$J13='alle Spiele'!BJ13-'alle Spiele'!BK13,'alle Spiele'!$H13&lt;&gt;'alle Spiele'!$J13),Punktsystem!$B$9,0)+IF(AND(Punktsystem!$D$11&lt;&gt;"",OR('alle Spiele'!$H13='alle Spiele'!BJ13,'alle Spiele'!$J13='alle Spiele'!BK13)),Punktsystem!$B$11,0)+IF(AND(Punktsystem!$D$10&lt;&gt;"",'alle Spiele'!$H13='alle Spiele'!$J13,'alle Spiele'!BJ13='alle Spiele'!BK13,ABS('alle Spiele'!$H13-'alle Spiele'!BJ13)=1),Punktsystem!$B$10,0),0)</f>
        <v>0</v>
      </c>
      <c r="BL13" s="225">
        <f>IF(BJ13=Punktsystem!$B$5,IF(AND(Punktsystem!$I$14&lt;&gt;"",'alle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BM13" s="230">
        <f>IF(OR('alle Spiele'!BM13="",'alle Spiele'!BN13=""),0,IF(AND('alle Spiele'!$H13='alle Spiele'!BM13,'alle Spiele'!$J13='alle Spiele'!BN13),Punktsystem!$B$5,IF(OR(AND('alle Spiele'!$H13-'alle Spiele'!$J13&lt;0,'alle Spiele'!BM13-'alle Spiele'!BN13&lt;0),AND('alle Spiele'!$H13-'alle Spiele'!$J13&gt;0,'alle Spiele'!BM13-'alle Spiele'!BN13&gt;0),AND('alle Spiele'!$H13-'alle Spiele'!$J13=0,'alle Spiele'!BM13-'alle Spiele'!BN13=0)),Punktsystem!$B$6,0)))</f>
        <v>0</v>
      </c>
      <c r="BN13" s="224">
        <f>IF(BM13=Punktsystem!$B$6,IF(AND(Punktsystem!$D$9&lt;&gt;"",'alle Spiele'!$H13-'alle Spiele'!$J13='alle Spiele'!BM13-'alle Spiele'!BN13,'alle Spiele'!$H13&lt;&gt;'alle Spiele'!$J13),Punktsystem!$B$9,0)+IF(AND(Punktsystem!$D$11&lt;&gt;"",OR('alle Spiele'!$H13='alle Spiele'!BM13,'alle Spiele'!$J13='alle Spiele'!BN13)),Punktsystem!$B$11,0)+IF(AND(Punktsystem!$D$10&lt;&gt;"",'alle Spiele'!$H13='alle Spiele'!$J13,'alle Spiele'!BM13='alle Spiele'!BN13,ABS('alle Spiele'!$H13-'alle Spiele'!BM13)=1),Punktsystem!$B$10,0),0)</f>
        <v>0</v>
      </c>
      <c r="BO13" s="225">
        <f>IF(BM13=Punktsystem!$B$5,IF(AND(Punktsystem!$I$14&lt;&gt;"",'alle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BP13" s="230">
        <f>IF(OR('alle Spiele'!BP13="",'alle Spiele'!BQ13=""),0,IF(AND('alle Spiele'!$H13='alle Spiele'!BP13,'alle Spiele'!$J13='alle Spiele'!BQ13),Punktsystem!$B$5,IF(OR(AND('alle Spiele'!$H13-'alle Spiele'!$J13&lt;0,'alle Spiele'!BP13-'alle Spiele'!BQ13&lt;0),AND('alle Spiele'!$H13-'alle Spiele'!$J13&gt;0,'alle Spiele'!BP13-'alle Spiele'!BQ13&gt;0),AND('alle Spiele'!$H13-'alle Spiele'!$J13=0,'alle Spiele'!BP13-'alle Spiele'!BQ13=0)),Punktsystem!$B$6,0)))</f>
        <v>0</v>
      </c>
      <c r="BQ13" s="224">
        <f>IF(BP13=Punktsystem!$B$6,IF(AND(Punktsystem!$D$9&lt;&gt;"",'alle Spiele'!$H13-'alle Spiele'!$J13='alle Spiele'!BP13-'alle Spiele'!BQ13,'alle Spiele'!$H13&lt;&gt;'alle Spiele'!$J13),Punktsystem!$B$9,0)+IF(AND(Punktsystem!$D$11&lt;&gt;"",OR('alle Spiele'!$H13='alle Spiele'!BP13,'alle Spiele'!$J13='alle Spiele'!BQ13)),Punktsystem!$B$11,0)+IF(AND(Punktsystem!$D$10&lt;&gt;"",'alle Spiele'!$H13='alle Spiele'!$J13,'alle Spiele'!BP13='alle Spiele'!BQ13,ABS('alle Spiele'!$H13-'alle Spiele'!BP13)=1),Punktsystem!$B$10,0),0)</f>
        <v>0</v>
      </c>
      <c r="BR13" s="225">
        <f>IF(BP13=Punktsystem!$B$5,IF(AND(Punktsystem!$I$14&lt;&gt;"",'alle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BS13" s="230">
        <f>IF(OR('alle Spiele'!BS13="",'alle Spiele'!BT13=""),0,IF(AND('alle Spiele'!$H13='alle Spiele'!BS13,'alle Spiele'!$J13='alle Spiele'!BT13),Punktsystem!$B$5,IF(OR(AND('alle Spiele'!$H13-'alle Spiele'!$J13&lt;0,'alle Spiele'!BS13-'alle Spiele'!BT13&lt;0),AND('alle Spiele'!$H13-'alle Spiele'!$J13&gt;0,'alle Spiele'!BS13-'alle Spiele'!BT13&gt;0),AND('alle Spiele'!$H13-'alle Spiele'!$J13=0,'alle Spiele'!BS13-'alle Spiele'!BT13=0)),Punktsystem!$B$6,0)))</f>
        <v>0</v>
      </c>
      <c r="BT13" s="224">
        <f>IF(BS13=Punktsystem!$B$6,IF(AND(Punktsystem!$D$9&lt;&gt;"",'alle Spiele'!$H13-'alle Spiele'!$J13='alle Spiele'!BS13-'alle Spiele'!BT13,'alle Spiele'!$H13&lt;&gt;'alle Spiele'!$J13),Punktsystem!$B$9,0)+IF(AND(Punktsystem!$D$11&lt;&gt;"",OR('alle Spiele'!$H13='alle Spiele'!BS13,'alle Spiele'!$J13='alle Spiele'!BT13)),Punktsystem!$B$11,0)+IF(AND(Punktsystem!$D$10&lt;&gt;"",'alle Spiele'!$H13='alle Spiele'!$J13,'alle Spiele'!BS13='alle Spiele'!BT13,ABS('alle Spiele'!$H13-'alle Spiele'!BS13)=1),Punktsystem!$B$10,0),0)</f>
        <v>0</v>
      </c>
      <c r="BU13" s="225">
        <f>IF(BS13=Punktsystem!$B$5,IF(AND(Punktsystem!$I$14&lt;&gt;"",'alle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BV13" s="230">
        <f>IF(OR('alle Spiele'!BV13="",'alle Spiele'!BW13=""),0,IF(AND('alle Spiele'!$H13='alle Spiele'!BV13,'alle Spiele'!$J13='alle Spiele'!BW13),Punktsystem!$B$5,IF(OR(AND('alle Spiele'!$H13-'alle Spiele'!$J13&lt;0,'alle Spiele'!BV13-'alle Spiele'!BW13&lt;0),AND('alle Spiele'!$H13-'alle Spiele'!$J13&gt;0,'alle Spiele'!BV13-'alle Spiele'!BW13&gt;0),AND('alle Spiele'!$H13-'alle Spiele'!$J13=0,'alle Spiele'!BV13-'alle Spiele'!BW13=0)),Punktsystem!$B$6,0)))</f>
        <v>0</v>
      </c>
      <c r="BW13" s="224">
        <f>IF(BV13=Punktsystem!$B$6,IF(AND(Punktsystem!$D$9&lt;&gt;"",'alle Spiele'!$H13-'alle Spiele'!$J13='alle Spiele'!BV13-'alle Spiele'!BW13,'alle Spiele'!$H13&lt;&gt;'alle Spiele'!$J13),Punktsystem!$B$9,0)+IF(AND(Punktsystem!$D$11&lt;&gt;"",OR('alle Spiele'!$H13='alle Spiele'!BV13,'alle Spiele'!$J13='alle Spiele'!BW13)),Punktsystem!$B$11,0)+IF(AND(Punktsystem!$D$10&lt;&gt;"",'alle Spiele'!$H13='alle Spiele'!$J13,'alle Spiele'!BV13='alle Spiele'!BW13,ABS('alle Spiele'!$H13-'alle Spiele'!BV13)=1),Punktsystem!$B$10,0),0)</f>
        <v>0</v>
      </c>
      <c r="BX13" s="225">
        <f>IF(BV13=Punktsystem!$B$5,IF(AND(Punktsystem!$I$14&lt;&gt;"",'alle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BY13" s="230">
        <f>IF(OR('alle Spiele'!BY13="",'alle Spiele'!BZ13=""),0,IF(AND('alle Spiele'!$H13='alle Spiele'!BY13,'alle Spiele'!$J13='alle Spiele'!BZ13),Punktsystem!$B$5,IF(OR(AND('alle Spiele'!$H13-'alle Spiele'!$J13&lt;0,'alle Spiele'!BY13-'alle Spiele'!BZ13&lt;0),AND('alle Spiele'!$H13-'alle Spiele'!$J13&gt;0,'alle Spiele'!BY13-'alle Spiele'!BZ13&gt;0),AND('alle Spiele'!$H13-'alle Spiele'!$J13=0,'alle Spiele'!BY13-'alle Spiele'!BZ13=0)),Punktsystem!$B$6,0)))</f>
        <v>0</v>
      </c>
      <c r="BZ13" s="224">
        <f>IF(BY13=Punktsystem!$B$6,IF(AND(Punktsystem!$D$9&lt;&gt;"",'alle Spiele'!$H13-'alle Spiele'!$J13='alle Spiele'!BY13-'alle Spiele'!BZ13,'alle Spiele'!$H13&lt;&gt;'alle Spiele'!$J13),Punktsystem!$B$9,0)+IF(AND(Punktsystem!$D$11&lt;&gt;"",OR('alle Spiele'!$H13='alle Spiele'!BY13,'alle Spiele'!$J13='alle Spiele'!BZ13)),Punktsystem!$B$11,0)+IF(AND(Punktsystem!$D$10&lt;&gt;"",'alle Spiele'!$H13='alle Spiele'!$J13,'alle Spiele'!BY13='alle Spiele'!BZ13,ABS('alle Spiele'!$H13-'alle Spiele'!BY13)=1),Punktsystem!$B$10,0),0)</f>
        <v>0</v>
      </c>
      <c r="CA13" s="225">
        <f>IF(BY13=Punktsystem!$B$5,IF(AND(Punktsystem!$I$14&lt;&gt;"",'alle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CB13" s="230">
        <f>IF(OR('alle Spiele'!CB13="",'alle Spiele'!CC13=""),0,IF(AND('alle Spiele'!$H13='alle Spiele'!CB13,'alle Spiele'!$J13='alle Spiele'!CC13),Punktsystem!$B$5,IF(OR(AND('alle Spiele'!$H13-'alle Spiele'!$J13&lt;0,'alle Spiele'!CB13-'alle Spiele'!CC13&lt;0),AND('alle Spiele'!$H13-'alle Spiele'!$J13&gt;0,'alle Spiele'!CB13-'alle Spiele'!CC13&gt;0),AND('alle Spiele'!$H13-'alle Spiele'!$J13=0,'alle Spiele'!CB13-'alle Spiele'!CC13=0)),Punktsystem!$B$6,0)))</f>
        <v>0</v>
      </c>
      <c r="CC13" s="224">
        <f>IF(CB13=Punktsystem!$B$6,IF(AND(Punktsystem!$D$9&lt;&gt;"",'alle Spiele'!$H13-'alle Spiele'!$J13='alle Spiele'!CB13-'alle Spiele'!CC13,'alle Spiele'!$H13&lt;&gt;'alle Spiele'!$J13),Punktsystem!$B$9,0)+IF(AND(Punktsystem!$D$11&lt;&gt;"",OR('alle Spiele'!$H13='alle Spiele'!CB13,'alle Spiele'!$J13='alle Spiele'!CC13)),Punktsystem!$B$11,0)+IF(AND(Punktsystem!$D$10&lt;&gt;"",'alle Spiele'!$H13='alle Spiele'!$J13,'alle Spiele'!CB13='alle Spiele'!CC13,ABS('alle Spiele'!$H13-'alle Spiele'!CB13)=1),Punktsystem!$B$10,0),0)</f>
        <v>0</v>
      </c>
      <c r="CD13" s="225">
        <f>IF(CB13=Punktsystem!$B$5,IF(AND(Punktsystem!$I$14&lt;&gt;"",'alle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CE13" s="230">
        <f>IF(OR('alle Spiele'!CE13="",'alle Spiele'!CF13=""),0,IF(AND('alle Spiele'!$H13='alle Spiele'!CE13,'alle Spiele'!$J13='alle Spiele'!CF13),Punktsystem!$B$5,IF(OR(AND('alle Spiele'!$H13-'alle Spiele'!$J13&lt;0,'alle Spiele'!CE13-'alle Spiele'!CF13&lt;0),AND('alle Spiele'!$H13-'alle Spiele'!$J13&gt;0,'alle Spiele'!CE13-'alle Spiele'!CF13&gt;0),AND('alle Spiele'!$H13-'alle Spiele'!$J13=0,'alle Spiele'!CE13-'alle Spiele'!CF13=0)),Punktsystem!$B$6,0)))</f>
        <v>0</v>
      </c>
      <c r="CF13" s="224">
        <f>IF(CE13=Punktsystem!$B$6,IF(AND(Punktsystem!$D$9&lt;&gt;"",'alle Spiele'!$H13-'alle Spiele'!$J13='alle Spiele'!CE13-'alle Spiele'!CF13,'alle Spiele'!$H13&lt;&gt;'alle Spiele'!$J13),Punktsystem!$B$9,0)+IF(AND(Punktsystem!$D$11&lt;&gt;"",OR('alle Spiele'!$H13='alle Spiele'!CE13,'alle Spiele'!$J13='alle Spiele'!CF13)),Punktsystem!$B$11,0)+IF(AND(Punktsystem!$D$10&lt;&gt;"",'alle Spiele'!$H13='alle Spiele'!$J13,'alle Spiele'!CE13='alle Spiele'!CF13,ABS('alle Spiele'!$H13-'alle Spiele'!CE13)=1),Punktsystem!$B$10,0),0)</f>
        <v>0</v>
      </c>
      <c r="CG13" s="225">
        <f>IF(CE13=Punktsystem!$B$5,IF(AND(Punktsystem!$I$14&lt;&gt;"",'alle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CH13" s="230">
        <f>IF(OR('alle Spiele'!CH13="",'alle Spiele'!CI13=""),0,IF(AND('alle Spiele'!$H13='alle Spiele'!CH13,'alle Spiele'!$J13='alle Spiele'!CI13),Punktsystem!$B$5,IF(OR(AND('alle Spiele'!$H13-'alle Spiele'!$J13&lt;0,'alle Spiele'!CH13-'alle Spiele'!CI13&lt;0),AND('alle Spiele'!$H13-'alle Spiele'!$J13&gt;0,'alle Spiele'!CH13-'alle Spiele'!CI13&gt;0),AND('alle Spiele'!$H13-'alle Spiele'!$J13=0,'alle Spiele'!CH13-'alle Spiele'!CI13=0)),Punktsystem!$B$6,0)))</f>
        <v>0</v>
      </c>
      <c r="CI13" s="224">
        <f>IF(CH13=Punktsystem!$B$6,IF(AND(Punktsystem!$D$9&lt;&gt;"",'alle Spiele'!$H13-'alle Spiele'!$J13='alle Spiele'!CH13-'alle Spiele'!CI13,'alle Spiele'!$H13&lt;&gt;'alle Spiele'!$J13),Punktsystem!$B$9,0)+IF(AND(Punktsystem!$D$11&lt;&gt;"",OR('alle Spiele'!$H13='alle Spiele'!CH13,'alle Spiele'!$J13='alle Spiele'!CI13)),Punktsystem!$B$11,0)+IF(AND(Punktsystem!$D$10&lt;&gt;"",'alle Spiele'!$H13='alle Spiele'!$J13,'alle Spiele'!CH13='alle Spiele'!CI13,ABS('alle Spiele'!$H13-'alle Spiele'!CH13)=1),Punktsystem!$B$10,0),0)</f>
        <v>0</v>
      </c>
      <c r="CJ13" s="225">
        <f>IF(CH13=Punktsystem!$B$5,IF(AND(Punktsystem!$I$14&lt;&gt;"",'alle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CK13" s="230">
        <f>IF(OR('alle Spiele'!CK13="",'alle Spiele'!CL13=""),0,IF(AND('alle Spiele'!$H13='alle Spiele'!CK13,'alle Spiele'!$J13='alle Spiele'!CL13),Punktsystem!$B$5,IF(OR(AND('alle Spiele'!$H13-'alle Spiele'!$J13&lt;0,'alle Spiele'!CK13-'alle Spiele'!CL13&lt;0),AND('alle Spiele'!$H13-'alle Spiele'!$J13&gt;0,'alle Spiele'!CK13-'alle Spiele'!CL13&gt;0),AND('alle Spiele'!$H13-'alle Spiele'!$J13=0,'alle Spiele'!CK13-'alle Spiele'!CL13=0)),Punktsystem!$B$6,0)))</f>
        <v>0</v>
      </c>
      <c r="CL13" s="224">
        <f>IF(CK13=Punktsystem!$B$6,IF(AND(Punktsystem!$D$9&lt;&gt;"",'alle Spiele'!$H13-'alle Spiele'!$J13='alle Spiele'!CK13-'alle Spiele'!CL13,'alle Spiele'!$H13&lt;&gt;'alle Spiele'!$J13),Punktsystem!$B$9,0)+IF(AND(Punktsystem!$D$11&lt;&gt;"",OR('alle Spiele'!$H13='alle Spiele'!CK13,'alle Spiele'!$J13='alle Spiele'!CL13)),Punktsystem!$B$11,0)+IF(AND(Punktsystem!$D$10&lt;&gt;"",'alle Spiele'!$H13='alle Spiele'!$J13,'alle Spiele'!CK13='alle Spiele'!CL13,ABS('alle Spiele'!$H13-'alle Spiele'!CK13)=1),Punktsystem!$B$10,0),0)</f>
        <v>0</v>
      </c>
      <c r="CM13" s="225">
        <f>IF(CK13=Punktsystem!$B$5,IF(AND(Punktsystem!$I$14&lt;&gt;"",'alle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CN13" s="230">
        <f>IF(OR('alle Spiele'!CN13="",'alle Spiele'!CO13=""),0,IF(AND('alle Spiele'!$H13='alle Spiele'!CN13,'alle Spiele'!$J13='alle Spiele'!CO13),Punktsystem!$B$5,IF(OR(AND('alle Spiele'!$H13-'alle Spiele'!$J13&lt;0,'alle Spiele'!CN13-'alle Spiele'!CO13&lt;0),AND('alle Spiele'!$H13-'alle Spiele'!$J13&gt;0,'alle Spiele'!CN13-'alle Spiele'!CO13&gt;0),AND('alle Spiele'!$H13-'alle Spiele'!$J13=0,'alle Spiele'!CN13-'alle Spiele'!CO13=0)),Punktsystem!$B$6,0)))</f>
        <v>0</v>
      </c>
      <c r="CO13" s="224">
        <f>IF(CN13=Punktsystem!$B$6,IF(AND(Punktsystem!$D$9&lt;&gt;"",'alle Spiele'!$H13-'alle Spiele'!$J13='alle Spiele'!CN13-'alle Spiele'!CO13,'alle Spiele'!$H13&lt;&gt;'alle Spiele'!$J13),Punktsystem!$B$9,0)+IF(AND(Punktsystem!$D$11&lt;&gt;"",OR('alle Spiele'!$H13='alle Spiele'!CN13,'alle Spiele'!$J13='alle Spiele'!CO13)),Punktsystem!$B$11,0)+IF(AND(Punktsystem!$D$10&lt;&gt;"",'alle Spiele'!$H13='alle Spiele'!$J13,'alle Spiele'!CN13='alle Spiele'!CO13,ABS('alle Spiele'!$H13-'alle Spiele'!CN13)=1),Punktsystem!$B$10,0),0)</f>
        <v>0</v>
      </c>
      <c r="CP13" s="225">
        <f>IF(CN13=Punktsystem!$B$5,IF(AND(Punktsystem!$I$14&lt;&gt;"",'alle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CQ13" s="230">
        <f>IF(OR('alle Spiele'!CQ13="",'alle Spiele'!CR13=""),0,IF(AND('alle Spiele'!$H13='alle Spiele'!CQ13,'alle Spiele'!$J13='alle Spiele'!CR13),Punktsystem!$B$5,IF(OR(AND('alle Spiele'!$H13-'alle Spiele'!$J13&lt;0,'alle Spiele'!CQ13-'alle Spiele'!CR13&lt;0),AND('alle Spiele'!$H13-'alle Spiele'!$J13&gt;0,'alle Spiele'!CQ13-'alle Spiele'!CR13&gt;0),AND('alle Spiele'!$H13-'alle Spiele'!$J13=0,'alle Spiele'!CQ13-'alle Spiele'!CR13=0)),Punktsystem!$B$6,0)))</f>
        <v>0</v>
      </c>
      <c r="CR13" s="224">
        <f>IF(CQ13=Punktsystem!$B$6,IF(AND(Punktsystem!$D$9&lt;&gt;"",'alle Spiele'!$H13-'alle Spiele'!$J13='alle Spiele'!CQ13-'alle Spiele'!CR13,'alle Spiele'!$H13&lt;&gt;'alle Spiele'!$J13),Punktsystem!$B$9,0)+IF(AND(Punktsystem!$D$11&lt;&gt;"",OR('alle Spiele'!$H13='alle Spiele'!CQ13,'alle Spiele'!$J13='alle Spiele'!CR13)),Punktsystem!$B$11,0)+IF(AND(Punktsystem!$D$10&lt;&gt;"",'alle Spiele'!$H13='alle Spiele'!$J13,'alle Spiele'!CQ13='alle Spiele'!CR13,ABS('alle Spiele'!$H13-'alle Spiele'!CQ13)=1),Punktsystem!$B$10,0),0)</f>
        <v>0</v>
      </c>
      <c r="CS13" s="225">
        <f>IF(CQ13=Punktsystem!$B$5,IF(AND(Punktsystem!$I$14&lt;&gt;"",'alle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CT13" s="230">
        <f>IF(OR('alle Spiele'!CT13="",'alle Spiele'!CU13=""),0,IF(AND('alle Spiele'!$H13='alle Spiele'!CT13,'alle Spiele'!$J13='alle Spiele'!CU13),Punktsystem!$B$5,IF(OR(AND('alle Spiele'!$H13-'alle Spiele'!$J13&lt;0,'alle Spiele'!CT13-'alle Spiele'!CU13&lt;0),AND('alle Spiele'!$H13-'alle Spiele'!$J13&gt;0,'alle Spiele'!CT13-'alle Spiele'!CU13&gt;0),AND('alle Spiele'!$H13-'alle Spiele'!$J13=0,'alle Spiele'!CT13-'alle Spiele'!CU13=0)),Punktsystem!$B$6,0)))</f>
        <v>0</v>
      </c>
      <c r="CU13" s="224">
        <f>IF(CT13=Punktsystem!$B$6,IF(AND(Punktsystem!$D$9&lt;&gt;"",'alle Spiele'!$H13-'alle Spiele'!$J13='alle Spiele'!CT13-'alle Spiele'!CU13,'alle Spiele'!$H13&lt;&gt;'alle Spiele'!$J13),Punktsystem!$B$9,0)+IF(AND(Punktsystem!$D$11&lt;&gt;"",OR('alle Spiele'!$H13='alle Spiele'!CT13,'alle Spiele'!$J13='alle Spiele'!CU13)),Punktsystem!$B$11,0)+IF(AND(Punktsystem!$D$10&lt;&gt;"",'alle Spiele'!$H13='alle Spiele'!$J13,'alle Spiele'!CT13='alle Spiele'!CU13,ABS('alle Spiele'!$H13-'alle Spiele'!CT13)=1),Punktsystem!$B$10,0),0)</f>
        <v>0</v>
      </c>
      <c r="CV13" s="225">
        <f>IF(CT13=Punktsystem!$B$5,IF(AND(Punktsystem!$I$14&lt;&gt;"",'alle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CW13" s="230">
        <f>IF(OR('alle Spiele'!CW13="",'alle Spiele'!CX13=""),0,IF(AND('alle Spiele'!$H13='alle Spiele'!CW13,'alle Spiele'!$J13='alle Spiele'!CX13),Punktsystem!$B$5,IF(OR(AND('alle Spiele'!$H13-'alle Spiele'!$J13&lt;0,'alle Spiele'!CW13-'alle Spiele'!CX13&lt;0),AND('alle Spiele'!$H13-'alle Spiele'!$J13&gt;0,'alle Spiele'!CW13-'alle Spiele'!CX13&gt;0),AND('alle Spiele'!$H13-'alle Spiele'!$J13=0,'alle Spiele'!CW13-'alle Spiele'!CX13=0)),Punktsystem!$B$6,0)))</f>
        <v>0</v>
      </c>
      <c r="CX13" s="224">
        <f>IF(CW13=Punktsystem!$B$6,IF(AND(Punktsystem!$D$9&lt;&gt;"",'alle Spiele'!$H13-'alle Spiele'!$J13='alle Spiele'!CW13-'alle Spiele'!CX13,'alle Spiele'!$H13&lt;&gt;'alle Spiele'!$J13),Punktsystem!$B$9,0)+IF(AND(Punktsystem!$D$11&lt;&gt;"",OR('alle Spiele'!$H13='alle Spiele'!CW13,'alle Spiele'!$J13='alle Spiele'!CX13)),Punktsystem!$B$11,0)+IF(AND(Punktsystem!$D$10&lt;&gt;"",'alle Spiele'!$H13='alle Spiele'!$J13,'alle Spiele'!CW13='alle Spiele'!CX13,ABS('alle Spiele'!$H13-'alle Spiele'!CW13)=1),Punktsystem!$B$10,0),0)</f>
        <v>0</v>
      </c>
      <c r="CY13" s="225">
        <f>IF(CW13=Punktsystem!$B$5,IF(AND(Punktsystem!$I$14&lt;&gt;"",'alle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CZ13" s="230">
        <f>IF(OR('alle Spiele'!CZ13="",'alle Spiele'!DA13=""),0,IF(AND('alle Spiele'!$H13='alle Spiele'!CZ13,'alle Spiele'!$J13='alle Spiele'!DA13),Punktsystem!$B$5,IF(OR(AND('alle Spiele'!$H13-'alle Spiele'!$J13&lt;0,'alle Spiele'!CZ13-'alle Spiele'!DA13&lt;0),AND('alle Spiele'!$H13-'alle Spiele'!$J13&gt;0,'alle Spiele'!CZ13-'alle Spiele'!DA13&gt;0),AND('alle Spiele'!$H13-'alle Spiele'!$J13=0,'alle Spiele'!CZ13-'alle Spiele'!DA13=0)),Punktsystem!$B$6,0)))</f>
        <v>0</v>
      </c>
      <c r="DA13" s="224">
        <f>IF(CZ13=Punktsystem!$B$6,IF(AND(Punktsystem!$D$9&lt;&gt;"",'alle Spiele'!$H13-'alle Spiele'!$J13='alle Spiele'!CZ13-'alle Spiele'!DA13,'alle Spiele'!$H13&lt;&gt;'alle Spiele'!$J13),Punktsystem!$B$9,0)+IF(AND(Punktsystem!$D$11&lt;&gt;"",OR('alle Spiele'!$H13='alle Spiele'!CZ13,'alle Spiele'!$J13='alle Spiele'!DA13)),Punktsystem!$B$11,0)+IF(AND(Punktsystem!$D$10&lt;&gt;"",'alle Spiele'!$H13='alle Spiele'!$J13,'alle Spiele'!CZ13='alle Spiele'!DA13,ABS('alle Spiele'!$H13-'alle Spiele'!CZ13)=1),Punktsystem!$B$10,0),0)</f>
        <v>0</v>
      </c>
      <c r="DB13" s="225">
        <f>IF(CZ13=Punktsystem!$B$5,IF(AND(Punktsystem!$I$14&lt;&gt;"",'alle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DC13" s="230">
        <f>IF(OR('alle Spiele'!DC13="",'alle Spiele'!DD13=""),0,IF(AND('alle Spiele'!$H13='alle Spiele'!DC13,'alle Spiele'!$J13='alle Spiele'!DD13),Punktsystem!$B$5,IF(OR(AND('alle Spiele'!$H13-'alle Spiele'!$J13&lt;0,'alle Spiele'!DC13-'alle Spiele'!DD13&lt;0),AND('alle Spiele'!$H13-'alle Spiele'!$J13&gt;0,'alle Spiele'!DC13-'alle Spiele'!DD13&gt;0),AND('alle Spiele'!$H13-'alle Spiele'!$J13=0,'alle Spiele'!DC13-'alle Spiele'!DD13=0)),Punktsystem!$B$6,0)))</f>
        <v>0</v>
      </c>
      <c r="DD13" s="224">
        <f>IF(DC13=Punktsystem!$B$6,IF(AND(Punktsystem!$D$9&lt;&gt;"",'alle Spiele'!$H13-'alle Spiele'!$J13='alle Spiele'!DC13-'alle Spiele'!DD13,'alle Spiele'!$H13&lt;&gt;'alle Spiele'!$J13),Punktsystem!$B$9,0)+IF(AND(Punktsystem!$D$11&lt;&gt;"",OR('alle Spiele'!$H13='alle Spiele'!DC13,'alle Spiele'!$J13='alle Spiele'!DD13)),Punktsystem!$B$11,0)+IF(AND(Punktsystem!$D$10&lt;&gt;"",'alle Spiele'!$H13='alle Spiele'!$J13,'alle Spiele'!DC13='alle Spiele'!DD13,ABS('alle Spiele'!$H13-'alle Spiele'!DC13)=1),Punktsystem!$B$10,0),0)</f>
        <v>0</v>
      </c>
      <c r="DE13" s="225">
        <f>IF(DC13=Punktsystem!$B$5,IF(AND(Punktsystem!$I$14&lt;&gt;"",'alle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DF13" s="230">
        <f>IF(OR('alle Spiele'!DF13="",'alle Spiele'!DG13=""),0,IF(AND('alle Spiele'!$H13='alle Spiele'!DF13,'alle Spiele'!$J13='alle Spiele'!DG13),Punktsystem!$B$5,IF(OR(AND('alle Spiele'!$H13-'alle Spiele'!$J13&lt;0,'alle Spiele'!DF13-'alle Spiele'!DG13&lt;0),AND('alle Spiele'!$H13-'alle Spiele'!$J13&gt;0,'alle Spiele'!DF13-'alle Spiele'!DG13&gt;0),AND('alle Spiele'!$H13-'alle Spiele'!$J13=0,'alle Spiele'!DF13-'alle Spiele'!DG13=0)),Punktsystem!$B$6,0)))</f>
        <v>0</v>
      </c>
      <c r="DG13" s="224">
        <f>IF(DF13=Punktsystem!$B$6,IF(AND(Punktsystem!$D$9&lt;&gt;"",'alle Spiele'!$H13-'alle Spiele'!$J13='alle Spiele'!DF13-'alle Spiele'!DG13,'alle Spiele'!$H13&lt;&gt;'alle Spiele'!$J13),Punktsystem!$B$9,0)+IF(AND(Punktsystem!$D$11&lt;&gt;"",OR('alle Spiele'!$H13='alle Spiele'!DF13,'alle Spiele'!$J13='alle Spiele'!DG13)),Punktsystem!$B$11,0)+IF(AND(Punktsystem!$D$10&lt;&gt;"",'alle Spiele'!$H13='alle Spiele'!$J13,'alle Spiele'!DF13='alle Spiele'!DG13,ABS('alle Spiele'!$H13-'alle Spiele'!DF13)=1),Punktsystem!$B$10,0),0)</f>
        <v>0</v>
      </c>
      <c r="DH13" s="225">
        <f>IF(DF13=Punktsystem!$B$5,IF(AND(Punktsystem!$I$14&lt;&gt;"",'alle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DI13" s="230">
        <f>IF(OR('alle Spiele'!DI13="",'alle Spiele'!DJ13=""),0,IF(AND('alle Spiele'!$H13='alle Spiele'!DI13,'alle Spiele'!$J13='alle Spiele'!DJ13),Punktsystem!$B$5,IF(OR(AND('alle Spiele'!$H13-'alle Spiele'!$J13&lt;0,'alle Spiele'!DI13-'alle Spiele'!DJ13&lt;0),AND('alle Spiele'!$H13-'alle Spiele'!$J13&gt;0,'alle Spiele'!DI13-'alle Spiele'!DJ13&gt;0),AND('alle Spiele'!$H13-'alle Spiele'!$J13=0,'alle Spiele'!DI13-'alle Spiele'!DJ13=0)),Punktsystem!$B$6,0)))</f>
        <v>0</v>
      </c>
      <c r="DJ13" s="224">
        <f>IF(DI13=Punktsystem!$B$6,IF(AND(Punktsystem!$D$9&lt;&gt;"",'alle Spiele'!$H13-'alle Spiele'!$J13='alle Spiele'!DI13-'alle Spiele'!DJ13,'alle Spiele'!$H13&lt;&gt;'alle Spiele'!$J13),Punktsystem!$B$9,0)+IF(AND(Punktsystem!$D$11&lt;&gt;"",OR('alle Spiele'!$H13='alle Spiele'!DI13,'alle Spiele'!$J13='alle Spiele'!DJ13)),Punktsystem!$B$11,0)+IF(AND(Punktsystem!$D$10&lt;&gt;"",'alle Spiele'!$H13='alle Spiele'!$J13,'alle Spiele'!DI13='alle Spiele'!DJ13,ABS('alle Spiele'!$H13-'alle Spiele'!DI13)=1),Punktsystem!$B$10,0),0)</f>
        <v>0</v>
      </c>
      <c r="DK13" s="225">
        <f>IF(DI13=Punktsystem!$B$5,IF(AND(Punktsystem!$I$14&lt;&gt;"",'alle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DL13" s="230">
        <f>IF(OR('alle Spiele'!DL13="",'alle Spiele'!DM13=""),0,IF(AND('alle Spiele'!$H13='alle Spiele'!DL13,'alle Spiele'!$J13='alle Spiele'!DM13),Punktsystem!$B$5,IF(OR(AND('alle Spiele'!$H13-'alle Spiele'!$J13&lt;0,'alle Spiele'!DL13-'alle Spiele'!DM13&lt;0),AND('alle Spiele'!$H13-'alle Spiele'!$J13&gt;0,'alle Spiele'!DL13-'alle Spiele'!DM13&gt;0),AND('alle Spiele'!$H13-'alle Spiele'!$J13=0,'alle Spiele'!DL13-'alle Spiele'!DM13=0)),Punktsystem!$B$6,0)))</f>
        <v>0</v>
      </c>
      <c r="DM13" s="224">
        <f>IF(DL13=Punktsystem!$B$6,IF(AND(Punktsystem!$D$9&lt;&gt;"",'alle Spiele'!$H13-'alle Spiele'!$J13='alle Spiele'!DL13-'alle Spiele'!DM13,'alle Spiele'!$H13&lt;&gt;'alle Spiele'!$J13),Punktsystem!$B$9,0)+IF(AND(Punktsystem!$D$11&lt;&gt;"",OR('alle Spiele'!$H13='alle Spiele'!DL13,'alle Spiele'!$J13='alle Spiele'!DM13)),Punktsystem!$B$11,0)+IF(AND(Punktsystem!$D$10&lt;&gt;"",'alle Spiele'!$H13='alle Spiele'!$J13,'alle Spiele'!DL13='alle Spiele'!DM13,ABS('alle Spiele'!$H13-'alle Spiele'!DL13)=1),Punktsystem!$B$10,0),0)</f>
        <v>0</v>
      </c>
      <c r="DN13" s="225">
        <f>IF(DL13=Punktsystem!$B$5,IF(AND(Punktsystem!$I$14&lt;&gt;"",'alle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DO13" s="230">
        <f>IF(OR('alle Spiele'!DO13="",'alle Spiele'!DP13=""),0,IF(AND('alle Spiele'!$H13='alle Spiele'!DO13,'alle Spiele'!$J13='alle Spiele'!DP13),Punktsystem!$B$5,IF(OR(AND('alle Spiele'!$H13-'alle Spiele'!$J13&lt;0,'alle Spiele'!DO13-'alle Spiele'!DP13&lt;0),AND('alle Spiele'!$H13-'alle Spiele'!$J13&gt;0,'alle Spiele'!DO13-'alle Spiele'!DP13&gt;0),AND('alle Spiele'!$H13-'alle Spiele'!$J13=0,'alle Spiele'!DO13-'alle Spiele'!DP13=0)),Punktsystem!$B$6,0)))</f>
        <v>0</v>
      </c>
      <c r="DP13" s="224">
        <f>IF(DO13=Punktsystem!$B$6,IF(AND(Punktsystem!$D$9&lt;&gt;"",'alle Spiele'!$H13-'alle Spiele'!$J13='alle Spiele'!DO13-'alle Spiele'!DP13,'alle Spiele'!$H13&lt;&gt;'alle Spiele'!$J13),Punktsystem!$B$9,0)+IF(AND(Punktsystem!$D$11&lt;&gt;"",OR('alle Spiele'!$H13='alle Spiele'!DO13,'alle Spiele'!$J13='alle Spiele'!DP13)),Punktsystem!$B$11,0)+IF(AND(Punktsystem!$D$10&lt;&gt;"",'alle Spiele'!$H13='alle Spiele'!$J13,'alle Spiele'!DO13='alle Spiele'!DP13,ABS('alle Spiele'!$H13-'alle Spiele'!DO13)=1),Punktsystem!$B$10,0),0)</f>
        <v>0</v>
      </c>
      <c r="DQ13" s="225">
        <f>IF(DO13=Punktsystem!$B$5,IF(AND(Punktsystem!$I$14&lt;&gt;"",'alle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DR13" s="230">
        <f>IF(OR('alle Spiele'!DR13="",'alle Spiele'!DS13=""),0,IF(AND('alle Spiele'!$H13='alle Spiele'!DR13,'alle Spiele'!$J13='alle Spiele'!DS13),Punktsystem!$B$5,IF(OR(AND('alle Spiele'!$H13-'alle Spiele'!$J13&lt;0,'alle Spiele'!DR13-'alle Spiele'!DS13&lt;0),AND('alle Spiele'!$H13-'alle Spiele'!$J13&gt;0,'alle Spiele'!DR13-'alle Spiele'!DS13&gt;0),AND('alle Spiele'!$H13-'alle Spiele'!$J13=0,'alle Spiele'!DR13-'alle Spiele'!DS13=0)),Punktsystem!$B$6,0)))</f>
        <v>0</v>
      </c>
      <c r="DS13" s="224">
        <f>IF(DR13=Punktsystem!$B$6,IF(AND(Punktsystem!$D$9&lt;&gt;"",'alle Spiele'!$H13-'alle Spiele'!$J13='alle Spiele'!DR13-'alle Spiele'!DS13,'alle Spiele'!$H13&lt;&gt;'alle Spiele'!$J13),Punktsystem!$B$9,0)+IF(AND(Punktsystem!$D$11&lt;&gt;"",OR('alle Spiele'!$H13='alle Spiele'!DR13,'alle Spiele'!$J13='alle Spiele'!DS13)),Punktsystem!$B$11,0)+IF(AND(Punktsystem!$D$10&lt;&gt;"",'alle Spiele'!$H13='alle Spiele'!$J13,'alle Spiele'!DR13='alle Spiele'!DS13,ABS('alle Spiele'!$H13-'alle Spiele'!DR13)=1),Punktsystem!$B$10,0),0)</f>
        <v>0</v>
      </c>
      <c r="DT13" s="225">
        <f>IF(DR13=Punktsystem!$B$5,IF(AND(Punktsystem!$I$14&lt;&gt;"",'alle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DU13" s="230">
        <f>IF(OR('alle Spiele'!DU13="",'alle Spiele'!DV13=""),0,IF(AND('alle Spiele'!$H13='alle Spiele'!DU13,'alle Spiele'!$J13='alle Spiele'!DV13),Punktsystem!$B$5,IF(OR(AND('alle Spiele'!$H13-'alle Spiele'!$J13&lt;0,'alle Spiele'!DU13-'alle Spiele'!DV13&lt;0),AND('alle Spiele'!$H13-'alle Spiele'!$J13&gt;0,'alle Spiele'!DU13-'alle Spiele'!DV13&gt;0),AND('alle Spiele'!$H13-'alle Spiele'!$J13=0,'alle Spiele'!DU13-'alle Spiele'!DV13=0)),Punktsystem!$B$6,0)))</f>
        <v>0</v>
      </c>
      <c r="DV13" s="224">
        <f>IF(DU13=Punktsystem!$B$6,IF(AND(Punktsystem!$D$9&lt;&gt;"",'alle Spiele'!$H13-'alle Spiele'!$J13='alle Spiele'!DU13-'alle Spiele'!DV13,'alle Spiele'!$H13&lt;&gt;'alle Spiele'!$J13),Punktsystem!$B$9,0)+IF(AND(Punktsystem!$D$11&lt;&gt;"",OR('alle Spiele'!$H13='alle Spiele'!DU13,'alle Spiele'!$J13='alle Spiele'!DV13)),Punktsystem!$B$11,0)+IF(AND(Punktsystem!$D$10&lt;&gt;"",'alle Spiele'!$H13='alle Spiele'!$J13,'alle Spiele'!DU13='alle Spiele'!DV13,ABS('alle Spiele'!$H13-'alle Spiele'!DU13)=1),Punktsystem!$B$10,0),0)</f>
        <v>0</v>
      </c>
      <c r="DW13" s="225">
        <f>IF(DU13=Punktsystem!$B$5,IF(AND(Punktsystem!$I$14&lt;&gt;"",'alle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DX13" s="230">
        <f>IF(OR('alle Spiele'!DX13="",'alle Spiele'!DY13=""),0,IF(AND('alle Spiele'!$H13='alle Spiele'!DX13,'alle Spiele'!$J13='alle Spiele'!DY13),Punktsystem!$B$5,IF(OR(AND('alle Spiele'!$H13-'alle Spiele'!$J13&lt;0,'alle Spiele'!DX13-'alle Spiele'!DY13&lt;0),AND('alle Spiele'!$H13-'alle Spiele'!$J13&gt;0,'alle Spiele'!DX13-'alle Spiele'!DY13&gt;0),AND('alle Spiele'!$H13-'alle Spiele'!$J13=0,'alle Spiele'!DX13-'alle Spiele'!DY13=0)),Punktsystem!$B$6,0)))</f>
        <v>0</v>
      </c>
      <c r="DY13" s="224">
        <f>IF(DX13=Punktsystem!$B$6,IF(AND(Punktsystem!$D$9&lt;&gt;"",'alle Spiele'!$H13-'alle Spiele'!$J13='alle Spiele'!DX13-'alle Spiele'!DY13,'alle Spiele'!$H13&lt;&gt;'alle Spiele'!$J13),Punktsystem!$B$9,0)+IF(AND(Punktsystem!$D$11&lt;&gt;"",OR('alle Spiele'!$H13='alle Spiele'!DX13,'alle Spiele'!$J13='alle Spiele'!DY13)),Punktsystem!$B$11,0)+IF(AND(Punktsystem!$D$10&lt;&gt;"",'alle Spiele'!$H13='alle Spiele'!$J13,'alle Spiele'!DX13='alle Spiele'!DY13,ABS('alle Spiele'!$H13-'alle Spiele'!DX13)=1),Punktsystem!$B$10,0),0)</f>
        <v>0</v>
      </c>
      <c r="DZ13" s="225">
        <f>IF(DX13=Punktsystem!$B$5,IF(AND(Punktsystem!$I$14&lt;&gt;"",'alle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EA13" s="230">
        <f>IF(OR('alle Spiele'!EA13="",'alle Spiele'!EB13=""),0,IF(AND('alle Spiele'!$H13='alle Spiele'!EA13,'alle Spiele'!$J13='alle Spiele'!EB13),Punktsystem!$B$5,IF(OR(AND('alle Spiele'!$H13-'alle Spiele'!$J13&lt;0,'alle Spiele'!EA13-'alle Spiele'!EB13&lt;0),AND('alle Spiele'!$H13-'alle Spiele'!$J13&gt;0,'alle Spiele'!EA13-'alle Spiele'!EB13&gt;0),AND('alle Spiele'!$H13-'alle Spiele'!$J13=0,'alle Spiele'!EA13-'alle Spiele'!EB13=0)),Punktsystem!$B$6,0)))</f>
        <v>0</v>
      </c>
      <c r="EB13" s="224">
        <f>IF(EA13=Punktsystem!$B$6,IF(AND(Punktsystem!$D$9&lt;&gt;"",'alle Spiele'!$H13-'alle Spiele'!$J13='alle Spiele'!EA13-'alle Spiele'!EB13,'alle Spiele'!$H13&lt;&gt;'alle Spiele'!$J13),Punktsystem!$B$9,0)+IF(AND(Punktsystem!$D$11&lt;&gt;"",OR('alle Spiele'!$H13='alle Spiele'!EA13,'alle Spiele'!$J13='alle Spiele'!EB13)),Punktsystem!$B$11,0)+IF(AND(Punktsystem!$D$10&lt;&gt;"",'alle Spiele'!$H13='alle Spiele'!$J13,'alle Spiele'!EA13='alle Spiele'!EB13,ABS('alle Spiele'!$H13-'alle Spiele'!EA13)=1),Punktsystem!$B$10,0),0)</f>
        <v>0</v>
      </c>
      <c r="EC13" s="225">
        <f>IF(EA13=Punktsystem!$B$5,IF(AND(Punktsystem!$I$14&lt;&gt;"",'alle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ED13" s="230">
        <f>IF(OR('alle Spiele'!ED13="",'alle Spiele'!EE13=""),0,IF(AND('alle Spiele'!$H13='alle Spiele'!ED13,'alle Spiele'!$J13='alle Spiele'!EE13),Punktsystem!$B$5,IF(OR(AND('alle Spiele'!$H13-'alle Spiele'!$J13&lt;0,'alle Spiele'!ED13-'alle Spiele'!EE13&lt;0),AND('alle Spiele'!$H13-'alle Spiele'!$J13&gt;0,'alle Spiele'!ED13-'alle Spiele'!EE13&gt;0),AND('alle Spiele'!$H13-'alle Spiele'!$J13=0,'alle Spiele'!ED13-'alle Spiele'!EE13=0)),Punktsystem!$B$6,0)))</f>
        <v>0</v>
      </c>
      <c r="EE13" s="224">
        <f>IF(ED13=Punktsystem!$B$6,IF(AND(Punktsystem!$D$9&lt;&gt;"",'alle Spiele'!$H13-'alle Spiele'!$J13='alle Spiele'!ED13-'alle Spiele'!EE13,'alle Spiele'!$H13&lt;&gt;'alle Spiele'!$J13),Punktsystem!$B$9,0)+IF(AND(Punktsystem!$D$11&lt;&gt;"",OR('alle Spiele'!$H13='alle Spiele'!ED13,'alle Spiele'!$J13='alle Spiele'!EE13)),Punktsystem!$B$11,0)+IF(AND(Punktsystem!$D$10&lt;&gt;"",'alle Spiele'!$H13='alle Spiele'!$J13,'alle Spiele'!ED13='alle Spiele'!EE13,ABS('alle Spiele'!$H13-'alle Spiele'!ED13)=1),Punktsystem!$B$10,0),0)</f>
        <v>0</v>
      </c>
      <c r="EF13" s="225">
        <f>IF(ED13=Punktsystem!$B$5,IF(AND(Punktsystem!$I$14&lt;&gt;"",'alle Spiele'!$H13+'alle Spiele'!$J13&gt;Punktsystem!$D$14),('alle Spiele'!$H13+'alle Spiele'!$J13-Punktsystem!$D$14)*Punktsystem!$F$14,0)+IF(AND(Punktsystem!$I$15&lt;&gt;"",ABS('alle Spiele'!$H13-'alle Spiele'!$J13)&gt;Punktsystem!$D$15),(ABS('alle Spiele'!$H13-'alle Spiele'!$J13)-Punktsystem!$D$15)*Punktsystem!$F$15,0),0)</f>
        <v>0</v>
      </c>
      <c r="EG13" s="230">
        <f>IF(OR('alle Spiele'!EG13="",'alle Spiele'!EH13=""),0,IF(AND('alle Spiele'!$H13='alle Spiele'!EG13,'alle Spiele'!$J13='alle Spiele'!EH13),Punktsystem!$B$5,IF(OR(AND('alle Spiele'!$H13-'alle Spiele'!$J13&lt;0,'alle Spiele'!EG13-'alle Spiele'!EH13&lt;0),AND('alle Spiele'!$H13-'alle Spiele'!$J13&gt;0,'alle Spiele'!EG13-'alle Spiele'!EH13&gt;0),AND('alle Spiele'!$H13-'alle Spiele'!$J13=0,'alle Spiele'!EG13-'alle Spiele'!EH13=0)),Punktsystem!$B$6,0)))</f>
        <v>0</v>
      </c>
      <c r="EH13" s="224">
        <f>IF(EG13=Punktsystem!$B$6,IF(AND(Punktsystem!$D$9&lt;&gt;"",'alle Spiele'!$H13-'alle Spiele'!$J13='alle Spiele'!EG13-'alle Spiele'!EH13,'alle Spiele'!$H13&lt;&gt;'alle Spiele'!$J13),Punktsystem!$B$9,0)+IF(AND(Punktsystem!$D$11&lt;&gt;"",OR('alle Spiele'!$H13='alle Spiele'!EG13,'alle Spiele'!$J13='alle Spiele'!EH13)),Punktsystem!$B$11,0)+IF(AND(Punktsystem!$D$10&lt;&gt;"",'alle Spiele'!$H13='alle Spiele'!$J13,'alle Spiele'!EG13='alle Spiele'!EH13,ABS('alle Spiele'!$H13-'alle Spiele'!EG13)=1),Punktsystem!$B$10,0),0)</f>
        <v>0</v>
      </c>
      <c r="EI13" s="225">
        <f>IF(EG13=Punktsystem!$B$5,IF(AND(Punktsystem!$I$14&lt;&gt;"",'alle Spiele'!$H13+'alle Spiele'!$J13&gt;Punktsystem!$D$14),('alle Spiele'!$H13+'alle Spiele'!$J13-Punktsystem!$D$14)*Punktsystem!$F$14,0)+IF(AND(Punktsystem!$I$15&lt;&gt;"",ABS('alle Spiele'!$H13-'alle Spiele'!$J13)&gt;Punktsystem!$D$15),(ABS('alle Spiele'!$H13-'alle Spiele'!$J13)-Punktsystem!$D$15)*Punktsystem!$F$15,0),0)</f>
        <v>0</v>
      </c>
    </row>
    <row r="14" spans="1:139" x14ac:dyDescent="0.2">
      <c r="A14"/>
      <c r="B14"/>
      <c r="C14"/>
      <c r="D14"/>
      <c r="E14"/>
      <c r="F14"/>
      <c r="G14"/>
      <c r="H14"/>
      <c r="J14"/>
      <c r="K14"/>
      <c r="L14"/>
      <c r="M14"/>
      <c r="N14"/>
      <c r="O14"/>
      <c r="P14"/>
      <c r="Q14"/>
      <c r="T14" s="230">
        <f>IF(OR('alle Spiele'!T14="",'alle Spiele'!U14=""),0,IF(AND('alle Spiele'!$H14='alle Spiele'!T14,'alle Spiele'!$J14='alle Spiele'!U14),Punktsystem!$B$5,IF(OR(AND('alle Spiele'!$H14-'alle Spiele'!$J14&lt;0,'alle Spiele'!T14-'alle Spiele'!U14&lt;0),AND('alle Spiele'!$H14-'alle Spiele'!$J14&gt;0,'alle Spiele'!T14-'alle Spiele'!U14&gt;0),AND('alle Spiele'!$H14-'alle Spiele'!$J14=0,'alle Spiele'!T14-'alle Spiele'!U14=0)),Punktsystem!$B$6,0)))</f>
        <v>0</v>
      </c>
      <c r="U14" s="224">
        <f>IF(T14=Punktsystem!$B$6,IF(AND(Punktsystem!$D$9&lt;&gt;"",'alle Spiele'!$H14-'alle Spiele'!$J14='alle Spiele'!T14-'alle Spiele'!U14,'alle Spiele'!$H14&lt;&gt;'alle Spiele'!$J14),Punktsystem!$B$9,0)+IF(AND(Punktsystem!$D$11&lt;&gt;"",OR('alle Spiele'!$H14='alle Spiele'!T14,'alle Spiele'!$J14='alle Spiele'!U14)),Punktsystem!$B$11,0)+IF(AND(Punktsystem!$D$10&lt;&gt;"",'alle Spiele'!$H14='alle Spiele'!$J14,'alle Spiele'!T14='alle Spiele'!U14,ABS('alle Spiele'!$H14-'alle Spiele'!T14)=1),Punktsystem!$B$10,0),0)</f>
        <v>0</v>
      </c>
      <c r="V14" s="225">
        <f>IF(T14=Punktsystem!$B$5,IF(AND(Punktsystem!$I$14&lt;&gt;"",'alle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W14" s="230">
        <f>IF(OR('alle Spiele'!W14="",'alle Spiele'!X14=""),0,IF(AND('alle Spiele'!$H14='alle Spiele'!W14,'alle Spiele'!$J14='alle Spiele'!X14),Punktsystem!$B$5,IF(OR(AND('alle Spiele'!$H14-'alle Spiele'!$J14&lt;0,'alle Spiele'!W14-'alle Spiele'!X14&lt;0),AND('alle Spiele'!$H14-'alle Spiele'!$J14&gt;0,'alle Spiele'!W14-'alle Spiele'!X14&gt;0),AND('alle Spiele'!$H14-'alle Spiele'!$J14=0,'alle Spiele'!W14-'alle Spiele'!X14=0)),Punktsystem!$B$6,0)))</f>
        <v>0</v>
      </c>
      <c r="X14" s="224">
        <f>IF(W14=Punktsystem!$B$6,IF(AND(Punktsystem!$D$9&lt;&gt;"",'alle Spiele'!$H14-'alle Spiele'!$J14='alle Spiele'!W14-'alle Spiele'!X14,'alle Spiele'!$H14&lt;&gt;'alle Spiele'!$J14),Punktsystem!$B$9,0)+IF(AND(Punktsystem!$D$11&lt;&gt;"",OR('alle Spiele'!$H14='alle Spiele'!W14,'alle Spiele'!$J14='alle Spiele'!X14)),Punktsystem!$B$11,0)+IF(AND(Punktsystem!$D$10&lt;&gt;"",'alle Spiele'!$H14='alle Spiele'!$J14,'alle Spiele'!W14='alle Spiele'!X14,ABS('alle Spiele'!$H14-'alle Spiele'!W14)=1),Punktsystem!$B$10,0),0)</f>
        <v>0</v>
      </c>
      <c r="Y14" s="225">
        <f>IF(W14=Punktsystem!$B$5,IF(AND(Punktsystem!$I$14&lt;&gt;"",'alle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Z14" s="230">
        <f>IF(OR('alle Spiele'!Z14="",'alle Spiele'!AA14=""),0,IF(AND('alle Spiele'!$H14='alle Spiele'!Z14,'alle Spiele'!$J14='alle Spiele'!AA14),Punktsystem!$B$5,IF(OR(AND('alle Spiele'!$H14-'alle Spiele'!$J14&lt;0,'alle Spiele'!Z14-'alle Spiele'!AA14&lt;0),AND('alle Spiele'!$H14-'alle Spiele'!$J14&gt;0,'alle Spiele'!Z14-'alle Spiele'!AA14&gt;0),AND('alle Spiele'!$H14-'alle Spiele'!$J14=0,'alle Spiele'!Z14-'alle Spiele'!AA14=0)),Punktsystem!$B$6,0)))</f>
        <v>0</v>
      </c>
      <c r="AA14" s="224">
        <f>IF(Z14=Punktsystem!$B$6,IF(AND(Punktsystem!$D$9&lt;&gt;"",'alle Spiele'!$H14-'alle Spiele'!$J14='alle Spiele'!Z14-'alle Spiele'!AA14,'alle Spiele'!$H14&lt;&gt;'alle Spiele'!$J14),Punktsystem!$B$9,0)+IF(AND(Punktsystem!$D$11&lt;&gt;"",OR('alle Spiele'!$H14='alle Spiele'!Z14,'alle Spiele'!$J14='alle Spiele'!AA14)),Punktsystem!$B$11,0)+IF(AND(Punktsystem!$D$10&lt;&gt;"",'alle Spiele'!$H14='alle Spiele'!$J14,'alle Spiele'!Z14='alle Spiele'!AA14,ABS('alle Spiele'!$H14-'alle Spiele'!Z14)=1),Punktsystem!$B$10,0),0)</f>
        <v>0</v>
      </c>
      <c r="AB14" s="225">
        <f>IF(Z14=Punktsystem!$B$5,IF(AND(Punktsystem!$I$14&lt;&gt;"",'alle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AC14" s="230">
        <f>IF(OR('alle Spiele'!AC14="",'alle Spiele'!AD14=""),0,IF(AND('alle Spiele'!$H14='alle Spiele'!AC14,'alle Spiele'!$J14='alle Spiele'!AD14),Punktsystem!$B$5,IF(OR(AND('alle Spiele'!$H14-'alle Spiele'!$J14&lt;0,'alle Spiele'!AC14-'alle Spiele'!AD14&lt;0),AND('alle Spiele'!$H14-'alle Spiele'!$J14&gt;0,'alle Spiele'!AC14-'alle Spiele'!AD14&gt;0),AND('alle Spiele'!$H14-'alle Spiele'!$J14=0,'alle Spiele'!AC14-'alle Spiele'!AD14=0)),Punktsystem!$B$6,0)))</f>
        <v>0</v>
      </c>
      <c r="AD14" s="224">
        <f>IF(AC14=Punktsystem!$B$6,IF(AND(Punktsystem!$D$9&lt;&gt;"",'alle Spiele'!$H14-'alle Spiele'!$J14='alle Spiele'!AC14-'alle Spiele'!AD14,'alle Spiele'!$H14&lt;&gt;'alle Spiele'!$J14),Punktsystem!$B$9,0)+IF(AND(Punktsystem!$D$11&lt;&gt;"",OR('alle Spiele'!$H14='alle Spiele'!AC14,'alle Spiele'!$J14='alle Spiele'!AD14)),Punktsystem!$B$11,0)+IF(AND(Punktsystem!$D$10&lt;&gt;"",'alle Spiele'!$H14='alle Spiele'!$J14,'alle Spiele'!AC14='alle Spiele'!AD14,ABS('alle Spiele'!$H14-'alle Spiele'!AC14)=1),Punktsystem!$B$10,0),0)</f>
        <v>0</v>
      </c>
      <c r="AE14" s="225">
        <f>IF(AC14=Punktsystem!$B$5,IF(AND(Punktsystem!$I$14&lt;&gt;"",'alle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AF14" s="230">
        <f>IF(OR('alle Spiele'!AF14="",'alle Spiele'!AG14=""),0,IF(AND('alle Spiele'!$H14='alle Spiele'!AF14,'alle Spiele'!$J14='alle Spiele'!AG14),Punktsystem!$B$5,IF(OR(AND('alle Spiele'!$H14-'alle Spiele'!$J14&lt;0,'alle Spiele'!AF14-'alle Spiele'!AG14&lt;0),AND('alle Spiele'!$H14-'alle Spiele'!$J14&gt;0,'alle Spiele'!AF14-'alle Spiele'!AG14&gt;0),AND('alle Spiele'!$H14-'alle Spiele'!$J14=0,'alle Spiele'!AF14-'alle Spiele'!AG14=0)),Punktsystem!$B$6,0)))</f>
        <v>0</v>
      </c>
      <c r="AG14" s="224">
        <f>IF(AF14=Punktsystem!$B$6,IF(AND(Punktsystem!$D$9&lt;&gt;"",'alle Spiele'!$H14-'alle Spiele'!$J14='alle Spiele'!AF14-'alle Spiele'!AG14,'alle Spiele'!$H14&lt;&gt;'alle Spiele'!$J14),Punktsystem!$B$9,0)+IF(AND(Punktsystem!$D$11&lt;&gt;"",OR('alle Spiele'!$H14='alle Spiele'!AF14,'alle Spiele'!$J14='alle Spiele'!AG14)),Punktsystem!$B$11,0)+IF(AND(Punktsystem!$D$10&lt;&gt;"",'alle Spiele'!$H14='alle Spiele'!$J14,'alle Spiele'!AF14='alle Spiele'!AG14,ABS('alle Spiele'!$H14-'alle Spiele'!AF14)=1),Punktsystem!$B$10,0),0)</f>
        <v>0</v>
      </c>
      <c r="AH14" s="225">
        <f>IF(AF14=Punktsystem!$B$5,IF(AND(Punktsystem!$I$14&lt;&gt;"",'alle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AI14" s="230">
        <f>IF(OR('alle Spiele'!AI14="",'alle Spiele'!AJ14=""),0,IF(AND('alle Spiele'!$H14='alle Spiele'!AI14,'alle Spiele'!$J14='alle Spiele'!AJ14),Punktsystem!$B$5,IF(OR(AND('alle Spiele'!$H14-'alle Spiele'!$J14&lt;0,'alle Spiele'!AI14-'alle Spiele'!AJ14&lt;0),AND('alle Spiele'!$H14-'alle Spiele'!$J14&gt;0,'alle Spiele'!AI14-'alle Spiele'!AJ14&gt;0),AND('alle Spiele'!$H14-'alle Spiele'!$J14=0,'alle Spiele'!AI14-'alle Spiele'!AJ14=0)),Punktsystem!$B$6,0)))</f>
        <v>0</v>
      </c>
      <c r="AJ14" s="224">
        <f>IF(AI14=Punktsystem!$B$6,IF(AND(Punktsystem!$D$9&lt;&gt;"",'alle Spiele'!$H14-'alle Spiele'!$J14='alle Spiele'!AI14-'alle Spiele'!AJ14,'alle Spiele'!$H14&lt;&gt;'alle Spiele'!$J14),Punktsystem!$B$9,0)+IF(AND(Punktsystem!$D$11&lt;&gt;"",OR('alle Spiele'!$H14='alle Spiele'!AI14,'alle Spiele'!$J14='alle Spiele'!AJ14)),Punktsystem!$B$11,0)+IF(AND(Punktsystem!$D$10&lt;&gt;"",'alle Spiele'!$H14='alle Spiele'!$J14,'alle Spiele'!AI14='alle Spiele'!AJ14,ABS('alle Spiele'!$H14-'alle Spiele'!AI14)=1),Punktsystem!$B$10,0),0)</f>
        <v>0</v>
      </c>
      <c r="AK14" s="225">
        <f>IF(AI14=Punktsystem!$B$5,IF(AND(Punktsystem!$I$14&lt;&gt;"",'alle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AL14" s="230">
        <f>IF(OR('alle Spiele'!AL14="",'alle Spiele'!AM14=""),0,IF(AND('alle Spiele'!$H14='alle Spiele'!AL14,'alle Spiele'!$J14='alle Spiele'!AM14),Punktsystem!$B$5,IF(OR(AND('alle Spiele'!$H14-'alle Spiele'!$J14&lt;0,'alle Spiele'!AL14-'alle Spiele'!AM14&lt;0),AND('alle Spiele'!$H14-'alle Spiele'!$J14&gt;0,'alle Spiele'!AL14-'alle Spiele'!AM14&gt;0),AND('alle Spiele'!$H14-'alle Spiele'!$J14=0,'alle Spiele'!AL14-'alle Spiele'!AM14=0)),Punktsystem!$B$6,0)))</f>
        <v>0</v>
      </c>
      <c r="AM14" s="224">
        <f>IF(AL14=Punktsystem!$B$6,IF(AND(Punktsystem!$D$9&lt;&gt;"",'alle Spiele'!$H14-'alle Spiele'!$J14='alle Spiele'!AL14-'alle Spiele'!AM14,'alle Spiele'!$H14&lt;&gt;'alle Spiele'!$J14),Punktsystem!$B$9,0)+IF(AND(Punktsystem!$D$11&lt;&gt;"",OR('alle Spiele'!$H14='alle Spiele'!AL14,'alle Spiele'!$J14='alle Spiele'!AM14)),Punktsystem!$B$11,0)+IF(AND(Punktsystem!$D$10&lt;&gt;"",'alle Spiele'!$H14='alle Spiele'!$J14,'alle Spiele'!AL14='alle Spiele'!AM14,ABS('alle Spiele'!$H14-'alle Spiele'!AL14)=1),Punktsystem!$B$10,0),0)</f>
        <v>0</v>
      </c>
      <c r="AN14" s="225">
        <f>IF(AL14=Punktsystem!$B$5,IF(AND(Punktsystem!$I$14&lt;&gt;"",'alle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AO14" s="230">
        <f>IF(OR('alle Spiele'!AO14="",'alle Spiele'!AP14=""),0,IF(AND('alle Spiele'!$H14='alle Spiele'!AO14,'alle Spiele'!$J14='alle Spiele'!AP14),Punktsystem!$B$5,IF(OR(AND('alle Spiele'!$H14-'alle Spiele'!$J14&lt;0,'alle Spiele'!AO14-'alle Spiele'!AP14&lt;0),AND('alle Spiele'!$H14-'alle Spiele'!$J14&gt;0,'alle Spiele'!AO14-'alle Spiele'!AP14&gt;0),AND('alle Spiele'!$H14-'alle Spiele'!$J14=0,'alle Spiele'!AO14-'alle Spiele'!AP14=0)),Punktsystem!$B$6,0)))</f>
        <v>0</v>
      </c>
      <c r="AP14" s="224">
        <f>IF(AO14=Punktsystem!$B$6,IF(AND(Punktsystem!$D$9&lt;&gt;"",'alle Spiele'!$H14-'alle Spiele'!$J14='alle Spiele'!AO14-'alle Spiele'!AP14,'alle Spiele'!$H14&lt;&gt;'alle Spiele'!$J14),Punktsystem!$B$9,0)+IF(AND(Punktsystem!$D$11&lt;&gt;"",OR('alle Spiele'!$H14='alle Spiele'!AO14,'alle Spiele'!$J14='alle Spiele'!AP14)),Punktsystem!$B$11,0)+IF(AND(Punktsystem!$D$10&lt;&gt;"",'alle Spiele'!$H14='alle Spiele'!$J14,'alle Spiele'!AO14='alle Spiele'!AP14,ABS('alle Spiele'!$H14-'alle Spiele'!AO14)=1),Punktsystem!$B$10,0),0)</f>
        <v>0</v>
      </c>
      <c r="AQ14" s="225">
        <f>IF(AO14=Punktsystem!$B$5,IF(AND(Punktsystem!$I$14&lt;&gt;"",'alle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AR14" s="230">
        <f>IF(OR('alle Spiele'!AR14="",'alle Spiele'!AS14=""),0,IF(AND('alle Spiele'!$H14='alle Spiele'!AR14,'alle Spiele'!$J14='alle Spiele'!AS14),Punktsystem!$B$5,IF(OR(AND('alle Spiele'!$H14-'alle Spiele'!$J14&lt;0,'alle Spiele'!AR14-'alle Spiele'!AS14&lt;0),AND('alle Spiele'!$H14-'alle Spiele'!$J14&gt;0,'alle Spiele'!AR14-'alle Spiele'!AS14&gt;0),AND('alle Spiele'!$H14-'alle Spiele'!$J14=0,'alle Spiele'!AR14-'alle Spiele'!AS14=0)),Punktsystem!$B$6,0)))</f>
        <v>0</v>
      </c>
      <c r="AS14" s="224">
        <f>IF(AR14=Punktsystem!$B$6,IF(AND(Punktsystem!$D$9&lt;&gt;"",'alle Spiele'!$H14-'alle Spiele'!$J14='alle Spiele'!AR14-'alle Spiele'!AS14,'alle Spiele'!$H14&lt;&gt;'alle Spiele'!$J14),Punktsystem!$B$9,0)+IF(AND(Punktsystem!$D$11&lt;&gt;"",OR('alle Spiele'!$H14='alle Spiele'!AR14,'alle Spiele'!$J14='alle Spiele'!AS14)),Punktsystem!$B$11,0)+IF(AND(Punktsystem!$D$10&lt;&gt;"",'alle Spiele'!$H14='alle Spiele'!$J14,'alle Spiele'!AR14='alle Spiele'!AS14,ABS('alle Spiele'!$H14-'alle Spiele'!AR14)=1),Punktsystem!$B$10,0),0)</f>
        <v>0</v>
      </c>
      <c r="AT14" s="225">
        <f>IF(AR14=Punktsystem!$B$5,IF(AND(Punktsystem!$I$14&lt;&gt;"",'alle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AU14" s="230">
        <f>IF(OR('alle Spiele'!AU14="",'alle Spiele'!AV14=""),0,IF(AND('alle Spiele'!$H14='alle Spiele'!AU14,'alle Spiele'!$J14='alle Spiele'!AV14),Punktsystem!$B$5,IF(OR(AND('alle Spiele'!$H14-'alle Spiele'!$J14&lt;0,'alle Spiele'!AU14-'alle Spiele'!AV14&lt;0),AND('alle Spiele'!$H14-'alle Spiele'!$J14&gt;0,'alle Spiele'!AU14-'alle Spiele'!AV14&gt;0),AND('alle Spiele'!$H14-'alle Spiele'!$J14=0,'alle Spiele'!AU14-'alle Spiele'!AV14=0)),Punktsystem!$B$6,0)))</f>
        <v>0</v>
      </c>
      <c r="AV14" s="224">
        <f>IF(AU14=Punktsystem!$B$6,IF(AND(Punktsystem!$D$9&lt;&gt;"",'alle Spiele'!$H14-'alle Spiele'!$J14='alle Spiele'!AU14-'alle Spiele'!AV14,'alle Spiele'!$H14&lt;&gt;'alle Spiele'!$J14),Punktsystem!$B$9,0)+IF(AND(Punktsystem!$D$11&lt;&gt;"",OR('alle Spiele'!$H14='alle Spiele'!AU14,'alle Spiele'!$J14='alle Spiele'!AV14)),Punktsystem!$B$11,0)+IF(AND(Punktsystem!$D$10&lt;&gt;"",'alle Spiele'!$H14='alle Spiele'!$J14,'alle Spiele'!AU14='alle Spiele'!AV14,ABS('alle Spiele'!$H14-'alle Spiele'!AU14)=1),Punktsystem!$B$10,0),0)</f>
        <v>0</v>
      </c>
      <c r="AW14" s="225">
        <f>IF(AU14=Punktsystem!$B$5,IF(AND(Punktsystem!$I$14&lt;&gt;"",'alle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AX14" s="230">
        <f>IF(OR('alle Spiele'!AX14="",'alle Spiele'!AY14=""),0,IF(AND('alle Spiele'!$H14='alle Spiele'!AX14,'alle Spiele'!$J14='alle Spiele'!AY14),Punktsystem!$B$5,IF(OR(AND('alle Spiele'!$H14-'alle Spiele'!$J14&lt;0,'alle Spiele'!AX14-'alle Spiele'!AY14&lt;0),AND('alle Spiele'!$H14-'alle Spiele'!$J14&gt;0,'alle Spiele'!AX14-'alle Spiele'!AY14&gt;0),AND('alle Spiele'!$H14-'alle Spiele'!$J14=0,'alle Spiele'!AX14-'alle Spiele'!AY14=0)),Punktsystem!$B$6,0)))</f>
        <v>0</v>
      </c>
      <c r="AY14" s="224">
        <f>IF(AX14=Punktsystem!$B$6,IF(AND(Punktsystem!$D$9&lt;&gt;"",'alle Spiele'!$H14-'alle Spiele'!$J14='alle Spiele'!AX14-'alle Spiele'!AY14,'alle Spiele'!$H14&lt;&gt;'alle Spiele'!$J14),Punktsystem!$B$9,0)+IF(AND(Punktsystem!$D$11&lt;&gt;"",OR('alle Spiele'!$H14='alle Spiele'!AX14,'alle Spiele'!$J14='alle Spiele'!AY14)),Punktsystem!$B$11,0)+IF(AND(Punktsystem!$D$10&lt;&gt;"",'alle Spiele'!$H14='alle Spiele'!$J14,'alle Spiele'!AX14='alle Spiele'!AY14,ABS('alle Spiele'!$H14-'alle Spiele'!AX14)=1),Punktsystem!$B$10,0),0)</f>
        <v>0</v>
      </c>
      <c r="AZ14" s="225">
        <f>IF(AX14=Punktsystem!$B$5,IF(AND(Punktsystem!$I$14&lt;&gt;"",'alle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BA14" s="230">
        <f>IF(OR('alle Spiele'!BA14="",'alle Spiele'!BB14=""),0,IF(AND('alle Spiele'!$H14='alle Spiele'!BA14,'alle Spiele'!$J14='alle Spiele'!BB14),Punktsystem!$B$5,IF(OR(AND('alle Spiele'!$H14-'alle Spiele'!$J14&lt;0,'alle Spiele'!BA14-'alle Spiele'!BB14&lt;0),AND('alle Spiele'!$H14-'alle Spiele'!$J14&gt;0,'alle Spiele'!BA14-'alle Spiele'!BB14&gt;0),AND('alle Spiele'!$H14-'alle Spiele'!$J14=0,'alle Spiele'!BA14-'alle Spiele'!BB14=0)),Punktsystem!$B$6,0)))</f>
        <v>0</v>
      </c>
      <c r="BB14" s="224">
        <f>IF(BA14=Punktsystem!$B$6,IF(AND(Punktsystem!$D$9&lt;&gt;"",'alle Spiele'!$H14-'alle Spiele'!$J14='alle Spiele'!BA14-'alle Spiele'!BB14,'alle Spiele'!$H14&lt;&gt;'alle Spiele'!$J14),Punktsystem!$B$9,0)+IF(AND(Punktsystem!$D$11&lt;&gt;"",OR('alle Spiele'!$H14='alle Spiele'!BA14,'alle Spiele'!$J14='alle Spiele'!BB14)),Punktsystem!$B$11,0)+IF(AND(Punktsystem!$D$10&lt;&gt;"",'alle Spiele'!$H14='alle Spiele'!$J14,'alle Spiele'!BA14='alle Spiele'!BB14,ABS('alle Spiele'!$H14-'alle Spiele'!BA14)=1),Punktsystem!$B$10,0),0)</f>
        <v>0</v>
      </c>
      <c r="BC14" s="225">
        <f>IF(BA14=Punktsystem!$B$5,IF(AND(Punktsystem!$I$14&lt;&gt;"",'alle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BD14" s="230">
        <f>IF(OR('alle Spiele'!BD14="",'alle Spiele'!BE14=""),0,IF(AND('alle Spiele'!$H14='alle Spiele'!BD14,'alle Spiele'!$J14='alle Spiele'!BE14),Punktsystem!$B$5,IF(OR(AND('alle Spiele'!$H14-'alle Spiele'!$J14&lt;0,'alle Spiele'!BD14-'alle Spiele'!BE14&lt;0),AND('alle Spiele'!$H14-'alle Spiele'!$J14&gt;0,'alle Spiele'!BD14-'alle Spiele'!BE14&gt;0),AND('alle Spiele'!$H14-'alle Spiele'!$J14=0,'alle Spiele'!BD14-'alle Spiele'!BE14=0)),Punktsystem!$B$6,0)))</f>
        <v>0</v>
      </c>
      <c r="BE14" s="224">
        <f>IF(BD14=Punktsystem!$B$6,IF(AND(Punktsystem!$D$9&lt;&gt;"",'alle Spiele'!$H14-'alle Spiele'!$J14='alle Spiele'!BD14-'alle Spiele'!BE14,'alle Spiele'!$H14&lt;&gt;'alle Spiele'!$J14),Punktsystem!$B$9,0)+IF(AND(Punktsystem!$D$11&lt;&gt;"",OR('alle Spiele'!$H14='alle Spiele'!BD14,'alle Spiele'!$J14='alle Spiele'!BE14)),Punktsystem!$B$11,0)+IF(AND(Punktsystem!$D$10&lt;&gt;"",'alle Spiele'!$H14='alle Spiele'!$J14,'alle Spiele'!BD14='alle Spiele'!BE14,ABS('alle Spiele'!$H14-'alle Spiele'!BD14)=1),Punktsystem!$B$10,0),0)</f>
        <v>0</v>
      </c>
      <c r="BF14" s="225">
        <f>IF(BD14=Punktsystem!$B$5,IF(AND(Punktsystem!$I$14&lt;&gt;"",'alle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BG14" s="230">
        <f>IF(OR('alle Spiele'!BG14="",'alle Spiele'!BH14=""),0,IF(AND('alle Spiele'!$H14='alle Spiele'!BG14,'alle Spiele'!$J14='alle Spiele'!BH14),Punktsystem!$B$5,IF(OR(AND('alle Spiele'!$H14-'alle Spiele'!$J14&lt;0,'alle Spiele'!BG14-'alle Spiele'!BH14&lt;0),AND('alle Spiele'!$H14-'alle Spiele'!$J14&gt;0,'alle Spiele'!BG14-'alle Spiele'!BH14&gt;0),AND('alle Spiele'!$H14-'alle Spiele'!$J14=0,'alle Spiele'!BG14-'alle Spiele'!BH14=0)),Punktsystem!$B$6,0)))</f>
        <v>0</v>
      </c>
      <c r="BH14" s="224">
        <f>IF(BG14=Punktsystem!$B$6,IF(AND(Punktsystem!$D$9&lt;&gt;"",'alle Spiele'!$H14-'alle Spiele'!$J14='alle Spiele'!BG14-'alle Spiele'!BH14,'alle Spiele'!$H14&lt;&gt;'alle Spiele'!$J14),Punktsystem!$B$9,0)+IF(AND(Punktsystem!$D$11&lt;&gt;"",OR('alle Spiele'!$H14='alle Spiele'!BG14,'alle Spiele'!$J14='alle Spiele'!BH14)),Punktsystem!$B$11,0)+IF(AND(Punktsystem!$D$10&lt;&gt;"",'alle Spiele'!$H14='alle Spiele'!$J14,'alle Spiele'!BG14='alle Spiele'!BH14,ABS('alle Spiele'!$H14-'alle Spiele'!BG14)=1),Punktsystem!$B$10,0),0)</f>
        <v>0</v>
      </c>
      <c r="BI14" s="225">
        <f>IF(BG14=Punktsystem!$B$5,IF(AND(Punktsystem!$I$14&lt;&gt;"",'alle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BJ14" s="230">
        <f>IF(OR('alle Spiele'!BJ14="",'alle Spiele'!BK14=""),0,IF(AND('alle Spiele'!$H14='alle Spiele'!BJ14,'alle Spiele'!$J14='alle Spiele'!BK14),Punktsystem!$B$5,IF(OR(AND('alle Spiele'!$H14-'alle Spiele'!$J14&lt;0,'alle Spiele'!BJ14-'alle Spiele'!BK14&lt;0),AND('alle Spiele'!$H14-'alle Spiele'!$J14&gt;0,'alle Spiele'!BJ14-'alle Spiele'!BK14&gt;0),AND('alle Spiele'!$H14-'alle Spiele'!$J14=0,'alle Spiele'!BJ14-'alle Spiele'!BK14=0)),Punktsystem!$B$6,0)))</f>
        <v>0</v>
      </c>
      <c r="BK14" s="224">
        <f>IF(BJ14=Punktsystem!$B$6,IF(AND(Punktsystem!$D$9&lt;&gt;"",'alle Spiele'!$H14-'alle Spiele'!$J14='alle Spiele'!BJ14-'alle Spiele'!BK14,'alle Spiele'!$H14&lt;&gt;'alle Spiele'!$J14),Punktsystem!$B$9,0)+IF(AND(Punktsystem!$D$11&lt;&gt;"",OR('alle Spiele'!$H14='alle Spiele'!BJ14,'alle Spiele'!$J14='alle Spiele'!BK14)),Punktsystem!$B$11,0)+IF(AND(Punktsystem!$D$10&lt;&gt;"",'alle Spiele'!$H14='alle Spiele'!$J14,'alle Spiele'!BJ14='alle Spiele'!BK14,ABS('alle Spiele'!$H14-'alle Spiele'!BJ14)=1),Punktsystem!$B$10,0),0)</f>
        <v>0</v>
      </c>
      <c r="BL14" s="225">
        <f>IF(BJ14=Punktsystem!$B$5,IF(AND(Punktsystem!$I$14&lt;&gt;"",'alle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BM14" s="230">
        <f>IF(OR('alle Spiele'!BM14="",'alle Spiele'!BN14=""),0,IF(AND('alle Spiele'!$H14='alle Spiele'!BM14,'alle Spiele'!$J14='alle Spiele'!BN14),Punktsystem!$B$5,IF(OR(AND('alle Spiele'!$H14-'alle Spiele'!$J14&lt;0,'alle Spiele'!BM14-'alle Spiele'!BN14&lt;0),AND('alle Spiele'!$H14-'alle Spiele'!$J14&gt;0,'alle Spiele'!BM14-'alle Spiele'!BN14&gt;0),AND('alle Spiele'!$H14-'alle Spiele'!$J14=0,'alle Spiele'!BM14-'alle Spiele'!BN14=0)),Punktsystem!$B$6,0)))</f>
        <v>0</v>
      </c>
      <c r="BN14" s="224">
        <f>IF(BM14=Punktsystem!$B$6,IF(AND(Punktsystem!$D$9&lt;&gt;"",'alle Spiele'!$H14-'alle Spiele'!$J14='alle Spiele'!BM14-'alle Spiele'!BN14,'alle Spiele'!$H14&lt;&gt;'alle Spiele'!$J14),Punktsystem!$B$9,0)+IF(AND(Punktsystem!$D$11&lt;&gt;"",OR('alle Spiele'!$H14='alle Spiele'!BM14,'alle Spiele'!$J14='alle Spiele'!BN14)),Punktsystem!$B$11,0)+IF(AND(Punktsystem!$D$10&lt;&gt;"",'alle Spiele'!$H14='alle Spiele'!$J14,'alle Spiele'!BM14='alle Spiele'!BN14,ABS('alle Spiele'!$H14-'alle Spiele'!BM14)=1),Punktsystem!$B$10,0),0)</f>
        <v>0</v>
      </c>
      <c r="BO14" s="225">
        <f>IF(BM14=Punktsystem!$B$5,IF(AND(Punktsystem!$I$14&lt;&gt;"",'alle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BP14" s="230">
        <f>IF(OR('alle Spiele'!BP14="",'alle Spiele'!BQ14=""),0,IF(AND('alle Spiele'!$H14='alle Spiele'!BP14,'alle Spiele'!$J14='alle Spiele'!BQ14),Punktsystem!$B$5,IF(OR(AND('alle Spiele'!$H14-'alle Spiele'!$J14&lt;0,'alle Spiele'!BP14-'alle Spiele'!BQ14&lt;0),AND('alle Spiele'!$H14-'alle Spiele'!$J14&gt;0,'alle Spiele'!BP14-'alle Spiele'!BQ14&gt;0),AND('alle Spiele'!$H14-'alle Spiele'!$J14=0,'alle Spiele'!BP14-'alle Spiele'!BQ14=0)),Punktsystem!$B$6,0)))</f>
        <v>0</v>
      </c>
      <c r="BQ14" s="224">
        <f>IF(BP14=Punktsystem!$B$6,IF(AND(Punktsystem!$D$9&lt;&gt;"",'alle Spiele'!$H14-'alle Spiele'!$J14='alle Spiele'!BP14-'alle Spiele'!BQ14,'alle Spiele'!$H14&lt;&gt;'alle Spiele'!$J14),Punktsystem!$B$9,0)+IF(AND(Punktsystem!$D$11&lt;&gt;"",OR('alle Spiele'!$H14='alle Spiele'!BP14,'alle Spiele'!$J14='alle Spiele'!BQ14)),Punktsystem!$B$11,0)+IF(AND(Punktsystem!$D$10&lt;&gt;"",'alle Spiele'!$H14='alle Spiele'!$J14,'alle Spiele'!BP14='alle Spiele'!BQ14,ABS('alle Spiele'!$H14-'alle Spiele'!BP14)=1),Punktsystem!$B$10,0),0)</f>
        <v>0</v>
      </c>
      <c r="BR14" s="225">
        <f>IF(BP14=Punktsystem!$B$5,IF(AND(Punktsystem!$I$14&lt;&gt;"",'alle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BS14" s="230">
        <f>IF(OR('alle Spiele'!BS14="",'alle Spiele'!BT14=""),0,IF(AND('alle Spiele'!$H14='alle Spiele'!BS14,'alle Spiele'!$J14='alle Spiele'!BT14),Punktsystem!$B$5,IF(OR(AND('alle Spiele'!$H14-'alle Spiele'!$J14&lt;0,'alle Spiele'!BS14-'alle Spiele'!BT14&lt;0),AND('alle Spiele'!$H14-'alle Spiele'!$J14&gt;0,'alle Spiele'!BS14-'alle Spiele'!BT14&gt;0),AND('alle Spiele'!$H14-'alle Spiele'!$J14=0,'alle Spiele'!BS14-'alle Spiele'!BT14=0)),Punktsystem!$B$6,0)))</f>
        <v>0</v>
      </c>
      <c r="BT14" s="224">
        <f>IF(BS14=Punktsystem!$B$6,IF(AND(Punktsystem!$D$9&lt;&gt;"",'alle Spiele'!$H14-'alle Spiele'!$J14='alle Spiele'!BS14-'alle Spiele'!BT14,'alle Spiele'!$H14&lt;&gt;'alle Spiele'!$J14),Punktsystem!$B$9,0)+IF(AND(Punktsystem!$D$11&lt;&gt;"",OR('alle Spiele'!$H14='alle Spiele'!BS14,'alle Spiele'!$J14='alle Spiele'!BT14)),Punktsystem!$B$11,0)+IF(AND(Punktsystem!$D$10&lt;&gt;"",'alle Spiele'!$H14='alle Spiele'!$J14,'alle Spiele'!BS14='alle Spiele'!BT14,ABS('alle Spiele'!$H14-'alle Spiele'!BS14)=1),Punktsystem!$B$10,0),0)</f>
        <v>0</v>
      </c>
      <c r="BU14" s="225">
        <f>IF(BS14=Punktsystem!$B$5,IF(AND(Punktsystem!$I$14&lt;&gt;"",'alle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BV14" s="230">
        <f>IF(OR('alle Spiele'!BV14="",'alle Spiele'!BW14=""),0,IF(AND('alle Spiele'!$H14='alle Spiele'!BV14,'alle Spiele'!$J14='alle Spiele'!BW14),Punktsystem!$B$5,IF(OR(AND('alle Spiele'!$H14-'alle Spiele'!$J14&lt;0,'alle Spiele'!BV14-'alle Spiele'!BW14&lt;0),AND('alle Spiele'!$H14-'alle Spiele'!$J14&gt;0,'alle Spiele'!BV14-'alle Spiele'!BW14&gt;0),AND('alle Spiele'!$H14-'alle Spiele'!$J14=0,'alle Spiele'!BV14-'alle Spiele'!BW14=0)),Punktsystem!$B$6,0)))</f>
        <v>0</v>
      </c>
      <c r="BW14" s="224">
        <f>IF(BV14=Punktsystem!$B$6,IF(AND(Punktsystem!$D$9&lt;&gt;"",'alle Spiele'!$H14-'alle Spiele'!$J14='alle Spiele'!BV14-'alle Spiele'!BW14,'alle Spiele'!$H14&lt;&gt;'alle Spiele'!$J14),Punktsystem!$B$9,0)+IF(AND(Punktsystem!$D$11&lt;&gt;"",OR('alle Spiele'!$H14='alle Spiele'!BV14,'alle Spiele'!$J14='alle Spiele'!BW14)),Punktsystem!$B$11,0)+IF(AND(Punktsystem!$D$10&lt;&gt;"",'alle Spiele'!$H14='alle Spiele'!$J14,'alle Spiele'!BV14='alle Spiele'!BW14,ABS('alle Spiele'!$H14-'alle Spiele'!BV14)=1),Punktsystem!$B$10,0),0)</f>
        <v>0</v>
      </c>
      <c r="BX14" s="225">
        <f>IF(BV14=Punktsystem!$B$5,IF(AND(Punktsystem!$I$14&lt;&gt;"",'alle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BY14" s="230">
        <f>IF(OR('alle Spiele'!BY14="",'alle Spiele'!BZ14=""),0,IF(AND('alle Spiele'!$H14='alle Spiele'!BY14,'alle Spiele'!$J14='alle Spiele'!BZ14),Punktsystem!$B$5,IF(OR(AND('alle Spiele'!$H14-'alle Spiele'!$J14&lt;0,'alle Spiele'!BY14-'alle Spiele'!BZ14&lt;0),AND('alle Spiele'!$H14-'alle Spiele'!$J14&gt;0,'alle Spiele'!BY14-'alle Spiele'!BZ14&gt;0),AND('alle Spiele'!$H14-'alle Spiele'!$J14=0,'alle Spiele'!BY14-'alle Spiele'!BZ14=0)),Punktsystem!$B$6,0)))</f>
        <v>0</v>
      </c>
      <c r="BZ14" s="224">
        <f>IF(BY14=Punktsystem!$B$6,IF(AND(Punktsystem!$D$9&lt;&gt;"",'alle Spiele'!$H14-'alle Spiele'!$J14='alle Spiele'!BY14-'alle Spiele'!BZ14,'alle Spiele'!$H14&lt;&gt;'alle Spiele'!$J14),Punktsystem!$B$9,0)+IF(AND(Punktsystem!$D$11&lt;&gt;"",OR('alle Spiele'!$H14='alle Spiele'!BY14,'alle Spiele'!$J14='alle Spiele'!BZ14)),Punktsystem!$B$11,0)+IF(AND(Punktsystem!$D$10&lt;&gt;"",'alle Spiele'!$H14='alle Spiele'!$J14,'alle Spiele'!BY14='alle Spiele'!BZ14,ABS('alle Spiele'!$H14-'alle Spiele'!BY14)=1),Punktsystem!$B$10,0),0)</f>
        <v>0</v>
      </c>
      <c r="CA14" s="225">
        <f>IF(BY14=Punktsystem!$B$5,IF(AND(Punktsystem!$I$14&lt;&gt;"",'alle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CB14" s="230">
        <f>IF(OR('alle Spiele'!CB14="",'alle Spiele'!CC14=""),0,IF(AND('alle Spiele'!$H14='alle Spiele'!CB14,'alle Spiele'!$J14='alle Spiele'!CC14),Punktsystem!$B$5,IF(OR(AND('alle Spiele'!$H14-'alle Spiele'!$J14&lt;0,'alle Spiele'!CB14-'alle Spiele'!CC14&lt;0),AND('alle Spiele'!$H14-'alle Spiele'!$J14&gt;0,'alle Spiele'!CB14-'alle Spiele'!CC14&gt;0),AND('alle Spiele'!$H14-'alle Spiele'!$J14=0,'alle Spiele'!CB14-'alle Spiele'!CC14=0)),Punktsystem!$B$6,0)))</f>
        <v>0</v>
      </c>
      <c r="CC14" s="224">
        <f>IF(CB14=Punktsystem!$B$6,IF(AND(Punktsystem!$D$9&lt;&gt;"",'alle Spiele'!$H14-'alle Spiele'!$J14='alle Spiele'!CB14-'alle Spiele'!CC14,'alle Spiele'!$H14&lt;&gt;'alle Spiele'!$J14),Punktsystem!$B$9,0)+IF(AND(Punktsystem!$D$11&lt;&gt;"",OR('alle Spiele'!$H14='alle Spiele'!CB14,'alle Spiele'!$J14='alle Spiele'!CC14)),Punktsystem!$B$11,0)+IF(AND(Punktsystem!$D$10&lt;&gt;"",'alle Spiele'!$H14='alle Spiele'!$J14,'alle Spiele'!CB14='alle Spiele'!CC14,ABS('alle Spiele'!$H14-'alle Spiele'!CB14)=1),Punktsystem!$B$10,0),0)</f>
        <v>0</v>
      </c>
      <c r="CD14" s="225">
        <f>IF(CB14=Punktsystem!$B$5,IF(AND(Punktsystem!$I$14&lt;&gt;"",'alle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CE14" s="230">
        <f>IF(OR('alle Spiele'!CE14="",'alle Spiele'!CF14=""),0,IF(AND('alle Spiele'!$H14='alle Spiele'!CE14,'alle Spiele'!$J14='alle Spiele'!CF14),Punktsystem!$B$5,IF(OR(AND('alle Spiele'!$H14-'alle Spiele'!$J14&lt;0,'alle Spiele'!CE14-'alle Spiele'!CF14&lt;0),AND('alle Spiele'!$H14-'alle Spiele'!$J14&gt;0,'alle Spiele'!CE14-'alle Spiele'!CF14&gt;0),AND('alle Spiele'!$H14-'alle Spiele'!$J14=0,'alle Spiele'!CE14-'alle Spiele'!CF14=0)),Punktsystem!$B$6,0)))</f>
        <v>0</v>
      </c>
      <c r="CF14" s="224">
        <f>IF(CE14=Punktsystem!$B$6,IF(AND(Punktsystem!$D$9&lt;&gt;"",'alle Spiele'!$H14-'alle Spiele'!$J14='alle Spiele'!CE14-'alle Spiele'!CF14,'alle Spiele'!$H14&lt;&gt;'alle Spiele'!$J14),Punktsystem!$B$9,0)+IF(AND(Punktsystem!$D$11&lt;&gt;"",OR('alle Spiele'!$H14='alle Spiele'!CE14,'alle Spiele'!$J14='alle Spiele'!CF14)),Punktsystem!$B$11,0)+IF(AND(Punktsystem!$D$10&lt;&gt;"",'alle Spiele'!$H14='alle Spiele'!$J14,'alle Spiele'!CE14='alle Spiele'!CF14,ABS('alle Spiele'!$H14-'alle Spiele'!CE14)=1),Punktsystem!$B$10,0),0)</f>
        <v>0</v>
      </c>
      <c r="CG14" s="225">
        <f>IF(CE14=Punktsystem!$B$5,IF(AND(Punktsystem!$I$14&lt;&gt;"",'alle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CH14" s="230">
        <f>IF(OR('alle Spiele'!CH14="",'alle Spiele'!CI14=""),0,IF(AND('alle Spiele'!$H14='alle Spiele'!CH14,'alle Spiele'!$J14='alle Spiele'!CI14),Punktsystem!$B$5,IF(OR(AND('alle Spiele'!$H14-'alle Spiele'!$J14&lt;0,'alle Spiele'!CH14-'alle Spiele'!CI14&lt;0),AND('alle Spiele'!$H14-'alle Spiele'!$J14&gt;0,'alle Spiele'!CH14-'alle Spiele'!CI14&gt;0),AND('alle Spiele'!$H14-'alle Spiele'!$J14=0,'alle Spiele'!CH14-'alle Spiele'!CI14=0)),Punktsystem!$B$6,0)))</f>
        <v>0</v>
      </c>
      <c r="CI14" s="224">
        <f>IF(CH14=Punktsystem!$B$6,IF(AND(Punktsystem!$D$9&lt;&gt;"",'alle Spiele'!$H14-'alle Spiele'!$J14='alle Spiele'!CH14-'alle Spiele'!CI14,'alle Spiele'!$H14&lt;&gt;'alle Spiele'!$J14),Punktsystem!$B$9,0)+IF(AND(Punktsystem!$D$11&lt;&gt;"",OR('alle Spiele'!$H14='alle Spiele'!CH14,'alle Spiele'!$J14='alle Spiele'!CI14)),Punktsystem!$B$11,0)+IF(AND(Punktsystem!$D$10&lt;&gt;"",'alle Spiele'!$H14='alle Spiele'!$J14,'alle Spiele'!CH14='alle Spiele'!CI14,ABS('alle Spiele'!$H14-'alle Spiele'!CH14)=1),Punktsystem!$B$10,0),0)</f>
        <v>0</v>
      </c>
      <c r="CJ14" s="225">
        <f>IF(CH14=Punktsystem!$B$5,IF(AND(Punktsystem!$I$14&lt;&gt;"",'alle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CK14" s="230">
        <f>IF(OR('alle Spiele'!CK14="",'alle Spiele'!CL14=""),0,IF(AND('alle Spiele'!$H14='alle Spiele'!CK14,'alle Spiele'!$J14='alle Spiele'!CL14),Punktsystem!$B$5,IF(OR(AND('alle Spiele'!$H14-'alle Spiele'!$J14&lt;0,'alle Spiele'!CK14-'alle Spiele'!CL14&lt;0),AND('alle Spiele'!$H14-'alle Spiele'!$J14&gt;0,'alle Spiele'!CK14-'alle Spiele'!CL14&gt;0),AND('alle Spiele'!$H14-'alle Spiele'!$J14=0,'alle Spiele'!CK14-'alle Spiele'!CL14=0)),Punktsystem!$B$6,0)))</f>
        <v>0</v>
      </c>
      <c r="CL14" s="224">
        <f>IF(CK14=Punktsystem!$B$6,IF(AND(Punktsystem!$D$9&lt;&gt;"",'alle Spiele'!$H14-'alle Spiele'!$J14='alle Spiele'!CK14-'alle Spiele'!CL14,'alle Spiele'!$H14&lt;&gt;'alle Spiele'!$J14),Punktsystem!$B$9,0)+IF(AND(Punktsystem!$D$11&lt;&gt;"",OR('alle Spiele'!$H14='alle Spiele'!CK14,'alle Spiele'!$J14='alle Spiele'!CL14)),Punktsystem!$B$11,0)+IF(AND(Punktsystem!$D$10&lt;&gt;"",'alle Spiele'!$H14='alle Spiele'!$J14,'alle Spiele'!CK14='alle Spiele'!CL14,ABS('alle Spiele'!$H14-'alle Spiele'!CK14)=1),Punktsystem!$B$10,0),0)</f>
        <v>0</v>
      </c>
      <c r="CM14" s="225">
        <f>IF(CK14=Punktsystem!$B$5,IF(AND(Punktsystem!$I$14&lt;&gt;"",'alle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CN14" s="230">
        <f>IF(OR('alle Spiele'!CN14="",'alle Spiele'!CO14=""),0,IF(AND('alle Spiele'!$H14='alle Spiele'!CN14,'alle Spiele'!$J14='alle Spiele'!CO14),Punktsystem!$B$5,IF(OR(AND('alle Spiele'!$H14-'alle Spiele'!$J14&lt;0,'alle Spiele'!CN14-'alle Spiele'!CO14&lt;0),AND('alle Spiele'!$H14-'alle Spiele'!$J14&gt;0,'alle Spiele'!CN14-'alle Spiele'!CO14&gt;0),AND('alle Spiele'!$H14-'alle Spiele'!$J14=0,'alle Spiele'!CN14-'alle Spiele'!CO14=0)),Punktsystem!$B$6,0)))</f>
        <v>0</v>
      </c>
      <c r="CO14" s="224">
        <f>IF(CN14=Punktsystem!$B$6,IF(AND(Punktsystem!$D$9&lt;&gt;"",'alle Spiele'!$H14-'alle Spiele'!$J14='alle Spiele'!CN14-'alle Spiele'!CO14,'alle Spiele'!$H14&lt;&gt;'alle Spiele'!$J14),Punktsystem!$B$9,0)+IF(AND(Punktsystem!$D$11&lt;&gt;"",OR('alle Spiele'!$H14='alle Spiele'!CN14,'alle Spiele'!$J14='alle Spiele'!CO14)),Punktsystem!$B$11,0)+IF(AND(Punktsystem!$D$10&lt;&gt;"",'alle Spiele'!$H14='alle Spiele'!$J14,'alle Spiele'!CN14='alle Spiele'!CO14,ABS('alle Spiele'!$H14-'alle Spiele'!CN14)=1),Punktsystem!$B$10,0),0)</f>
        <v>0</v>
      </c>
      <c r="CP14" s="225">
        <f>IF(CN14=Punktsystem!$B$5,IF(AND(Punktsystem!$I$14&lt;&gt;"",'alle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CQ14" s="230">
        <f>IF(OR('alle Spiele'!CQ14="",'alle Spiele'!CR14=""),0,IF(AND('alle Spiele'!$H14='alle Spiele'!CQ14,'alle Spiele'!$J14='alle Spiele'!CR14),Punktsystem!$B$5,IF(OR(AND('alle Spiele'!$H14-'alle Spiele'!$J14&lt;0,'alle Spiele'!CQ14-'alle Spiele'!CR14&lt;0),AND('alle Spiele'!$H14-'alle Spiele'!$J14&gt;0,'alle Spiele'!CQ14-'alle Spiele'!CR14&gt;0),AND('alle Spiele'!$H14-'alle Spiele'!$J14=0,'alle Spiele'!CQ14-'alle Spiele'!CR14=0)),Punktsystem!$B$6,0)))</f>
        <v>0</v>
      </c>
      <c r="CR14" s="224">
        <f>IF(CQ14=Punktsystem!$B$6,IF(AND(Punktsystem!$D$9&lt;&gt;"",'alle Spiele'!$H14-'alle Spiele'!$J14='alle Spiele'!CQ14-'alle Spiele'!CR14,'alle Spiele'!$H14&lt;&gt;'alle Spiele'!$J14),Punktsystem!$B$9,0)+IF(AND(Punktsystem!$D$11&lt;&gt;"",OR('alle Spiele'!$H14='alle Spiele'!CQ14,'alle Spiele'!$J14='alle Spiele'!CR14)),Punktsystem!$B$11,0)+IF(AND(Punktsystem!$D$10&lt;&gt;"",'alle Spiele'!$H14='alle Spiele'!$J14,'alle Spiele'!CQ14='alle Spiele'!CR14,ABS('alle Spiele'!$H14-'alle Spiele'!CQ14)=1),Punktsystem!$B$10,0),0)</f>
        <v>0</v>
      </c>
      <c r="CS14" s="225">
        <f>IF(CQ14=Punktsystem!$B$5,IF(AND(Punktsystem!$I$14&lt;&gt;"",'alle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CT14" s="230">
        <f>IF(OR('alle Spiele'!CT14="",'alle Spiele'!CU14=""),0,IF(AND('alle Spiele'!$H14='alle Spiele'!CT14,'alle Spiele'!$J14='alle Spiele'!CU14),Punktsystem!$B$5,IF(OR(AND('alle Spiele'!$H14-'alle Spiele'!$J14&lt;0,'alle Spiele'!CT14-'alle Spiele'!CU14&lt;0),AND('alle Spiele'!$H14-'alle Spiele'!$J14&gt;0,'alle Spiele'!CT14-'alle Spiele'!CU14&gt;0),AND('alle Spiele'!$H14-'alle Spiele'!$J14=0,'alle Spiele'!CT14-'alle Spiele'!CU14=0)),Punktsystem!$B$6,0)))</f>
        <v>0</v>
      </c>
      <c r="CU14" s="224">
        <f>IF(CT14=Punktsystem!$B$6,IF(AND(Punktsystem!$D$9&lt;&gt;"",'alle Spiele'!$H14-'alle Spiele'!$J14='alle Spiele'!CT14-'alle Spiele'!CU14,'alle Spiele'!$H14&lt;&gt;'alle Spiele'!$J14),Punktsystem!$B$9,0)+IF(AND(Punktsystem!$D$11&lt;&gt;"",OR('alle Spiele'!$H14='alle Spiele'!CT14,'alle Spiele'!$J14='alle Spiele'!CU14)),Punktsystem!$B$11,0)+IF(AND(Punktsystem!$D$10&lt;&gt;"",'alle Spiele'!$H14='alle Spiele'!$J14,'alle Spiele'!CT14='alle Spiele'!CU14,ABS('alle Spiele'!$H14-'alle Spiele'!CT14)=1),Punktsystem!$B$10,0),0)</f>
        <v>0</v>
      </c>
      <c r="CV14" s="225">
        <f>IF(CT14=Punktsystem!$B$5,IF(AND(Punktsystem!$I$14&lt;&gt;"",'alle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CW14" s="230">
        <f>IF(OR('alle Spiele'!CW14="",'alle Spiele'!CX14=""),0,IF(AND('alle Spiele'!$H14='alle Spiele'!CW14,'alle Spiele'!$J14='alle Spiele'!CX14),Punktsystem!$B$5,IF(OR(AND('alle Spiele'!$H14-'alle Spiele'!$J14&lt;0,'alle Spiele'!CW14-'alle Spiele'!CX14&lt;0),AND('alle Spiele'!$H14-'alle Spiele'!$J14&gt;0,'alle Spiele'!CW14-'alle Spiele'!CX14&gt;0),AND('alle Spiele'!$H14-'alle Spiele'!$J14=0,'alle Spiele'!CW14-'alle Spiele'!CX14=0)),Punktsystem!$B$6,0)))</f>
        <v>0</v>
      </c>
      <c r="CX14" s="224">
        <f>IF(CW14=Punktsystem!$B$6,IF(AND(Punktsystem!$D$9&lt;&gt;"",'alle Spiele'!$H14-'alle Spiele'!$J14='alle Spiele'!CW14-'alle Spiele'!CX14,'alle Spiele'!$H14&lt;&gt;'alle Spiele'!$J14),Punktsystem!$B$9,0)+IF(AND(Punktsystem!$D$11&lt;&gt;"",OR('alle Spiele'!$H14='alle Spiele'!CW14,'alle Spiele'!$J14='alle Spiele'!CX14)),Punktsystem!$B$11,0)+IF(AND(Punktsystem!$D$10&lt;&gt;"",'alle Spiele'!$H14='alle Spiele'!$J14,'alle Spiele'!CW14='alle Spiele'!CX14,ABS('alle Spiele'!$H14-'alle Spiele'!CW14)=1),Punktsystem!$B$10,0),0)</f>
        <v>0</v>
      </c>
      <c r="CY14" s="225">
        <f>IF(CW14=Punktsystem!$B$5,IF(AND(Punktsystem!$I$14&lt;&gt;"",'alle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CZ14" s="230">
        <f>IF(OR('alle Spiele'!CZ14="",'alle Spiele'!DA14=""),0,IF(AND('alle Spiele'!$H14='alle Spiele'!CZ14,'alle Spiele'!$J14='alle Spiele'!DA14),Punktsystem!$B$5,IF(OR(AND('alle Spiele'!$H14-'alle Spiele'!$J14&lt;0,'alle Spiele'!CZ14-'alle Spiele'!DA14&lt;0),AND('alle Spiele'!$H14-'alle Spiele'!$J14&gt;0,'alle Spiele'!CZ14-'alle Spiele'!DA14&gt;0),AND('alle Spiele'!$H14-'alle Spiele'!$J14=0,'alle Spiele'!CZ14-'alle Spiele'!DA14=0)),Punktsystem!$B$6,0)))</f>
        <v>0</v>
      </c>
      <c r="DA14" s="224">
        <f>IF(CZ14=Punktsystem!$B$6,IF(AND(Punktsystem!$D$9&lt;&gt;"",'alle Spiele'!$H14-'alle Spiele'!$J14='alle Spiele'!CZ14-'alle Spiele'!DA14,'alle Spiele'!$H14&lt;&gt;'alle Spiele'!$J14),Punktsystem!$B$9,0)+IF(AND(Punktsystem!$D$11&lt;&gt;"",OR('alle Spiele'!$H14='alle Spiele'!CZ14,'alle Spiele'!$J14='alle Spiele'!DA14)),Punktsystem!$B$11,0)+IF(AND(Punktsystem!$D$10&lt;&gt;"",'alle Spiele'!$H14='alle Spiele'!$J14,'alle Spiele'!CZ14='alle Spiele'!DA14,ABS('alle Spiele'!$H14-'alle Spiele'!CZ14)=1),Punktsystem!$B$10,0),0)</f>
        <v>0</v>
      </c>
      <c r="DB14" s="225">
        <f>IF(CZ14=Punktsystem!$B$5,IF(AND(Punktsystem!$I$14&lt;&gt;"",'alle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DC14" s="230">
        <f>IF(OR('alle Spiele'!DC14="",'alle Spiele'!DD14=""),0,IF(AND('alle Spiele'!$H14='alle Spiele'!DC14,'alle Spiele'!$J14='alle Spiele'!DD14),Punktsystem!$B$5,IF(OR(AND('alle Spiele'!$H14-'alle Spiele'!$J14&lt;0,'alle Spiele'!DC14-'alle Spiele'!DD14&lt;0),AND('alle Spiele'!$H14-'alle Spiele'!$J14&gt;0,'alle Spiele'!DC14-'alle Spiele'!DD14&gt;0),AND('alle Spiele'!$H14-'alle Spiele'!$J14=0,'alle Spiele'!DC14-'alle Spiele'!DD14=0)),Punktsystem!$B$6,0)))</f>
        <v>0</v>
      </c>
      <c r="DD14" s="224">
        <f>IF(DC14=Punktsystem!$B$6,IF(AND(Punktsystem!$D$9&lt;&gt;"",'alle Spiele'!$H14-'alle Spiele'!$J14='alle Spiele'!DC14-'alle Spiele'!DD14,'alle Spiele'!$H14&lt;&gt;'alle Spiele'!$J14),Punktsystem!$B$9,0)+IF(AND(Punktsystem!$D$11&lt;&gt;"",OR('alle Spiele'!$H14='alle Spiele'!DC14,'alle Spiele'!$J14='alle Spiele'!DD14)),Punktsystem!$B$11,0)+IF(AND(Punktsystem!$D$10&lt;&gt;"",'alle Spiele'!$H14='alle Spiele'!$J14,'alle Spiele'!DC14='alle Spiele'!DD14,ABS('alle Spiele'!$H14-'alle Spiele'!DC14)=1),Punktsystem!$B$10,0),0)</f>
        <v>0</v>
      </c>
      <c r="DE14" s="225">
        <f>IF(DC14=Punktsystem!$B$5,IF(AND(Punktsystem!$I$14&lt;&gt;"",'alle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DF14" s="230">
        <f>IF(OR('alle Spiele'!DF14="",'alle Spiele'!DG14=""),0,IF(AND('alle Spiele'!$H14='alle Spiele'!DF14,'alle Spiele'!$J14='alle Spiele'!DG14),Punktsystem!$B$5,IF(OR(AND('alle Spiele'!$H14-'alle Spiele'!$J14&lt;0,'alle Spiele'!DF14-'alle Spiele'!DG14&lt;0),AND('alle Spiele'!$H14-'alle Spiele'!$J14&gt;0,'alle Spiele'!DF14-'alle Spiele'!DG14&gt;0),AND('alle Spiele'!$H14-'alle Spiele'!$J14=0,'alle Spiele'!DF14-'alle Spiele'!DG14=0)),Punktsystem!$B$6,0)))</f>
        <v>0</v>
      </c>
      <c r="DG14" s="224">
        <f>IF(DF14=Punktsystem!$B$6,IF(AND(Punktsystem!$D$9&lt;&gt;"",'alle Spiele'!$H14-'alle Spiele'!$J14='alle Spiele'!DF14-'alle Spiele'!DG14,'alle Spiele'!$H14&lt;&gt;'alle Spiele'!$J14),Punktsystem!$B$9,0)+IF(AND(Punktsystem!$D$11&lt;&gt;"",OR('alle Spiele'!$H14='alle Spiele'!DF14,'alle Spiele'!$J14='alle Spiele'!DG14)),Punktsystem!$B$11,0)+IF(AND(Punktsystem!$D$10&lt;&gt;"",'alle Spiele'!$H14='alle Spiele'!$J14,'alle Spiele'!DF14='alle Spiele'!DG14,ABS('alle Spiele'!$H14-'alle Spiele'!DF14)=1),Punktsystem!$B$10,0),0)</f>
        <v>0</v>
      </c>
      <c r="DH14" s="225">
        <f>IF(DF14=Punktsystem!$B$5,IF(AND(Punktsystem!$I$14&lt;&gt;"",'alle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DI14" s="230">
        <f>IF(OR('alle Spiele'!DI14="",'alle Spiele'!DJ14=""),0,IF(AND('alle Spiele'!$H14='alle Spiele'!DI14,'alle Spiele'!$J14='alle Spiele'!DJ14),Punktsystem!$B$5,IF(OR(AND('alle Spiele'!$H14-'alle Spiele'!$J14&lt;0,'alle Spiele'!DI14-'alle Spiele'!DJ14&lt;0),AND('alle Spiele'!$H14-'alle Spiele'!$J14&gt;0,'alle Spiele'!DI14-'alle Spiele'!DJ14&gt;0),AND('alle Spiele'!$H14-'alle Spiele'!$J14=0,'alle Spiele'!DI14-'alle Spiele'!DJ14=0)),Punktsystem!$B$6,0)))</f>
        <v>0</v>
      </c>
      <c r="DJ14" s="224">
        <f>IF(DI14=Punktsystem!$B$6,IF(AND(Punktsystem!$D$9&lt;&gt;"",'alle Spiele'!$H14-'alle Spiele'!$J14='alle Spiele'!DI14-'alle Spiele'!DJ14,'alle Spiele'!$H14&lt;&gt;'alle Spiele'!$J14),Punktsystem!$B$9,0)+IF(AND(Punktsystem!$D$11&lt;&gt;"",OR('alle Spiele'!$H14='alle Spiele'!DI14,'alle Spiele'!$J14='alle Spiele'!DJ14)),Punktsystem!$B$11,0)+IF(AND(Punktsystem!$D$10&lt;&gt;"",'alle Spiele'!$H14='alle Spiele'!$J14,'alle Spiele'!DI14='alle Spiele'!DJ14,ABS('alle Spiele'!$H14-'alle Spiele'!DI14)=1),Punktsystem!$B$10,0),0)</f>
        <v>0</v>
      </c>
      <c r="DK14" s="225">
        <f>IF(DI14=Punktsystem!$B$5,IF(AND(Punktsystem!$I$14&lt;&gt;"",'alle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DL14" s="230">
        <f>IF(OR('alle Spiele'!DL14="",'alle Spiele'!DM14=""),0,IF(AND('alle Spiele'!$H14='alle Spiele'!DL14,'alle Spiele'!$J14='alle Spiele'!DM14),Punktsystem!$B$5,IF(OR(AND('alle Spiele'!$H14-'alle Spiele'!$J14&lt;0,'alle Spiele'!DL14-'alle Spiele'!DM14&lt;0),AND('alle Spiele'!$H14-'alle Spiele'!$J14&gt;0,'alle Spiele'!DL14-'alle Spiele'!DM14&gt;0),AND('alle Spiele'!$H14-'alle Spiele'!$J14=0,'alle Spiele'!DL14-'alle Spiele'!DM14=0)),Punktsystem!$B$6,0)))</f>
        <v>0</v>
      </c>
      <c r="DM14" s="224">
        <f>IF(DL14=Punktsystem!$B$6,IF(AND(Punktsystem!$D$9&lt;&gt;"",'alle Spiele'!$H14-'alle Spiele'!$J14='alle Spiele'!DL14-'alle Spiele'!DM14,'alle Spiele'!$H14&lt;&gt;'alle Spiele'!$J14),Punktsystem!$B$9,0)+IF(AND(Punktsystem!$D$11&lt;&gt;"",OR('alle Spiele'!$H14='alle Spiele'!DL14,'alle Spiele'!$J14='alle Spiele'!DM14)),Punktsystem!$B$11,0)+IF(AND(Punktsystem!$D$10&lt;&gt;"",'alle Spiele'!$H14='alle Spiele'!$J14,'alle Spiele'!DL14='alle Spiele'!DM14,ABS('alle Spiele'!$H14-'alle Spiele'!DL14)=1),Punktsystem!$B$10,0),0)</f>
        <v>0</v>
      </c>
      <c r="DN14" s="225">
        <f>IF(DL14=Punktsystem!$B$5,IF(AND(Punktsystem!$I$14&lt;&gt;"",'alle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DO14" s="230">
        <f>IF(OR('alle Spiele'!DO14="",'alle Spiele'!DP14=""),0,IF(AND('alle Spiele'!$H14='alle Spiele'!DO14,'alle Spiele'!$J14='alle Spiele'!DP14),Punktsystem!$B$5,IF(OR(AND('alle Spiele'!$H14-'alle Spiele'!$J14&lt;0,'alle Spiele'!DO14-'alle Spiele'!DP14&lt;0),AND('alle Spiele'!$H14-'alle Spiele'!$J14&gt;0,'alle Spiele'!DO14-'alle Spiele'!DP14&gt;0),AND('alle Spiele'!$H14-'alle Spiele'!$J14=0,'alle Spiele'!DO14-'alle Spiele'!DP14=0)),Punktsystem!$B$6,0)))</f>
        <v>0</v>
      </c>
      <c r="DP14" s="224">
        <f>IF(DO14=Punktsystem!$B$6,IF(AND(Punktsystem!$D$9&lt;&gt;"",'alle Spiele'!$H14-'alle Spiele'!$J14='alle Spiele'!DO14-'alle Spiele'!DP14,'alle Spiele'!$H14&lt;&gt;'alle Spiele'!$J14),Punktsystem!$B$9,0)+IF(AND(Punktsystem!$D$11&lt;&gt;"",OR('alle Spiele'!$H14='alle Spiele'!DO14,'alle Spiele'!$J14='alle Spiele'!DP14)),Punktsystem!$B$11,0)+IF(AND(Punktsystem!$D$10&lt;&gt;"",'alle Spiele'!$H14='alle Spiele'!$J14,'alle Spiele'!DO14='alle Spiele'!DP14,ABS('alle Spiele'!$H14-'alle Spiele'!DO14)=1),Punktsystem!$B$10,0),0)</f>
        <v>0</v>
      </c>
      <c r="DQ14" s="225">
        <f>IF(DO14=Punktsystem!$B$5,IF(AND(Punktsystem!$I$14&lt;&gt;"",'alle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DR14" s="230">
        <f>IF(OR('alle Spiele'!DR14="",'alle Spiele'!DS14=""),0,IF(AND('alle Spiele'!$H14='alle Spiele'!DR14,'alle Spiele'!$J14='alle Spiele'!DS14),Punktsystem!$B$5,IF(OR(AND('alle Spiele'!$H14-'alle Spiele'!$J14&lt;0,'alle Spiele'!DR14-'alle Spiele'!DS14&lt;0),AND('alle Spiele'!$H14-'alle Spiele'!$J14&gt;0,'alle Spiele'!DR14-'alle Spiele'!DS14&gt;0),AND('alle Spiele'!$H14-'alle Spiele'!$J14=0,'alle Spiele'!DR14-'alle Spiele'!DS14=0)),Punktsystem!$B$6,0)))</f>
        <v>0</v>
      </c>
      <c r="DS14" s="224">
        <f>IF(DR14=Punktsystem!$B$6,IF(AND(Punktsystem!$D$9&lt;&gt;"",'alle Spiele'!$H14-'alle Spiele'!$J14='alle Spiele'!DR14-'alle Spiele'!DS14,'alle Spiele'!$H14&lt;&gt;'alle Spiele'!$J14),Punktsystem!$B$9,0)+IF(AND(Punktsystem!$D$11&lt;&gt;"",OR('alle Spiele'!$H14='alle Spiele'!DR14,'alle Spiele'!$J14='alle Spiele'!DS14)),Punktsystem!$B$11,0)+IF(AND(Punktsystem!$D$10&lt;&gt;"",'alle Spiele'!$H14='alle Spiele'!$J14,'alle Spiele'!DR14='alle Spiele'!DS14,ABS('alle Spiele'!$H14-'alle Spiele'!DR14)=1),Punktsystem!$B$10,0),0)</f>
        <v>0</v>
      </c>
      <c r="DT14" s="225">
        <f>IF(DR14=Punktsystem!$B$5,IF(AND(Punktsystem!$I$14&lt;&gt;"",'alle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DU14" s="230">
        <f>IF(OR('alle Spiele'!DU14="",'alle Spiele'!DV14=""),0,IF(AND('alle Spiele'!$H14='alle Spiele'!DU14,'alle Spiele'!$J14='alle Spiele'!DV14),Punktsystem!$B$5,IF(OR(AND('alle Spiele'!$H14-'alle Spiele'!$J14&lt;0,'alle Spiele'!DU14-'alle Spiele'!DV14&lt;0),AND('alle Spiele'!$H14-'alle Spiele'!$J14&gt;0,'alle Spiele'!DU14-'alle Spiele'!DV14&gt;0),AND('alle Spiele'!$H14-'alle Spiele'!$J14=0,'alle Spiele'!DU14-'alle Spiele'!DV14=0)),Punktsystem!$B$6,0)))</f>
        <v>0</v>
      </c>
      <c r="DV14" s="224">
        <f>IF(DU14=Punktsystem!$B$6,IF(AND(Punktsystem!$D$9&lt;&gt;"",'alle Spiele'!$H14-'alle Spiele'!$J14='alle Spiele'!DU14-'alle Spiele'!DV14,'alle Spiele'!$H14&lt;&gt;'alle Spiele'!$J14),Punktsystem!$B$9,0)+IF(AND(Punktsystem!$D$11&lt;&gt;"",OR('alle Spiele'!$H14='alle Spiele'!DU14,'alle Spiele'!$J14='alle Spiele'!DV14)),Punktsystem!$B$11,0)+IF(AND(Punktsystem!$D$10&lt;&gt;"",'alle Spiele'!$H14='alle Spiele'!$J14,'alle Spiele'!DU14='alle Spiele'!DV14,ABS('alle Spiele'!$H14-'alle Spiele'!DU14)=1),Punktsystem!$B$10,0),0)</f>
        <v>0</v>
      </c>
      <c r="DW14" s="225">
        <f>IF(DU14=Punktsystem!$B$5,IF(AND(Punktsystem!$I$14&lt;&gt;"",'alle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DX14" s="230">
        <f>IF(OR('alle Spiele'!DX14="",'alle Spiele'!DY14=""),0,IF(AND('alle Spiele'!$H14='alle Spiele'!DX14,'alle Spiele'!$J14='alle Spiele'!DY14),Punktsystem!$B$5,IF(OR(AND('alle Spiele'!$H14-'alle Spiele'!$J14&lt;0,'alle Spiele'!DX14-'alle Spiele'!DY14&lt;0),AND('alle Spiele'!$H14-'alle Spiele'!$J14&gt;0,'alle Spiele'!DX14-'alle Spiele'!DY14&gt;0),AND('alle Spiele'!$H14-'alle Spiele'!$J14=0,'alle Spiele'!DX14-'alle Spiele'!DY14=0)),Punktsystem!$B$6,0)))</f>
        <v>0</v>
      </c>
      <c r="DY14" s="224">
        <f>IF(DX14=Punktsystem!$B$6,IF(AND(Punktsystem!$D$9&lt;&gt;"",'alle Spiele'!$H14-'alle Spiele'!$J14='alle Spiele'!DX14-'alle Spiele'!DY14,'alle Spiele'!$H14&lt;&gt;'alle Spiele'!$J14),Punktsystem!$B$9,0)+IF(AND(Punktsystem!$D$11&lt;&gt;"",OR('alle Spiele'!$H14='alle Spiele'!DX14,'alle Spiele'!$J14='alle Spiele'!DY14)),Punktsystem!$B$11,0)+IF(AND(Punktsystem!$D$10&lt;&gt;"",'alle Spiele'!$H14='alle Spiele'!$J14,'alle Spiele'!DX14='alle Spiele'!DY14,ABS('alle Spiele'!$H14-'alle Spiele'!DX14)=1),Punktsystem!$B$10,0),0)</f>
        <v>0</v>
      </c>
      <c r="DZ14" s="225">
        <f>IF(DX14=Punktsystem!$B$5,IF(AND(Punktsystem!$I$14&lt;&gt;"",'alle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EA14" s="230">
        <f>IF(OR('alle Spiele'!EA14="",'alle Spiele'!EB14=""),0,IF(AND('alle Spiele'!$H14='alle Spiele'!EA14,'alle Spiele'!$J14='alle Spiele'!EB14),Punktsystem!$B$5,IF(OR(AND('alle Spiele'!$H14-'alle Spiele'!$J14&lt;0,'alle Spiele'!EA14-'alle Spiele'!EB14&lt;0),AND('alle Spiele'!$H14-'alle Spiele'!$J14&gt;0,'alle Spiele'!EA14-'alle Spiele'!EB14&gt;0),AND('alle Spiele'!$H14-'alle Spiele'!$J14=0,'alle Spiele'!EA14-'alle Spiele'!EB14=0)),Punktsystem!$B$6,0)))</f>
        <v>0</v>
      </c>
      <c r="EB14" s="224">
        <f>IF(EA14=Punktsystem!$B$6,IF(AND(Punktsystem!$D$9&lt;&gt;"",'alle Spiele'!$H14-'alle Spiele'!$J14='alle Spiele'!EA14-'alle Spiele'!EB14,'alle Spiele'!$H14&lt;&gt;'alle Spiele'!$J14),Punktsystem!$B$9,0)+IF(AND(Punktsystem!$D$11&lt;&gt;"",OR('alle Spiele'!$H14='alle Spiele'!EA14,'alle Spiele'!$J14='alle Spiele'!EB14)),Punktsystem!$B$11,0)+IF(AND(Punktsystem!$D$10&lt;&gt;"",'alle Spiele'!$H14='alle Spiele'!$J14,'alle Spiele'!EA14='alle Spiele'!EB14,ABS('alle Spiele'!$H14-'alle Spiele'!EA14)=1),Punktsystem!$B$10,0),0)</f>
        <v>0</v>
      </c>
      <c r="EC14" s="225">
        <f>IF(EA14=Punktsystem!$B$5,IF(AND(Punktsystem!$I$14&lt;&gt;"",'alle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ED14" s="230">
        <f>IF(OR('alle Spiele'!ED14="",'alle Spiele'!EE14=""),0,IF(AND('alle Spiele'!$H14='alle Spiele'!ED14,'alle Spiele'!$J14='alle Spiele'!EE14),Punktsystem!$B$5,IF(OR(AND('alle Spiele'!$H14-'alle Spiele'!$J14&lt;0,'alle Spiele'!ED14-'alle Spiele'!EE14&lt;0),AND('alle Spiele'!$H14-'alle Spiele'!$J14&gt;0,'alle Spiele'!ED14-'alle Spiele'!EE14&gt;0),AND('alle Spiele'!$H14-'alle Spiele'!$J14=0,'alle Spiele'!ED14-'alle Spiele'!EE14=0)),Punktsystem!$B$6,0)))</f>
        <v>0</v>
      </c>
      <c r="EE14" s="224">
        <f>IF(ED14=Punktsystem!$B$6,IF(AND(Punktsystem!$D$9&lt;&gt;"",'alle Spiele'!$H14-'alle Spiele'!$J14='alle Spiele'!ED14-'alle Spiele'!EE14,'alle Spiele'!$H14&lt;&gt;'alle Spiele'!$J14),Punktsystem!$B$9,0)+IF(AND(Punktsystem!$D$11&lt;&gt;"",OR('alle Spiele'!$H14='alle Spiele'!ED14,'alle Spiele'!$J14='alle Spiele'!EE14)),Punktsystem!$B$11,0)+IF(AND(Punktsystem!$D$10&lt;&gt;"",'alle Spiele'!$H14='alle Spiele'!$J14,'alle Spiele'!ED14='alle Spiele'!EE14,ABS('alle Spiele'!$H14-'alle Spiele'!ED14)=1),Punktsystem!$B$10,0),0)</f>
        <v>0</v>
      </c>
      <c r="EF14" s="225">
        <f>IF(ED14=Punktsystem!$B$5,IF(AND(Punktsystem!$I$14&lt;&gt;"",'alle Spiele'!$H14+'alle Spiele'!$J14&gt;Punktsystem!$D$14),('alle Spiele'!$H14+'alle Spiele'!$J14-Punktsystem!$D$14)*Punktsystem!$F$14,0)+IF(AND(Punktsystem!$I$15&lt;&gt;"",ABS('alle Spiele'!$H14-'alle Spiele'!$J14)&gt;Punktsystem!$D$15),(ABS('alle Spiele'!$H14-'alle Spiele'!$J14)-Punktsystem!$D$15)*Punktsystem!$F$15,0),0)</f>
        <v>0</v>
      </c>
      <c r="EG14" s="230">
        <f>IF(OR('alle Spiele'!EG14="",'alle Spiele'!EH14=""),0,IF(AND('alle Spiele'!$H14='alle Spiele'!EG14,'alle Spiele'!$J14='alle Spiele'!EH14),Punktsystem!$B$5,IF(OR(AND('alle Spiele'!$H14-'alle Spiele'!$J14&lt;0,'alle Spiele'!EG14-'alle Spiele'!EH14&lt;0),AND('alle Spiele'!$H14-'alle Spiele'!$J14&gt;0,'alle Spiele'!EG14-'alle Spiele'!EH14&gt;0),AND('alle Spiele'!$H14-'alle Spiele'!$J14=0,'alle Spiele'!EG14-'alle Spiele'!EH14=0)),Punktsystem!$B$6,0)))</f>
        <v>0</v>
      </c>
      <c r="EH14" s="224">
        <f>IF(EG14=Punktsystem!$B$6,IF(AND(Punktsystem!$D$9&lt;&gt;"",'alle Spiele'!$H14-'alle Spiele'!$J14='alle Spiele'!EG14-'alle Spiele'!EH14,'alle Spiele'!$H14&lt;&gt;'alle Spiele'!$J14),Punktsystem!$B$9,0)+IF(AND(Punktsystem!$D$11&lt;&gt;"",OR('alle Spiele'!$H14='alle Spiele'!EG14,'alle Spiele'!$J14='alle Spiele'!EH14)),Punktsystem!$B$11,0)+IF(AND(Punktsystem!$D$10&lt;&gt;"",'alle Spiele'!$H14='alle Spiele'!$J14,'alle Spiele'!EG14='alle Spiele'!EH14,ABS('alle Spiele'!$H14-'alle Spiele'!EG14)=1),Punktsystem!$B$10,0),0)</f>
        <v>0</v>
      </c>
      <c r="EI14" s="225">
        <f>IF(EG14=Punktsystem!$B$5,IF(AND(Punktsystem!$I$14&lt;&gt;"",'alle Spiele'!$H14+'alle Spiele'!$J14&gt;Punktsystem!$D$14),('alle Spiele'!$H14+'alle Spiele'!$J14-Punktsystem!$D$14)*Punktsystem!$F$14,0)+IF(AND(Punktsystem!$I$15&lt;&gt;"",ABS('alle Spiele'!$H14-'alle Spiele'!$J14)&gt;Punktsystem!$D$15),(ABS('alle Spiele'!$H14-'alle Spiele'!$J14)-Punktsystem!$D$15)*Punktsystem!$F$15,0),0)</f>
        <v>0</v>
      </c>
    </row>
    <row r="15" spans="1:139" x14ac:dyDescent="0.2">
      <c r="A15"/>
      <c r="B15"/>
      <c r="C15"/>
      <c r="D15"/>
      <c r="E15"/>
      <c r="F15"/>
      <c r="G15"/>
      <c r="H15"/>
      <c r="J15"/>
      <c r="K15"/>
      <c r="L15"/>
      <c r="M15"/>
      <c r="N15"/>
      <c r="O15"/>
      <c r="P15"/>
      <c r="Q15"/>
      <c r="T15" s="230">
        <f>IF(OR('alle Spiele'!T15="",'alle Spiele'!U15=""),0,IF(AND('alle Spiele'!$H15='alle Spiele'!T15,'alle Spiele'!$J15='alle Spiele'!U15),Punktsystem!$B$5,IF(OR(AND('alle Spiele'!$H15-'alle Spiele'!$J15&lt;0,'alle Spiele'!T15-'alle Spiele'!U15&lt;0),AND('alle Spiele'!$H15-'alle Spiele'!$J15&gt;0,'alle Spiele'!T15-'alle Spiele'!U15&gt;0),AND('alle Spiele'!$H15-'alle Spiele'!$J15=0,'alle Spiele'!T15-'alle Spiele'!U15=0)),Punktsystem!$B$6,0)))</f>
        <v>0</v>
      </c>
      <c r="U15" s="224">
        <f>IF(T15=Punktsystem!$B$6,IF(AND(Punktsystem!$D$9&lt;&gt;"",'alle Spiele'!$H15-'alle Spiele'!$J15='alle Spiele'!T15-'alle Spiele'!U15,'alle Spiele'!$H15&lt;&gt;'alle Spiele'!$J15),Punktsystem!$B$9,0)+IF(AND(Punktsystem!$D$11&lt;&gt;"",OR('alle Spiele'!$H15='alle Spiele'!T15,'alle Spiele'!$J15='alle Spiele'!U15)),Punktsystem!$B$11,0)+IF(AND(Punktsystem!$D$10&lt;&gt;"",'alle Spiele'!$H15='alle Spiele'!$J15,'alle Spiele'!T15='alle Spiele'!U15,ABS('alle Spiele'!$H15-'alle Spiele'!T15)=1),Punktsystem!$B$10,0),0)</f>
        <v>0</v>
      </c>
      <c r="V15" s="225">
        <f>IF(T15=Punktsystem!$B$5,IF(AND(Punktsystem!$I$14&lt;&gt;"",'alle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W15" s="230">
        <f>IF(OR('alle Spiele'!W15="",'alle Spiele'!X15=""),0,IF(AND('alle Spiele'!$H15='alle Spiele'!W15,'alle Spiele'!$J15='alle Spiele'!X15),Punktsystem!$B$5,IF(OR(AND('alle Spiele'!$H15-'alle Spiele'!$J15&lt;0,'alle Spiele'!W15-'alle Spiele'!X15&lt;0),AND('alle Spiele'!$H15-'alle Spiele'!$J15&gt;0,'alle Spiele'!W15-'alle Spiele'!X15&gt;0),AND('alle Spiele'!$H15-'alle Spiele'!$J15=0,'alle Spiele'!W15-'alle Spiele'!X15=0)),Punktsystem!$B$6,0)))</f>
        <v>0</v>
      </c>
      <c r="X15" s="224">
        <f>IF(W15=Punktsystem!$B$6,IF(AND(Punktsystem!$D$9&lt;&gt;"",'alle Spiele'!$H15-'alle Spiele'!$J15='alle Spiele'!W15-'alle Spiele'!X15,'alle Spiele'!$H15&lt;&gt;'alle Spiele'!$J15),Punktsystem!$B$9,0)+IF(AND(Punktsystem!$D$11&lt;&gt;"",OR('alle Spiele'!$H15='alle Spiele'!W15,'alle Spiele'!$J15='alle Spiele'!X15)),Punktsystem!$B$11,0)+IF(AND(Punktsystem!$D$10&lt;&gt;"",'alle Spiele'!$H15='alle Spiele'!$J15,'alle Spiele'!W15='alle Spiele'!X15,ABS('alle Spiele'!$H15-'alle Spiele'!W15)=1),Punktsystem!$B$10,0),0)</f>
        <v>0</v>
      </c>
      <c r="Y15" s="225">
        <f>IF(W15=Punktsystem!$B$5,IF(AND(Punktsystem!$I$14&lt;&gt;"",'alle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Z15" s="230">
        <f>IF(OR('alle Spiele'!Z15="",'alle Spiele'!AA15=""),0,IF(AND('alle Spiele'!$H15='alle Spiele'!Z15,'alle Spiele'!$J15='alle Spiele'!AA15),Punktsystem!$B$5,IF(OR(AND('alle Spiele'!$H15-'alle Spiele'!$J15&lt;0,'alle Spiele'!Z15-'alle Spiele'!AA15&lt;0),AND('alle Spiele'!$H15-'alle Spiele'!$J15&gt;0,'alle Spiele'!Z15-'alle Spiele'!AA15&gt;0),AND('alle Spiele'!$H15-'alle Spiele'!$J15=0,'alle Spiele'!Z15-'alle Spiele'!AA15=0)),Punktsystem!$B$6,0)))</f>
        <v>0</v>
      </c>
      <c r="AA15" s="224">
        <f>IF(Z15=Punktsystem!$B$6,IF(AND(Punktsystem!$D$9&lt;&gt;"",'alle Spiele'!$H15-'alle Spiele'!$J15='alle Spiele'!Z15-'alle Spiele'!AA15,'alle Spiele'!$H15&lt;&gt;'alle Spiele'!$J15),Punktsystem!$B$9,0)+IF(AND(Punktsystem!$D$11&lt;&gt;"",OR('alle Spiele'!$H15='alle Spiele'!Z15,'alle Spiele'!$J15='alle Spiele'!AA15)),Punktsystem!$B$11,0)+IF(AND(Punktsystem!$D$10&lt;&gt;"",'alle Spiele'!$H15='alle Spiele'!$J15,'alle Spiele'!Z15='alle Spiele'!AA15,ABS('alle Spiele'!$H15-'alle Spiele'!Z15)=1),Punktsystem!$B$10,0),0)</f>
        <v>0</v>
      </c>
      <c r="AB15" s="225">
        <f>IF(Z15=Punktsystem!$B$5,IF(AND(Punktsystem!$I$14&lt;&gt;"",'alle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AC15" s="230">
        <f>IF(OR('alle Spiele'!AC15="",'alle Spiele'!AD15=""),0,IF(AND('alle Spiele'!$H15='alle Spiele'!AC15,'alle Spiele'!$J15='alle Spiele'!AD15),Punktsystem!$B$5,IF(OR(AND('alle Spiele'!$H15-'alle Spiele'!$J15&lt;0,'alle Spiele'!AC15-'alle Spiele'!AD15&lt;0),AND('alle Spiele'!$H15-'alle Spiele'!$J15&gt;0,'alle Spiele'!AC15-'alle Spiele'!AD15&gt;0),AND('alle Spiele'!$H15-'alle Spiele'!$J15=0,'alle Spiele'!AC15-'alle Spiele'!AD15=0)),Punktsystem!$B$6,0)))</f>
        <v>0</v>
      </c>
      <c r="AD15" s="224">
        <f>IF(AC15=Punktsystem!$B$6,IF(AND(Punktsystem!$D$9&lt;&gt;"",'alle Spiele'!$H15-'alle Spiele'!$J15='alle Spiele'!AC15-'alle Spiele'!AD15,'alle Spiele'!$H15&lt;&gt;'alle Spiele'!$J15),Punktsystem!$B$9,0)+IF(AND(Punktsystem!$D$11&lt;&gt;"",OR('alle Spiele'!$H15='alle Spiele'!AC15,'alle Spiele'!$J15='alle Spiele'!AD15)),Punktsystem!$B$11,0)+IF(AND(Punktsystem!$D$10&lt;&gt;"",'alle Spiele'!$H15='alle Spiele'!$J15,'alle Spiele'!AC15='alle Spiele'!AD15,ABS('alle Spiele'!$H15-'alle Spiele'!AC15)=1),Punktsystem!$B$10,0),0)</f>
        <v>0</v>
      </c>
      <c r="AE15" s="225">
        <f>IF(AC15=Punktsystem!$B$5,IF(AND(Punktsystem!$I$14&lt;&gt;"",'alle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AF15" s="230">
        <f>IF(OR('alle Spiele'!AF15="",'alle Spiele'!AG15=""),0,IF(AND('alle Spiele'!$H15='alle Spiele'!AF15,'alle Spiele'!$J15='alle Spiele'!AG15),Punktsystem!$B$5,IF(OR(AND('alle Spiele'!$H15-'alle Spiele'!$J15&lt;0,'alle Spiele'!AF15-'alle Spiele'!AG15&lt;0),AND('alle Spiele'!$H15-'alle Spiele'!$J15&gt;0,'alle Spiele'!AF15-'alle Spiele'!AG15&gt;0),AND('alle Spiele'!$H15-'alle Spiele'!$J15=0,'alle Spiele'!AF15-'alle Spiele'!AG15=0)),Punktsystem!$B$6,0)))</f>
        <v>0</v>
      </c>
      <c r="AG15" s="224">
        <f>IF(AF15=Punktsystem!$B$6,IF(AND(Punktsystem!$D$9&lt;&gt;"",'alle Spiele'!$H15-'alle Spiele'!$J15='alle Spiele'!AF15-'alle Spiele'!AG15,'alle Spiele'!$H15&lt;&gt;'alle Spiele'!$J15),Punktsystem!$B$9,0)+IF(AND(Punktsystem!$D$11&lt;&gt;"",OR('alle Spiele'!$H15='alle Spiele'!AF15,'alle Spiele'!$J15='alle Spiele'!AG15)),Punktsystem!$B$11,0)+IF(AND(Punktsystem!$D$10&lt;&gt;"",'alle Spiele'!$H15='alle Spiele'!$J15,'alle Spiele'!AF15='alle Spiele'!AG15,ABS('alle Spiele'!$H15-'alle Spiele'!AF15)=1),Punktsystem!$B$10,0),0)</f>
        <v>0</v>
      </c>
      <c r="AH15" s="225">
        <f>IF(AF15=Punktsystem!$B$5,IF(AND(Punktsystem!$I$14&lt;&gt;"",'alle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AI15" s="230">
        <f>IF(OR('alle Spiele'!AI15="",'alle Spiele'!AJ15=""),0,IF(AND('alle Spiele'!$H15='alle Spiele'!AI15,'alle Spiele'!$J15='alle Spiele'!AJ15),Punktsystem!$B$5,IF(OR(AND('alle Spiele'!$H15-'alle Spiele'!$J15&lt;0,'alle Spiele'!AI15-'alle Spiele'!AJ15&lt;0),AND('alle Spiele'!$H15-'alle Spiele'!$J15&gt;0,'alle Spiele'!AI15-'alle Spiele'!AJ15&gt;0),AND('alle Spiele'!$H15-'alle Spiele'!$J15=0,'alle Spiele'!AI15-'alle Spiele'!AJ15=0)),Punktsystem!$B$6,0)))</f>
        <v>0</v>
      </c>
      <c r="AJ15" s="224">
        <f>IF(AI15=Punktsystem!$B$6,IF(AND(Punktsystem!$D$9&lt;&gt;"",'alle Spiele'!$H15-'alle Spiele'!$J15='alle Spiele'!AI15-'alle Spiele'!AJ15,'alle Spiele'!$H15&lt;&gt;'alle Spiele'!$J15),Punktsystem!$B$9,0)+IF(AND(Punktsystem!$D$11&lt;&gt;"",OR('alle Spiele'!$H15='alle Spiele'!AI15,'alle Spiele'!$J15='alle Spiele'!AJ15)),Punktsystem!$B$11,0)+IF(AND(Punktsystem!$D$10&lt;&gt;"",'alle Spiele'!$H15='alle Spiele'!$J15,'alle Spiele'!AI15='alle Spiele'!AJ15,ABS('alle Spiele'!$H15-'alle Spiele'!AI15)=1),Punktsystem!$B$10,0),0)</f>
        <v>0</v>
      </c>
      <c r="AK15" s="225">
        <f>IF(AI15=Punktsystem!$B$5,IF(AND(Punktsystem!$I$14&lt;&gt;"",'alle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AL15" s="230">
        <f>IF(OR('alle Spiele'!AL15="",'alle Spiele'!AM15=""),0,IF(AND('alle Spiele'!$H15='alle Spiele'!AL15,'alle Spiele'!$J15='alle Spiele'!AM15),Punktsystem!$B$5,IF(OR(AND('alle Spiele'!$H15-'alle Spiele'!$J15&lt;0,'alle Spiele'!AL15-'alle Spiele'!AM15&lt;0),AND('alle Spiele'!$H15-'alle Spiele'!$J15&gt;0,'alle Spiele'!AL15-'alle Spiele'!AM15&gt;0),AND('alle Spiele'!$H15-'alle Spiele'!$J15=0,'alle Spiele'!AL15-'alle Spiele'!AM15=0)),Punktsystem!$B$6,0)))</f>
        <v>0</v>
      </c>
      <c r="AM15" s="224">
        <f>IF(AL15=Punktsystem!$B$6,IF(AND(Punktsystem!$D$9&lt;&gt;"",'alle Spiele'!$H15-'alle Spiele'!$J15='alle Spiele'!AL15-'alle Spiele'!AM15,'alle Spiele'!$H15&lt;&gt;'alle Spiele'!$J15),Punktsystem!$B$9,0)+IF(AND(Punktsystem!$D$11&lt;&gt;"",OR('alle Spiele'!$H15='alle Spiele'!AL15,'alle Spiele'!$J15='alle Spiele'!AM15)),Punktsystem!$B$11,0)+IF(AND(Punktsystem!$D$10&lt;&gt;"",'alle Spiele'!$H15='alle Spiele'!$J15,'alle Spiele'!AL15='alle Spiele'!AM15,ABS('alle Spiele'!$H15-'alle Spiele'!AL15)=1),Punktsystem!$B$10,0),0)</f>
        <v>0</v>
      </c>
      <c r="AN15" s="225">
        <f>IF(AL15=Punktsystem!$B$5,IF(AND(Punktsystem!$I$14&lt;&gt;"",'alle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AO15" s="230">
        <f>IF(OR('alle Spiele'!AO15="",'alle Spiele'!AP15=""),0,IF(AND('alle Spiele'!$H15='alle Spiele'!AO15,'alle Spiele'!$J15='alle Spiele'!AP15),Punktsystem!$B$5,IF(OR(AND('alle Spiele'!$H15-'alle Spiele'!$J15&lt;0,'alle Spiele'!AO15-'alle Spiele'!AP15&lt;0),AND('alle Spiele'!$H15-'alle Spiele'!$J15&gt;0,'alle Spiele'!AO15-'alle Spiele'!AP15&gt;0),AND('alle Spiele'!$H15-'alle Spiele'!$J15=0,'alle Spiele'!AO15-'alle Spiele'!AP15=0)),Punktsystem!$B$6,0)))</f>
        <v>0</v>
      </c>
      <c r="AP15" s="224">
        <f>IF(AO15=Punktsystem!$B$6,IF(AND(Punktsystem!$D$9&lt;&gt;"",'alle Spiele'!$H15-'alle Spiele'!$J15='alle Spiele'!AO15-'alle Spiele'!AP15,'alle Spiele'!$H15&lt;&gt;'alle Spiele'!$J15),Punktsystem!$B$9,0)+IF(AND(Punktsystem!$D$11&lt;&gt;"",OR('alle Spiele'!$H15='alle Spiele'!AO15,'alle Spiele'!$J15='alle Spiele'!AP15)),Punktsystem!$B$11,0)+IF(AND(Punktsystem!$D$10&lt;&gt;"",'alle Spiele'!$H15='alle Spiele'!$J15,'alle Spiele'!AO15='alle Spiele'!AP15,ABS('alle Spiele'!$H15-'alle Spiele'!AO15)=1),Punktsystem!$B$10,0),0)</f>
        <v>0</v>
      </c>
      <c r="AQ15" s="225">
        <f>IF(AO15=Punktsystem!$B$5,IF(AND(Punktsystem!$I$14&lt;&gt;"",'alle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AR15" s="230">
        <f>IF(OR('alle Spiele'!AR15="",'alle Spiele'!AS15=""),0,IF(AND('alle Spiele'!$H15='alle Spiele'!AR15,'alle Spiele'!$J15='alle Spiele'!AS15),Punktsystem!$B$5,IF(OR(AND('alle Spiele'!$H15-'alle Spiele'!$J15&lt;0,'alle Spiele'!AR15-'alle Spiele'!AS15&lt;0),AND('alle Spiele'!$H15-'alle Spiele'!$J15&gt;0,'alle Spiele'!AR15-'alle Spiele'!AS15&gt;0),AND('alle Spiele'!$H15-'alle Spiele'!$J15=0,'alle Spiele'!AR15-'alle Spiele'!AS15=0)),Punktsystem!$B$6,0)))</f>
        <v>0</v>
      </c>
      <c r="AS15" s="224">
        <f>IF(AR15=Punktsystem!$B$6,IF(AND(Punktsystem!$D$9&lt;&gt;"",'alle Spiele'!$H15-'alle Spiele'!$J15='alle Spiele'!AR15-'alle Spiele'!AS15,'alle Spiele'!$H15&lt;&gt;'alle Spiele'!$J15),Punktsystem!$B$9,0)+IF(AND(Punktsystem!$D$11&lt;&gt;"",OR('alle Spiele'!$H15='alle Spiele'!AR15,'alle Spiele'!$J15='alle Spiele'!AS15)),Punktsystem!$B$11,0)+IF(AND(Punktsystem!$D$10&lt;&gt;"",'alle Spiele'!$H15='alle Spiele'!$J15,'alle Spiele'!AR15='alle Spiele'!AS15,ABS('alle Spiele'!$H15-'alle Spiele'!AR15)=1),Punktsystem!$B$10,0),0)</f>
        <v>0</v>
      </c>
      <c r="AT15" s="225">
        <f>IF(AR15=Punktsystem!$B$5,IF(AND(Punktsystem!$I$14&lt;&gt;"",'alle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AU15" s="230">
        <f>IF(OR('alle Spiele'!AU15="",'alle Spiele'!AV15=""),0,IF(AND('alle Spiele'!$H15='alle Spiele'!AU15,'alle Spiele'!$J15='alle Spiele'!AV15),Punktsystem!$B$5,IF(OR(AND('alle Spiele'!$H15-'alle Spiele'!$J15&lt;0,'alle Spiele'!AU15-'alle Spiele'!AV15&lt;0),AND('alle Spiele'!$H15-'alle Spiele'!$J15&gt;0,'alle Spiele'!AU15-'alle Spiele'!AV15&gt;0),AND('alle Spiele'!$H15-'alle Spiele'!$J15=0,'alle Spiele'!AU15-'alle Spiele'!AV15=0)),Punktsystem!$B$6,0)))</f>
        <v>0</v>
      </c>
      <c r="AV15" s="224">
        <f>IF(AU15=Punktsystem!$B$6,IF(AND(Punktsystem!$D$9&lt;&gt;"",'alle Spiele'!$H15-'alle Spiele'!$J15='alle Spiele'!AU15-'alle Spiele'!AV15,'alle Spiele'!$H15&lt;&gt;'alle Spiele'!$J15),Punktsystem!$B$9,0)+IF(AND(Punktsystem!$D$11&lt;&gt;"",OR('alle Spiele'!$H15='alle Spiele'!AU15,'alle Spiele'!$J15='alle Spiele'!AV15)),Punktsystem!$B$11,0)+IF(AND(Punktsystem!$D$10&lt;&gt;"",'alle Spiele'!$H15='alle Spiele'!$J15,'alle Spiele'!AU15='alle Spiele'!AV15,ABS('alle Spiele'!$H15-'alle Spiele'!AU15)=1),Punktsystem!$B$10,0),0)</f>
        <v>0</v>
      </c>
      <c r="AW15" s="225">
        <f>IF(AU15=Punktsystem!$B$5,IF(AND(Punktsystem!$I$14&lt;&gt;"",'alle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AX15" s="230">
        <f>IF(OR('alle Spiele'!AX15="",'alle Spiele'!AY15=""),0,IF(AND('alle Spiele'!$H15='alle Spiele'!AX15,'alle Spiele'!$J15='alle Spiele'!AY15),Punktsystem!$B$5,IF(OR(AND('alle Spiele'!$H15-'alle Spiele'!$J15&lt;0,'alle Spiele'!AX15-'alle Spiele'!AY15&lt;0),AND('alle Spiele'!$H15-'alle Spiele'!$J15&gt;0,'alle Spiele'!AX15-'alle Spiele'!AY15&gt;0),AND('alle Spiele'!$H15-'alle Spiele'!$J15=0,'alle Spiele'!AX15-'alle Spiele'!AY15=0)),Punktsystem!$B$6,0)))</f>
        <v>0</v>
      </c>
      <c r="AY15" s="224">
        <f>IF(AX15=Punktsystem!$B$6,IF(AND(Punktsystem!$D$9&lt;&gt;"",'alle Spiele'!$H15-'alle Spiele'!$J15='alle Spiele'!AX15-'alle Spiele'!AY15,'alle Spiele'!$H15&lt;&gt;'alle Spiele'!$J15),Punktsystem!$B$9,0)+IF(AND(Punktsystem!$D$11&lt;&gt;"",OR('alle Spiele'!$H15='alle Spiele'!AX15,'alle Spiele'!$J15='alle Spiele'!AY15)),Punktsystem!$B$11,0)+IF(AND(Punktsystem!$D$10&lt;&gt;"",'alle Spiele'!$H15='alle Spiele'!$J15,'alle Spiele'!AX15='alle Spiele'!AY15,ABS('alle Spiele'!$H15-'alle Spiele'!AX15)=1),Punktsystem!$B$10,0),0)</f>
        <v>0</v>
      </c>
      <c r="AZ15" s="225">
        <f>IF(AX15=Punktsystem!$B$5,IF(AND(Punktsystem!$I$14&lt;&gt;"",'alle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BA15" s="230">
        <f>IF(OR('alle Spiele'!BA15="",'alle Spiele'!BB15=""),0,IF(AND('alle Spiele'!$H15='alle Spiele'!BA15,'alle Spiele'!$J15='alle Spiele'!BB15),Punktsystem!$B$5,IF(OR(AND('alle Spiele'!$H15-'alle Spiele'!$J15&lt;0,'alle Spiele'!BA15-'alle Spiele'!BB15&lt;0),AND('alle Spiele'!$H15-'alle Spiele'!$J15&gt;0,'alle Spiele'!BA15-'alle Spiele'!BB15&gt;0),AND('alle Spiele'!$H15-'alle Spiele'!$J15=0,'alle Spiele'!BA15-'alle Spiele'!BB15=0)),Punktsystem!$B$6,0)))</f>
        <v>0</v>
      </c>
      <c r="BB15" s="224">
        <f>IF(BA15=Punktsystem!$B$6,IF(AND(Punktsystem!$D$9&lt;&gt;"",'alle Spiele'!$H15-'alle Spiele'!$J15='alle Spiele'!BA15-'alle Spiele'!BB15,'alle Spiele'!$H15&lt;&gt;'alle Spiele'!$J15),Punktsystem!$B$9,0)+IF(AND(Punktsystem!$D$11&lt;&gt;"",OR('alle Spiele'!$H15='alle Spiele'!BA15,'alle Spiele'!$J15='alle Spiele'!BB15)),Punktsystem!$B$11,0)+IF(AND(Punktsystem!$D$10&lt;&gt;"",'alle Spiele'!$H15='alle Spiele'!$J15,'alle Spiele'!BA15='alle Spiele'!BB15,ABS('alle Spiele'!$H15-'alle Spiele'!BA15)=1),Punktsystem!$B$10,0),0)</f>
        <v>0</v>
      </c>
      <c r="BC15" s="225">
        <f>IF(BA15=Punktsystem!$B$5,IF(AND(Punktsystem!$I$14&lt;&gt;"",'alle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BD15" s="230">
        <f>IF(OR('alle Spiele'!BD15="",'alle Spiele'!BE15=""),0,IF(AND('alle Spiele'!$H15='alle Spiele'!BD15,'alle Spiele'!$J15='alle Spiele'!BE15),Punktsystem!$B$5,IF(OR(AND('alle Spiele'!$H15-'alle Spiele'!$J15&lt;0,'alle Spiele'!BD15-'alle Spiele'!BE15&lt;0),AND('alle Spiele'!$H15-'alle Spiele'!$J15&gt;0,'alle Spiele'!BD15-'alle Spiele'!BE15&gt;0),AND('alle Spiele'!$H15-'alle Spiele'!$J15=0,'alle Spiele'!BD15-'alle Spiele'!BE15=0)),Punktsystem!$B$6,0)))</f>
        <v>0</v>
      </c>
      <c r="BE15" s="224">
        <f>IF(BD15=Punktsystem!$B$6,IF(AND(Punktsystem!$D$9&lt;&gt;"",'alle Spiele'!$H15-'alle Spiele'!$J15='alle Spiele'!BD15-'alle Spiele'!BE15,'alle Spiele'!$H15&lt;&gt;'alle Spiele'!$J15),Punktsystem!$B$9,0)+IF(AND(Punktsystem!$D$11&lt;&gt;"",OR('alle Spiele'!$H15='alle Spiele'!BD15,'alle Spiele'!$J15='alle Spiele'!BE15)),Punktsystem!$B$11,0)+IF(AND(Punktsystem!$D$10&lt;&gt;"",'alle Spiele'!$H15='alle Spiele'!$J15,'alle Spiele'!BD15='alle Spiele'!BE15,ABS('alle Spiele'!$H15-'alle Spiele'!BD15)=1),Punktsystem!$B$10,0),0)</f>
        <v>0</v>
      </c>
      <c r="BF15" s="225">
        <f>IF(BD15=Punktsystem!$B$5,IF(AND(Punktsystem!$I$14&lt;&gt;"",'alle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BG15" s="230">
        <f>IF(OR('alle Spiele'!BG15="",'alle Spiele'!BH15=""),0,IF(AND('alle Spiele'!$H15='alle Spiele'!BG15,'alle Spiele'!$J15='alle Spiele'!BH15),Punktsystem!$B$5,IF(OR(AND('alle Spiele'!$H15-'alle Spiele'!$J15&lt;0,'alle Spiele'!BG15-'alle Spiele'!BH15&lt;0),AND('alle Spiele'!$H15-'alle Spiele'!$J15&gt;0,'alle Spiele'!BG15-'alle Spiele'!BH15&gt;0),AND('alle Spiele'!$H15-'alle Spiele'!$J15=0,'alle Spiele'!BG15-'alle Spiele'!BH15=0)),Punktsystem!$B$6,0)))</f>
        <v>0</v>
      </c>
      <c r="BH15" s="224">
        <f>IF(BG15=Punktsystem!$B$6,IF(AND(Punktsystem!$D$9&lt;&gt;"",'alle Spiele'!$H15-'alle Spiele'!$J15='alle Spiele'!BG15-'alle Spiele'!BH15,'alle Spiele'!$H15&lt;&gt;'alle Spiele'!$J15),Punktsystem!$B$9,0)+IF(AND(Punktsystem!$D$11&lt;&gt;"",OR('alle Spiele'!$H15='alle Spiele'!BG15,'alle Spiele'!$J15='alle Spiele'!BH15)),Punktsystem!$B$11,0)+IF(AND(Punktsystem!$D$10&lt;&gt;"",'alle Spiele'!$H15='alle Spiele'!$J15,'alle Spiele'!BG15='alle Spiele'!BH15,ABS('alle Spiele'!$H15-'alle Spiele'!BG15)=1),Punktsystem!$B$10,0),0)</f>
        <v>0</v>
      </c>
      <c r="BI15" s="225">
        <f>IF(BG15=Punktsystem!$B$5,IF(AND(Punktsystem!$I$14&lt;&gt;"",'alle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BJ15" s="230">
        <f>IF(OR('alle Spiele'!BJ15="",'alle Spiele'!BK15=""),0,IF(AND('alle Spiele'!$H15='alle Spiele'!BJ15,'alle Spiele'!$J15='alle Spiele'!BK15),Punktsystem!$B$5,IF(OR(AND('alle Spiele'!$H15-'alle Spiele'!$J15&lt;0,'alle Spiele'!BJ15-'alle Spiele'!BK15&lt;0),AND('alle Spiele'!$H15-'alle Spiele'!$J15&gt;0,'alle Spiele'!BJ15-'alle Spiele'!BK15&gt;0),AND('alle Spiele'!$H15-'alle Spiele'!$J15=0,'alle Spiele'!BJ15-'alle Spiele'!BK15=0)),Punktsystem!$B$6,0)))</f>
        <v>0</v>
      </c>
      <c r="BK15" s="224">
        <f>IF(BJ15=Punktsystem!$B$6,IF(AND(Punktsystem!$D$9&lt;&gt;"",'alle Spiele'!$H15-'alle Spiele'!$J15='alle Spiele'!BJ15-'alle Spiele'!BK15,'alle Spiele'!$H15&lt;&gt;'alle Spiele'!$J15),Punktsystem!$B$9,0)+IF(AND(Punktsystem!$D$11&lt;&gt;"",OR('alle Spiele'!$H15='alle Spiele'!BJ15,'alle Spiele'!$J15='alle Spiele'!BK15)),Punktsystem!$B$11,0)+IF(AND(Punktsystem!$D$10&lt;&gt;"",'alle Spiele'!$H15='alle Spiele'!$J15,'alle Spiele'!BJ15='alle Spiele'!BK15,ABS('alle Spiele'!$H15-'alle Spiele'!BJ15)=1),Punktsystem!$B$10,0),0)</f>
        <v>0</v>
      </c>
      <c r="BL15" s="225">
        <f>IF(BJ15=Punktsystem!$B$5,IF(AND(Punktsystem!$I$14&lt;&gt;"",'alle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BM15" s="230">
        <f>IF(OR('alle Spiele'!BM15="",'alle Spiele'!BN15=""),0,IF(AND('alle Spiele'!$H15='alle Spiele'!BM15,'alle Spiele'!$J15='alle Spiele'!BN15),Punktsystem!$B$5,IF(OR(AND('alle Spiele'!$H15-'alle Spiele'!$J15&lt;0,'alle Spiele'!BM15-'alle Spiele'!BN15&lt;0),AND('alle Spiele'!$H15-'alle Spiele'!$J15&gt;0,'alle Spiele'!BM15-'alle Spiele'!BN15&gt;0),AND('alle Spiele'!$H15-'alle Spiele'!$J15=0,'alle Spiele'!BM15-'alle Spiele'!BN15=0)),Punktsystem!$B$6,0)))</f>
        <v>0</v>
      </c>
      <c r="BN15" s="224">
        <f>IF(BM15=Punktsystem!$B$6,IF(AND(Punktsystem!$D$9&lt;&gt;"",'alle Spiele'!$H15-'alle Spiele'!$J15='alle Spiele'!BM15-'alle Spiele'!BN15,'alle Spiele'!$H15&lt;&gt;'alle Spiele'!$J15),Punktsystem!$B$9,0)+IF(AND(Punktsystem!$D$11&lt;&gt;"",OR('alle Spiele'!$H15='alle Spiele'!BM15,'alle Spiele'!$J15='alle Spiele'!BN15)),Punktsystem!$B$11,0)+IF(AND(Punktsystem!$D$10&lt;&gt;"",'alle Spiele'!$H15='alle Spiele'!$J15,'alle Spiele'!BM15='alle Spiele'!BN15,ABS('alle Spiele'!$H15-'alle Spiele'!BM15)=1),Punktsystem!$B$10,0),0)</f>
        <v>0</v>
      </c>
      <c r="BO15" s="225">
        <f>IF(BM15=Punktsystem!$B$5,IF(AND(Punktsystem!$I$14&lt;&gt;"",'alle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BP15" s="230">
        <f>IF(OR('alle Spiele'!BP15="",'alle Spiele'!BQ15=""),0,IF(AND('alle Spiele'!$H15='alle Spiele'!BP15,'alle Spiele'!$J15='alle Spiele'!BQ15),Punktsystem!$B$5,IF(OR(AND('alle Spiele'!$H15-'alle Spiele'!$J15&lt;0,'alle Spiele'!BP15-'alle Spiele'!BQ15&lt;0),AND('alle Spiele'!$H15-'alle Spiele'!$J15&gt;0,'alle Spiele'!BP15-'alle Spiele'!BQ15&gt;0),AND('alle Spiele'!$H15-'alle Spiele'!$J15=0,'alle Spiele'!BP15-'alle Spiele'!BQ15=0)),Punktsystem!$B$6,0)))</f>
        <v>0</v>
      </c>
      <c r="BQ15" s="224">
        <f>IF(BP15=Punktsystem!$B$6,IF(AND(Punktsystem!$D$9&lt;&gt;"",'alle Spiele'!$H15-'alle Spiele'!$J15='alle Spiele'!BP15-'alle Spiele'!BQ15,'alle Spiele'!$H15&lt;&gt;'alle Spiele'!$J15),Punktsystem!$B$9,0)+IF(AND(Punktsystem!$D$11&lt;&gt;"",OR('alle Spiele'!$H15='alle Spiele'!BP15,'alle Spiele'!$J15='alle Spiele'!BQ15)),Punktsystem!$B$11,0)+IF(AND(Punktsystem!$D$10&lt;&gt;"",'alle Spiele'!$H15='alle Spiele'!$J15,'alle Spiele'!BP15='alle Spiele'!BQ15,ABS('alle Spiele'!$H15-'alle Spiele'!BP15)=1),Punktsystem!$B$10,0),0)</f>
        <v>0</v>
      </c>
      <c r="BR15" s="225">
        <f>IF(BP15=Punktsystem!$B$5,IF(AND(Punktsystem!$I$14&lt;&gt;"",'alle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BS15" s="230">
        <f>IF(OR('alle Spiele'!BS15="",'alle Spiele'!BT15=""),0,IF(AND('alle Spiele'!$H15='alle Spiele'!BS15,'alle Spiele'!$J15='alle Spiele'!BT15),Punktsystem!$B$5,IF(OR(AND('alle Spiele'!$H15-'alle Spiele'!$J15&lt;0,'alle Spiele'!BS15-'alle Spiele'!BT15&lt;0),AND('alle Spiele'!$H15-'alle Spiele'!$J15&gt;0,'alle Spiele'!BS15-'alle Spiele'!BT15&gt;0),AND('alle Spiele'!$H15-'alle Spiele'!$J15=0,'alle Spiele'!BS15-'alle Spiele'!BT15=0)),Punktsystem!$B$6,0)))</f>
        <v>0</v>
      </c>
      <c r="BT15" s="224">
        <f>IF(BS15=Punktsystem!$B$6,IF(AND(Punktsystem!$D$9&lt;&gt;"",'alle Spiele'!$H15-'alle Spiele'!$J15='alle Spiele'!BS15-'alle Spiele'!BT15,'alle Spiele'!$H15&lt;&gt;'alle Spiele'!$J15),Punktsystem!$B$9,0)+IF(AND(Punktsystem!$D$11&lt;&gt;"",OR('alle Spiele'!$H15='alle Spiele'!BS15,'alle Spiele'!$J15='alle Spiele'!BT15)),Punktsystem!$B$11,0)+IF(AND(Punktsystem!$D$10&lt;&gt;"",'alle Spiele'!$H15='alle Spiele'!$J15,'alle Spiele'!BS15='alle Spiele'!BT15,ABS('alle Spiele'!$H15-'alle Spiele'!BS15)=1),Punktsystem!$B$10,0),0)</f>
        <v>0</v>
      </c>
      <c r="BU15" s="225">
        <f>IF(BS15=Punktsystem!$B$5,IF(AND(Punktsystem!$I$14&lt;&gt;"",'alle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BV15" s="230">
        <f>IF(OR('alle Spiele'!BV15="",'alle Spiele'!BW15=""),0,IF(AND('alle Spiele'!$H15='alle Spiele'!BV15,'alle Spiele'!$J15='alle Spiele'!BW15),Punktsystem!$B$5,IF(OR(AND('alle Spiele'!$H15-'alle Spiele'!$J15&lt;0,'alle Spiele'!BV15-'alle Spiele'!BW15&lt;0),AND('alle Spiele'!$H15-'alle Spiele'!$J15&gt;0,'alle Spiele'!BV15-'alle Spiele'!BW15&gt;0),AND('alle Spiele'!$H15-'alle Spiele'!$J15=0,'alle Spiele'!BV15-'alle Spiele'!BW15=0)),Punktsystem!$B$6,0)))</f>
        <v>0</v>
      </c>
      <c r="BW15" s="224">
        <f>IF(BV15=Punktsystem!$B$6,IF(AND(Punktsystem!$D$9&lt;&gt;"",'alle Spiele'!$H15-'alle Spiele'!$J15='alle Spiele'!BV15-'alle Spiele'!BW15,'alle Spiele'!$H15&lt;&gt;'alle Spiele'!$J15),Punktsystem!$B$9,0)+IF(AND(Punktsystem!$D$11&lt;&gt;"",OR('alle Spiele'!$H15='alle Spiele'!BV15,'alle Spiele'!$J15='alle Spiele'!BW15)),Punktsystem!$B$11,0)+IF(AND(Punktsystem!$D$10&lt;&gt;"",'alle Spiele'!$H15='alle Spiele'!$J15,'alle Spiele'!BV15='alle Spiele'!BW15,ABS('alle Spiele'!$H15-'alle Spiele'!BV15)=1),Punktsystem!$B$10,0),0)</f>
        <v>0</v>
      </c>
      <c r="BX15" s="225">
        <f>IF(BV15=Punktsystem!$B$5,IF(AND(Punktsystem!$I$14&lt;&gt;"",'alle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BY15" s="230">
        <f>IF(OR('alle Spiele'!BY15="",'alle Spiele'!BZ15=""),0,IF(AND('alle Spiele'!$H15='alle Spiele'!BY15,'alle Spiele'!$J15='alle Spiele'!BZ15),Punktsystem!$B$5,IF(OR(AND('alle Spiele'!$H15-'alle Spiele'!$J15&lt;0,'alle Spiele'!BY15-'alle Spiele'!BZ15&lt;0),AND('alle Spiele'!$H15-'alle Spiele'!$J15&gt;0,'alle Spiele'!BY15-'alle Spiele'!BZ15&gt;0),AND('alle Spiele'!$H15-'alle Spiele'!$J15=0,'alle Spiele'!BY15-'alle Spiele'!BZ15=0)),Punktsystem!$B$6,0)))</f>
        <v>0</v>
      </c>
      <c r="BZ15" s="224">
        <f>IF(BY15=Punktsystem!$B$6,IF(AND(Punktsystem!$D$9&lt;&gt;"",'alle Spiele'!$H15-'alle Spiele'!$J15='alle Spiele'!BY15-'alle Spiele'!BZ15,'alle Spiele'!$H15&lt;&gt;'alle Spiele'!$J15),Punktsystem!$B$9,0)+IF(AND(Punktsystem!$D$11&lt;&gt;"",OR('alle Spiele'!$H15='alle Spiele'!BY15,'alle Spiele'!$J15='alle Spiele'!BZ15)),Punktsystem!$B$11,0)+IF(AND(Punktsystem!$D$10&lt;&gt;"",'alle Spiele'!$H15='alle Spiele'!$J15,'alle Spiele'!BY15='alle Spiele'!BZ15,ABS('alle Spiele'!$H15-'alle Spiele'!BY15)=1),Punktsystem!$B$10,0),0)</f>
        <v>0</v>
      </c>
      <c r="CA15" s="225">
        <f>IF(BY15=Punktsystem!$B$5,IF(AND(Punktsystem!$I$14&lt;&gt;"",'alle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CB15" s="230">
        <f>IF(OR('alle Spiele'!CB15="",'alle Spiele'!CC15=""),0,IF(AND('alle Spiele'!$H15='alle Spiele'!CB15,'alle Spiele'!$J15='alle Spiele'!CC15),Punktsystem!$B$5,IF(OR(AND('alle Spiele'!$H15-'alle Spiele'!$J15&lt;0,'alle Spiele'!CB15-'alle Spiele'!CC15&lt;0),AND('alle Spiele'!$H15-'alle Spiele'!$J15&gt;0,'alle Spiele'!CB15-'alle Spiele'!CC15&gt;0),AND('alle Spiele'!$H15-'alle Spiele'!$J15=0,'alle Spiele'!CB15-'alle Spiele'!CC15=0)),Punktsystem!$B$6,0)))</f>
        <v>0</v>
      </c>
      <c r="CC15" s="224">
        <f>IF(CB15=Punktsystem!$B$6,IF(AND(Punktsystem!$D$9&lt;&gt;"",'alle Spiele'!$H15-'alle Spiele'!$J15='alle Spiele'!CB15-'alle Spiele'!CC15,'alle Spiele'!$H15&lt;&gt;'alle Spiele'!$J15),Punktsystem!$B$9,0)+IF(AND(Punktsystem!$D$11&lt;&gt;"",OR('alle Spiele'!$H15='alle Spiele'!CB15,'alle Spiele'!$J15='alle Spiele'!CC15)),Punktsystem!$B$11,0)+IF(AND(Punktsystem!$D$10&lt;&gt;"",'alle Spiele'!$H15='alle Spiele'!$J15,'alle Spiele'!CB15='alle Spiele'!CC15,ABS('alle Spiele'!$H15-'alle Spiele'!CB15)=1),Punktsystem!$B$10,0),0)</f>
        <v>0</v>
      </c>
      <c r="CD15" s="225">
        <f>IF(CB15=Punktsystem!$B$5,IF(AND(Punktsystem!$I$14&lt;&gt;"",'alle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CE15" s="230">
        <f>IF(OR('alle Spiele'!CE15="",'alle Spiele'!CF15=""),0,IF(AND('alle Spiele'!$H15='alle Spiele'!CE15,'alle Spiele'!$J15='alle Spiele'!CF15),Punktsystem!$B$5,IF(OR(AND('alle Spiele'!$H15-'alle Spiele'!$J15&lt;0,'alle Spiele'!CE15-'alle Spiele'!CF15&lt;0),AND('alle Spiele'!$H15-'alle Spiele'!$J15&gt;0,'alle Spiele'!CE15-'alle Spiele'!CF15&gt;0),AND('alle Spiele'!$H15-'alle Spiele'!$J15=0,'alle Spiele'!CE15-'alle Spiele'!CF15=0)),Punktsystem!$B$6,0)))</f>
        <v>0</v>
      </c>
      <c r="CF15" s="224">
        <f>IF(CE15=Punktsystem!$B$6,IF(AND(Punktsystem!$D$9&lt;&gt;"",'alle Spiele'!$H15-'alle Spiele'!$J15='alle Spiele'!CE15-'alle Spiele'!CF15,'alle Spiele'!$H15&lt;&gt;'alle Spiele'!$J15),Punktsystem!$B$9,0)+IF(AND(Punktsystem!$D$11&lt;&gt;"",OR('alle Spiele'!$H15='alle Spiele'!CE15,'alle Spiele'!$J15='alle Spiele'!CF15)),Punktsystem!$B$11,0)+IF(AND(Punktsystem!$D$10&lt;&gt;"",'alle Spiele'!$H15='alle Spiele'!$J15,'alle Spiele'!CE15='alle Spiele'!CF15,ABS('alle Spiele'!$H15-'alle Spiele'!CE15)=1),Punktsystem!$B$10,0),0)</f>
        <v>0</v>
      </c>
      <c r="CG15" s="225">
        <f>IF(CE15=Punktsystem!$B$5,IF(AND(Punktsystem!$I$14&lt;&gt;"",'alle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CH15" s="230">
        <f>IF(OR('alle Spiele'!CH15="",'alle Spiele'!CI15=""),0,IF(AND('alle Spiele'!$H15='alle Spiele'!CH15,'alle Spiele'!$J15='alle Spiele'!CI15),Punktsystem!$B$5,IF(OR(AND('alle Spiele'!$H15-'alle Spiele'!$J15&lt;0,'alle Spiele'!CH15-'alle Spiele'!CI15&lt;0),AND('alle Spiele'!$H15-'alle Spiele'!$J15&gt;0,'alle Spiele'!CH15-'alle Spiele'!CI15&gt;0),AND('alle Spiele'!$H15-'alle Spiele'!$J15=0,'alle Spiele'!CH15-'alle Spiele'!CI15=0)),Punktsystem!$B$6,0)))</f>
        <v>0</v>
      </c>
      <c r="CI15" s="224">
        <f>IF(CH15=Punktsystem!$B$6,IF(AND(Punktsystem!$D$9&lt;&gt;"",'alle Spiele'!$H15-'alle Spiele'!$J15='alle Spiele'!CH15-'alle Spiele'!CI15,'alle Spiele'!$H15&lt;&gt;'alle Spiele'!$J15),Punktsystem!$B$9,0)+IF(AND(Punktsystem!$D$11&lt;&gt;"",OR('alle Spiele'!$H15='alle Spiele'!CH15,'alle Spiele'!$J15='alle Spiele'!CI15)),Punktsystem!$B$11,0)+IF(AND(Punktsystem!$D$10&lt;&gt;"",'alle Spiele'!$H15='alle Spiele'!$J15,'alle Spiele'!CH15='alle Spiele'!CI15,ABS('alle Spiele'!$H15-'alle Spiele'!CH15)=1),Punktsystem!$B$10,0),0)</f>
        <v>0</v>
      </c>
      <c r="CJ15" s="225">
        <f>IF(CH15=Punktsystem!$B$5,IF(AND(Punktsystem!$I$14&lt;&gt;"",'alle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CK15" s="230">
        <f>IF(OR('alle Spiele'!CK15="",'alle Spiele'!CL15=""),0,IF(AND('alle Spiele'!$H15='alle Spiele'!CK15,'alle Spiele'!$J15='alle Spiele'!CL15),Punktsystem!$B$5,IF(OR(AND('alle Spiele'!$H15-'alle Spiele'!$J15&lt;0,'alle Spiele'!CK15-'alle Spiele'!CL15&lt;0),AND('alle Spiele'!$H15-'alle Spiele'!$J15&gt;0,'alle Spiele'!CK15-'alle Spiele'!CL15&gt;0),AND('alle Spiele'!$H15-'alle Spiele'!$J15=0,'alle Spiele'!CK15-'alle Spiele'!CL15=0)),Punktsystem!$B$6,0)))</f>
        <v>0</v>
      </c>
      <c r="CL15" s="224">
        <f>IF(CK15=Punktsystem!$B$6,IF(AND(Punktsystem!$D$9&lt;&gt;"",'alle Spiele'!$H15-'alle Spiele'!$J15='alle Spiele'!CK15-'alle Spiele'!CL15,'alle Spiele'!$H15&lt;&gt;'alle Spiele'!$J15),Punktsystem!$B$9,0)+IF(AND(Punktsystem!$D$11&lt;&gt;"",OR('alle Spiele'!$H15='alle Spiele'!CK15,'alle Spiele'!$J15='alle Spiele'!CL15)),Punktsystem!$B$11,0)+IF(AND(Punktsystem!$D$10&lt;&gt;"",'alle Spiele'!$H15='alle Spiele'!$J15,'alle Spiele'!CK15='alle Spiele'!CL15,ABS('alle Spiele'!$H15-'alle Spiele'!CK15)=1),Punktsystem!$B$10,0),0)</f>
        <v>0</v>
      </c>
      <c r="CM15" s="225">
        <f>IF(CK15=Punktsystem!$B$5,IF(AND(Punktsystem!$I$14&lt;&gt;"",'alle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CN15" s="230">
        <f>IF(OR('alle Spiele'!CN15="",'alle Spiele'!CO15=""),0,IF(AND('alle Spiele'!$H15='alle Spiele'!CN15,'alle Spiele'!$J15='alle Spiele'!CO15),Punktsystem!$B$5,IF(OR(AND('alle Spiele'!$H15-'alle Spiele'!$J15&lt;0,'alle Spiele'!CN15-'alle Spiele'!CO15&lt;0),AND('alle Spiele'!$H15-'alle Spiele'!$J15&gt;0,'alle Spiele'!CN15-'alle Spiele'!CO15&gt;0),AND('alle Spiele'!$H15-'alle Spiele'!$J15=0,'alle Spiele'!CN15-'alle Spiele'!CO15=0)),Punktsystem!$B$6,0)))</f>
        <v>0</v>
      </c>
      <c r="CO15" s="224">
        <f>IF(CN15=Punktsystem!$B$6,IF(AND(Punktsystem!$D$9&lt;&gt;"",'alle Spiele'!$H15-'alle Spiele'!$J15='alle Spiele'!CN15-'alle Spiele'!CO15,'alle Spiele'!$H15&lt;&gt;'alle Spiele'!$J15),Punktsystem!$B$9,0)+IF(AND(Punktsystem!$D$11&lt;&gt;"",OR('alle Spiele'!$H15='alle Spiele'!CN15,'alle Spiele'!$J15='alle Spiele'!CO15)),Punktsystem!$B$11,0)+IF(AND(Punktsystem!$D$10&lt;&gt;"",'alle Spiele'!$H15='alle Spiele'!$J15,'alle Spiele'!CN15='alle Spiele'!CO15,ABS('alle Spiele'!$H15-'alle Spiele'!CN15)=1),Punktsystem!$B$10,0),0)</f>
        <v>0</v>
      </c>
      <c r="CP15" s="225">
        <f>IF(CN15=Punktsystem!$B$5,IF(AND(Punktsystem!$I$14&lt;&gt;"",'alle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CQ15" s="230">
        <f>IF(OR('alle Spiele'!CQ15="",'alle Spiele'!CR15=""),0,IF(AND('alle Spiele'!$H15='alle Spiele'!CQ15,'alle Spiele'!$J15='alle Spiele'!CR15),Punktsystem!$B$5,IF(OR(AND('alle Spiele'!$H15-'alle Spiele'!$J15&lt;0,'alle Spiele'!CQ15-'alle Spiele'!CR15&lt;0),AND('alle Spiele'!$H15-'alle Spiele'!$J15&gt;0,'alle Spiele'!CQ15-'alle Spiele'!CR15&gt;0),AND('alle Spiele'!$H15-'alle Spiele'!$J15=0,'alle Spiele'!CQ15-'alle Spiele'!CR15=0)),Punktsystem!$B$6,0)))</f>
        <v>0</v>
      </c>
      <c r="CR15" s="224">
        <f>IF(CQ15=Punktsystem!$B$6,IF(AND(Punktsystem!$D$9&lt;&gt;"",'alle Spiele'!$H15-'alle Spiele'!$J15='alle Spiele'!CQ15-'alle Spiele'!CR15,'alle Spiele'!$H15&lt;&gt;'alle Spiele'!$J15),Punktsystem!$B$9,0)+IF(AND(Punktsystem!$D$11&lt;&gt;"",OR('alle Spiele'!$H15='alle Spiele'!CQ15,'alle Spiele'!$J15='alle Spiele'!CR15)),Punktsystem!$B$11,0)+IF(AND(Punktsystem!$D$10&lt;&gt;"",'alle Spiele'!$H15='alle Spiele'!$J15,'alle Spiele'!CQ15='alle Spiele'!CR15,ABS('alle Spiele'!$H15-'alle Spiele'!CQ15)=1),Punktsystem!$B$10,0),0)</f>
        <v>0</v>
      </c>
      <c r="CS15" s="225">
        <f>IF(CQ15=Punktsystem!$B$5,IF(AND(Punktsystem!$I$14&lt;&gt;"",'alle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CT15" s="230">
        <f>IF(OR('alle Spiele'!CT15="",'alle Spiele'!CU15=""),0,IF(AND('alle Spiele'!$H15='alle Spiele'!CT15,'alle Spiele'!$J15='alle Spiele'!CU15),Punktsystem!$B$5,IF(OR(AND('alle Spiele'!$H15-'alle Spiele'!$J15&lt;0,'alle Spiele'!CT15-'alle Spiele'!CU15&lt;0),AND('alle Spiele'!$H15-'alle Spiele'!$J15&gt;0,'alle Spiele'!CT15-'alle Spiele'!CU15&gt;0),AND('alle Spiele'!$H15-'alle Spiele'!$J15=0,'alle Spiele'!CT15-'alle Spiele'!CU15=0)),Punktsystem!$B$6,0)))</f>
        <v>0</v>
      </c>
      <c r="CU15" s="224">
        <f>IF(CT15=Punktsystem!$B$6,IF(AND(Punktsystem!$D$9&lt;&gt;"",'alle Spiele'!$H15-'alle Spiele'!$J15='alle Spiele'!CT15-'alle Spiele'!CU15,'alle Spiele'!$H15&lt;&gt;'alle Spiele'!$J15),Punktsystem!$B$9,0)+IF(AND(Punktsystem!$D$11&lt;&gt;"",OR('alle Spiele'!$H15='alle Spiele'!CT15,'alle Spiele'!$J15='alle Spiele'!CU15)),Punktsystem!$B$11,0)+IF(AND(Punktsystem!$D$10&lt;&gt;"",'alle Spiele'!$H15='alle Spiele'!$J15,'alle Spiele'!CT15='alle Spiele'!CU15,ABS('alle Spiele'!$H15-'alle Spiele'!CT15)=1),Punktsystem!$B$10,0),0)</f>
        <v>0</v>
      </c>
      <c r="CV15" s="225">
        <f>IF(CT15=Punktsystem!$B$5,IF(AND(Punktsystem!$I$14&lt;&gt;"",'alle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CW15" s="230">
        <f>IF(OR('alle Spiele'!CW15="",'alle Spiele'!CX15=""),0,IF(AND('alle Spiele'!$H15='alle Spiele'!CW15,'alle Spiele'!$J15='alle Spiele'!CX15),Punktsystem!$B$5,IF(OR(AND('alle Spiele'!$H15-'alle Spiele'!$J15&lt;0,'alle Spiele'!CW15-'alle Spiele'!CX15&lt;0),AND('alle Spiele'!$H15-'alle Spiele'!$J15&gt;0,'alle Spiele'!CW15-'alle Spiele'!CX15&gt;0),AND('alle Spiele'!$H15-'alle Spiele'!$J15=0,'alle Spiele'!CW15-'alle Spiele'!CX15=0)),Punktsystem!$B$6,0)))</f>
        <v>0</v>
      </c>
      <c r="CX15" s="224">
        <f>IF(CW15=Punktsystem!$B$6,IF(AND(Punktsystem!$D$9&lt;&gt;"",'alle Spiele'!$H15-'alle Spiele'!$J15='alle Spiele'!CW15-'alle Spiele'!CX15,'alle Spiele'!$H15&lt;&gt;'alle Spiele'!$J15),Punktsystem!$B$9,0)+IF(AND(Punktsystem!$D$11&lt;&gt;"",OR('alle Spiele'!$H15='alle Spiele'!CW15,'alle Spiele'!$J15='alle Spiele'!CX15)),Punktsystem!$B$11,0)+IF(AND(Punktsystem!$D$10&lt;&gt;"",'alle Spiele'!$H15='alle Spiele'!$J15,'alle Spiele'!CW15='alle Spiele'!CX15,ABS('alle Spiele'!$H15-'alle Spiele'!CW15)=1),Punktsystem!$B$10,0),0)</f>
        <v>0</v>
      </c>
      <c r="CY15" s="225">
        <f>IF(CW15=Punktsystem!$B$5,IF(AND(Punktsystem!$I$14&lt;&gt;"",'alle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CZ15" s="230">
        <f>IF(OR('alle Spiele'!CZ15="",'alle Spiele'!DA15=""),0,IF(AND('alle Spiele'!$H15='alle Spiele'!CZ15,'alle Spiele'!$J15='alle Spiele'!DA15),Punktsystem!$B$5,IF(OR(AND('alle Spiele'!$H15-'alle Spiele'!$J15&lt;0,'alle Spiele'!CZ15-'alle Spiele'!DA15&lt;0),AND('alle Spiele'!$H15-'alle Spiele'!$J15&gt;0,'alle Spiele'!CZ15-'alle Spiele'!DA15&gt;0),AND('alle Spiele'!$H15-'alle Spiele'!$J15=0,'alle Spiele'!CZ15-'alle Spiele'!DA15=0)),Punktsystem!$B$6,0)))</f>
        <v>0</v>
      </c>
      <c r="DA15" s="224">
        <f>IF(CZ15=Punktsystem!$B$6,IF(AND(Punktsystem!$D$9&lt;&gt;"",'alle Spiele'!$H15-'alle Spiele'!$J15='alle Spiele'!CZ15-'alle Spiele'!DA15,'alle Spiele'!$H15&lt;&gt;'alle Spiele'!$J15),Punktsystem!$B$9,0)+IF(AND(Punktsystem!$D$11&lt;&gt;"",OR('alle Spiele'!$H15='alle Spiele'!CZ15,'alle Spiele'!$J15='alle Spiele'!DA15)),Punktsystem!$B$11,0)+IF(AND(Punktsystem!$D$10&lt;&gt;"",'alle Spiele'!$H15='alle Spiele'!$J15,'alle Spiele'!CZ15='alle Spiele'!DA15,ABS('alle Spiele'!$H15-'alle Spiele'!CZ15)=1),Punktsystem!$B$10,0),0)</f>
        <v>0</v>
      </c>
      <c r="DB15" s="225">
        <f>IF(CZ15=Punktsystem!$B$5,IF(AND(Punktsystem!$I$14&lt;&gt;"",'alle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DC15" s="230">
        <f>IF(OR('alle Spiele'!DC15="",'alle Spiele'!DD15=""),0,IF(AND('alle Spiele'!$H15='alle Spiele'!DC15,'alle Spiele'!$J15='alle Spiele'!DD15),Punktsystem!$B$5,IF(OR(AND('alle Spiele'!$H15-'alle Spiele'!$J15&lt;0,'alle Spiele'!DC15-'alle Spiele'!DD15&lt;0),AND('alle Spiele'!$H15-'alle Spiele'!$J15&gt;0,'alle Spiele'!DC15-'alle Spiele'!DD15&gt;0),AND('alle Spiele'!$H15-'alle Spiele'!$J15=0,'alle Spiele'!DC15-'alle Spiele'!DD15=0)),Punktsystem!$B$6,0)))</f>
        <v>0</v>
      </c>
      <c r="DD15" s="224">
        <f>IF(DC15=Punktsystem!$B$6,IF(AND(Punktsystem!$D$9&lt;&gt;"",'alle Spiele'!$H15-'alle Spiele'!$J15='alle Spiele'!DC15-'alle Spiele'!DD15,'alle Spiele'!$H15&lt;&gt;'alle Spiele'!$J15),Punktsystem!$B$9,0)+IF(AND(Punktsystem!$D$11&lt;&gt;"",OR('alle Spiele'!$H15='alle Spiele'!DC15,'alle Spiele'!$J15='alle Spiele'!DD15)),Punktsystem!$B$11,0)+IF(AND(Punktsystem!$D$10&lt;&gt;"",'alle Spiele'!$H15='alle Spiele'!$J15,'alle Spiele'!DC15='alle Spiele'!DD15,ABS('alle Spiele'!$H15-'alle Spiele'!DC15)=1),Punktsystem!$B$10,0),0)</f>
        <v>0</v>
      </c>
      <c r="DE15" s="225">
        <f>IF(DC15=Punktsystem!$B$5,IF(AND(Punktsystem!$I$14&lt;&gt;"",'alle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DF15" s="230">
        <f>IF(OR('alle Spiele'!DF15="",'alle Spiele'!DG15=""),0,IF(AND('alle Spiele'!$H15='alle Spiele'!DF15,'alle Spiele'!$J15='alle Spiele'!DG15),Punktsystem!$B$5,IF(OR(AND('alle Spiele'!$H15-'alle Spiele'!$J15&lt;0,'alle Spiele'!DF15-'alle Spiele'!DG15&lt;0),AND('alle Spiele'!$H15-'alle Spiele'!$J15&gt;0,'alle Spiele'!DF15-'alle Spiele'!DG15&gt;0),AND('alle Spiele'!$H15-'alle Spiele'!$J15=0,'alle Spiele'!DF15-'alle Spiele'!DG15=0)),Punktsystem!$B$6,0)))</f>
        <v>0</v>
      </c>
      <c r="DG15" s="224">
        <f>IF(DF15=Punktsystem!$B$6,IF(AND(Punktsystem!$D$9&lt;&gt;"",'alle Spiele'!$H15-'alle Spiele'!$J15='alle Spiele'!DF15-'alle Spiele'!DG15,'alle Spiele'!$H15&lt;&gt;'alle Spiele'!$J15),Punktsystem!$B$9,0)+IF(AND(Punktsystem!$D$11&lt;&gt;"",OR('alle Spiele'!$H15='alle Spiele'!DF15,'alle Spiele'!$J15='alle Spiele'!DG15)),Punktsystem!$B$11,0)+IF(AND(Punktsystem!$D$10&lt;&gt;"",'alle Spiele'!$H15='alle Spiele'!$J15,'alle Spiele'!DF15='alle Spiele'!DG15,ABS('alle Spiele'!$H15-'alle Spiele'!DF15)=1),Punktsystem!$B$10,0),0)</f>
        <v>0</v>
      </c>
      <c r="DH15" s="225">
        <f>IF(DF15=Punktsystem!$B$5,IF(AND(Punktsystem!$I$14&lt;&gt;"",'alle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DI15" s="230">
        <f>IF(OR('alle Spiele'!DI15="",'alle Spiele'!DJ15=""),0,IF(AND('alle Spiele'!$H15='alle Spiele'!DI15,'alle Spiele'!$J15='alle Spiele'!DJ15),Punktsystem!$B$5,IF(OR(AND('alle Spiele'!$H15-'alle Spiele'!$J15&lt;0,'alle Spiele'!DI15-'alle Spiele'!DJ15&lt;0),AND('alle Spiele'!$H15-'alle Spiele'!$J15&gt;0,'alle Spiele'!DI15-'alle Spiele'!DJ15&gt;0),AND('alle Spiele'!$H15-'alle Spiele'!$J15=0,'alle Spiele'!DI15-'alle Spiele'!DJ15=0)),Punktsystem!$B$6,0)))</f>
        <v>0</v>
      </c>
      <c r="DJ15" s="224">
        <f>IF(DI15=Punktsystem!$B$6,IF(AND(Punktsystem!$D$9&lt;&gt;"",'alle Spiele'!$H15-'alle Spiele'!$J15='alle Spiele'!DI15-'alle Spiele'!DJ15,'alle Spiele'!$H15&lt;&gt;'alle Spiele'!$J15),Punktsystem!$B$9,0)+IF(AND(Punktsystem!$D$11&lt;&gt;"",OR('alle Spiele'!$H15='alle Spiele'!DI15,'alle Spiele'!$J15='alle Spiele'!DJ15)),Punktsystem!$B$11,0)+IF(AND(Punktsystem!$D$10&lt;&gt;"",'alle Spiele'!$H15='alle Spiele'!$J15,'alle Spiele'!DI15='alle Spiele'!DJ15,ABS('alle Spiele'!$H15-'alle Spiele'!DI15)=1),Punktsystem!$B$10,0),0)</f>
        <v>0</v>
      </c>
      <c r="DK15" s="225">
        <f>IF(DI15=Punktsystem!$B$5,IF(AND(Punktsystem!$I$14&lt;&gt;"",'alle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DL15" s="230">
        <f>IF(OR('alle Spiele'!DL15="",'alle Spiele'!DM15=""),0,IF(AND('alle Spiele'!$H15='alle Spiele'!DL15,'alle Spiele'!$J15='alle Spiele'!DM15),Punktsystem!$B$5,IF(OR(AND('alle Spiele'!$H15-'alle Spiele'!$J15&lt;0,'alle Spiele'!DL15-'alle Spiele'!DM15&lt;0),AND('alle Spiele'!$H15-'alle Spiele'!$J15&gt;0,'alle Spiele'!DL15-'alle Spiele'!DM15&gt;0),AND('alle Spiele'!$H15-'alle Spiele'!$J15=0,'alle Spiele'!DL15-'alle Spiele'!DM15=0)),Punktsystem!$B$6,0)))</f>
        <v>0</v>
      </c>
      <c r="DM15" s="224">
        <f>IF(DL15=Punktsystem!$B$6,IF(AND(Punktsystem!$D$9&lt;&gt;"",'alle Spiele'!$H15-'alle Spiele'!$J15='alle Spiele'!DL15-'alle Spiele'!DM15,'alle Spiele'!$H15&lt;&gt;'alle Spiele'!$J15),Punktsystem!$B$9,0)+IF(AND(Punktsystem!$D$11&lt;&gt;"",OR('alle Spiele'!$H15='alle Spiele'!DL15,'alle Spiele'!$J15='alle Spiele'!DM15)),Punktsystem!$B$11,0)+IF(AND(Punktsystem!$D$10&lt;&gt;"",'alle Spiele'!$H15='alle Spiele'!$J15,'alle Spiele'!DL15='alle Spiele'!DM15,ABS('alle Spiele'!$H15-'alle Spiele'!DL15)=1),Punktsystem!$B$10,0),0)</f>
        <v>0</v>
      </c>
      <c r="DN15" s="225">
        <f>IF(DL15=Punktsystem!$B$5,IF(AND(Punktsystem!$I$14&lt;&gt;"",'alle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DO15" s="230">
        <f>IF(OR('alle Spiele'!DO15="",'alle Spiele'!DP15=""),0,IF(AND('alle Spiele'!$H15='alle Spiele'!DO15,'alle Spiele'!$J15='alle Spiele'!DP15),Punktsystem!$B$5,IF(OR(AND('alle Spiele'!$H15-'alle Spiele'!$J15&lt;0,'alle Spiele'!DO15-'alle Spiele'!DP15&lt;0),AND('alle Spiele'!$H15-'alle Spiele'!$J15&gt;0,'alle Spiele'!DO15-'alle Spiele'!DP15&gt;0),AND('alle Spiele'!$H15-'alle Spiele'!$J15=0,'alle Spiele'!DO15-'alle Spiele'!DP15=0)),Punktsystem!$B$6,0)))</f>
        <v>0</v>
      </c>
      <c r="DP15" s="224">
        <f>IF(DO15=Punktsystem!$B$6,IF(AND(Punktsystem!$D$9&lt;&gt;"",'alle Spiele'!$H15-'alle Spiele'!$J15='alle Spiele'!DO15-'alle Spiele'!DP15,'alle Spiele'!$H15&lt;&gt;'alle Spiele'!$J15),Punktsystem!$B$9,0)+IF(AND(Punktsystem!$D$11&lt;&gt;"",OR('alle Spiele'!$H15='alle Spiele'!DO15,'alle Spiele'!$J15='alle Spiele'!DP15)),Punktsystem!$B$11,0)+IF(AND(Punktsystem!$D$10&lt;&gt;"",'alle Spiele'!$H15='alle Spiele'!$J15,'alle Spiele'!DO15='alle Spiele'!DP15,ABS('alle Spiele'!$H15-'alle Spiele'!DO15)=1),Punktsystem!$B$10,0),0)</f>
        <v>0</v>
      </c>
      <c r="DQ15" s="225">
        <f>IF(DO15=Punktsystem!$B$5,IF(AND(Punktsystem!$I$14&lt;&gt;"",'alle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DR15" s="230">
        <f>IF(OR('alle Spiele'!DR15="",'alle Spiele'!DS15=""),0,IF(AND('alle Spiele'!$H15='alle Spiele'!DR15,'alle Spiele'!$J15='alle Spiele'!DS15),Punktsystem!$B$5,IF(OR(AND('alle Spiele'!$H15-'alle Spiele'!$J15&lt;0,'alle Spiele'!DR15-'alle Spiele'!DS15&lt;0),AND('alle Spiele'!$H15-'alle Spiele'!$J15&gt;0,'alle Spiele'!DR15-'alle Spiele'!DS15&gt;0),AND('alle Spiele'!$H15-'alle Spiele'!$J15=0,'alle Spiele'!DR15-'alle Spiele'!DS15=0)),Punktsystem!$B$6,0)))</f>
        <v>0</v>
      </c>
      <c r="DS15" s="224">
        <f>IF(DR15=Punktsystem!$B$6,IF(AND(Punktsystem!$D$9&lt;&gt;"",'alle Spiele'!$H15-'alle Spiele'!$J15='alle Spiele'!DR15-'alle Spiele'!DS15,'alle Spiele'!$H15&lt;&gt;'alle Spiele'!$J15),Punktsystem!$B$9,0)+IF(AND(Punktsystem!$D$11&lt;&gt;"",OR('alle Spiele'!$H15='alle Spiele'!DR15,'alle Spiele'!$J15='alle Spiele'!DS15)),Punktsystem!$B$11,0)+IF(AND(Punktsystem!$D$10&lt;&gt;"",'alle Spiele'!$H15='alle Spiele'!$J15,'alle Spiele'!DR15='alle Spiele'!DS15,ABS('alle Spiele'!$H15-'alle Spiele'!DR15)=1),Punktsystem!$B$10,0),0)</f>
        <v>0</v>
      </c>
      <c r="DT15" s="225">
        <f>IF(DR15=Punktsystem!$B$5,IF(AND(Punktsystem!$I$14&lt;&gt;"",'alle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DU15" s="230">
        <f>IF(OR('alle Spiele'!DU15="",'alle Spiele'!DV15=""),0,IF(AND('alle Spiele'!$H15='alle Spiele'!DU15,'alle Spiele'!$J15='alle Spiele'!DV15),Punktsystem!$B$5,IF(OR(AND('alle Spiele'!$H15-'alle Spiele'!$J15&lt;0,'alle Spiele'!DU15-'alle Spiele'!DV15&lt;0),AND('alle Spiele'!$H15-'alle Spiele'!$J15&gt;0,'alle Spiele'!DU15-'alle Spiele'!DV15&gt;0),AND('alle Spiele'!$H15-'alle Spiele'!$J15=0,'alle Spiele'!DU15-'alle Spiele'!DV15=0)),Punktsystem!$B$6,0)))</f>
        <v>0</v>
      </c>
      <c r="DV15" s="224">
        <f>IF(DU15=Punktsystem!$B$6,IF(AND(Punktsystem!$D$9&lt;&gt;"",'alle Spiele'!$H15-'alle Spiele'!$J15='alle Spiele'!DU15-'alle Spiele'!DV15,'alle Spiele'!$H15&lt;&gt;'alle Spiele'!$J15),Punktsystem!$B$9,0)+IF(AND(Punktsystem!$D$11&lt;&gt;"",OR('alle Spiele'!$H15='alle Spiele'!DU15,'alle Spiele'!$J15='alle Spiele'!DV15)),Punktsystem!$B$11,0)+IF(AND(Punktsystem!$D$10&lt;&gt;"",'alle Spiele'!$H15='alle Spiele'!$J15,'alle Spiele'!DU15='alle Spiele'!DV15,ABS('alle Spiele'!$H15-'alle Spiele'!DU15)=1),Punktsystem!$B$10,0),0)</f>
        <v>0</v>
      </c>
      <c r="DW15" s="225">
        <f>IF(DU15=Punktsystem!$B$5,IF(AND(Punktsystem!$I$14&lt;&gt;"",'alle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DX15" s="230">
        <f>IF(OR('alle Spiele'!DX15="",'alle Spiele'!DY15=""),0,IF(AND('alle Spiele'!$H15='alle Spiele'!DX15,'alle Spiele'!$J15='alle Spiele'!DY15),Punktsystem!$B$5,IF(OR(AND('alle Spiele'!$H15-'alle Spiele'!$J15&lt;0,'alle Spiele'!DX15-'alle Spiele'!DY15&lt;0),AND('alle Spiele'!$H15-'alle Spiele'!$J15&gt;0,'alle Spiele'!DX15-'alle Spiele'!DY15&gt;0),AND('alle Spiele'!$H15-'alle Spiele'!$J15=0,'alle Spiele'!DX15-'alle Spiele'!DY15=0)),Punktsystem!$B$6,0)))</f>
        <v>0</v>
      </c>
      <c r="DY15" s="224">
        <f>IF(DX15=Punktsystem!$B$6,IF(AND(Punktsystem!$D$9&lt;&gt;"",'alle Spiele'!$H15-'alle Spiele'!$J15='alle Spiele'!DX15-'alle Spiele'!DY15,'alle Spiele'!$H15&lt;&gt;'alle Spiele'!$J15),Punktsystem!$B$9,0)+IF(AND(Punktsystem!$D$11&lt;&gt;"",OR('alle Spiele'!$H15='alle Spiele'!DX15,'alle Spiele'!$J15='alle Spiele'!DY15)),Punktsystem!$B$11,0)+IF(AND(Punktsystem!$D$10&lt;&gt;"",'alle Spiele'!$H15='alle Spiele'!$J15,'alle Spiele'!DX15='alle Spiele'!DY15,ABS('alle Spiele'!$H15-'alle Spiele'!DX15)=1),Punktsystem!$B$10,0),0)</f>
        <v>0</v>
      </c>
      <c r="DZ15" s="225">
        <f>IF(DX15=Punktsystem!$B$5,IF(AND(Punktsystem!$I$14&lt;&gt;"",'alle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EA15" s="230">
        <f>IF(OR('alle Spiele'!EA15="",'alle Spiele'!EB15=""),0,IF(AND('alle Spiele'!$H15='alle Spiele'!EA15,'alle Spiele'!$J15='alle Spiele'!EB15),Punktsystem!$B$5,IF(OR(AND('alle Spiele'!$H15-'alle Spiele'!$J15&lt;0,'alle Spiele'!EA15-'alle Spiele'!EB15&lt;0),AND('alle Spiele'!$H15-'alle Spiele'!$J15&gt;0,'alle Spiele'!EA15-'alle Spiele'!EB15&gt;0),AND('alle Spiele'!$H15-'alle Spiele'!$J15=0,'alle Spiele'!EA15-'alle Spiele'!EB15=0)),Punktsystem!$B$6,0)))</f>
        <v>0</v>
      </c>
      <c r="EB15" s="224">
        <f>IF(EA15=Punktsystem!$B$6,IF(AND(Punktsystem!$D$9&lt;&gt;"",'alle Spiele'!$H15-'alle Spiele'!$J15='alle Spiele'!EA15-'alle Spiele'!EB15,'alle Spiele'!$H15&lt;&gt;'alle Spiele'!$J15),Punktsystem!$B$9,0)+IF(AND(Punktsystem!$D$11&lt;&gt;"",OR('alle Spiele'!$H15='alle Spiele'!EA15,'alle Spiele'!$J15='alle Spiele'!EB15)),Punktsystem!$B$11,0)+IF(AND(Punktsystem!$D$10&lt;&gt;"",'alle Spiele'!$H15='alle Spiele'!$J15,'alle Spiele'!EA15='alle Spiele'!EB15,ABS('alle Spiele'!$H15-'alle Spiele'!EA15)=1),Punktsystem!$B$10,0),0)</f>
        <v>0</v>
      </c>
      <c r="EC15" s="225">
        <f>IF(EA15=Punktsystem!$B$5,IF(AND(Punktsystem!$I$14&lt;&gt;"",'alle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ED15" s="230">
        <f>IF(OR('alle Spiele'!ED15="",'alle Spiele'!EE15=""),0,IF(AND('alle Spiele'!$H15='alle Spiele'!ED15,'alle Spiele'!$J15='alle Spiele'!EE15),Punktsystem!$B$5,IF(OR(AND('alle Spiele'!$H15-'alle Spiele'!$J15&lt;0,'alle Spiele'!ED15-'alle Spiele'!EE15&lt;0),AND('alle Spiele'!$H15-'alle Spiele'!$J15&gt;0,'alle Spiele'!ED15-'alle Spiele'!EE15&gt;0),AND('alle Spiele'!$H15-'alle Spiele'!$J15=0,'alle Spiele'!ED15-'alle Spiele'!EE15=0)),Punktsystem!$B$6,0)))</f>
        <v>0</v>
      </c>
      <c r="EE15" s="224">
        <f>IF(ED15=Punktsystem!$B$6,IF(AND(Punktsystem!$D$9&lt;&gt;"",'alle Spiele'!$H15-'alle Spiele'!$J15='alle Spiele'!ED15-'alle Spiele'!EE15,'alle Spiele'!$H15&lt;&gt;'alle Spiele'!$J15),Punktsystem!$B$9,0)+IF(AND(Punktsystem!$D$11&lt;&gt;"",OR('alle Spiele'!$H15='alle Spiele'!ED15,'alle Spiele'!$J15='alle Spiele'!EE15)),Punktsystem!$B$11,0)+IF(AND(Punktsystem!$D$10&lt;&gt;"",'alle Spiele'!$H15='alle Spiele'!$J15,'alle Spiele'!ED15='alle Spiele'!EE15,ABS('alle Spiele'!$H15-'alle Spiele'!ED15)=1),Punktsystem!$B$10,0),0)</f>
        <v>0</v>
      </c>
      <c r="EF15" s="225">
        <f>IF(ED15=Punktsystem!$B$5,IF(AND(Punktsystem!$I$14&lt;&gt;"",'alle Spiele'!$H15+'alle Spiele'!$J15&gt;Punktsystem!$D$14),('alle Spiele'!$H15+'alle Spiele'!$J15-Punktsystem!$D$14)*Punktsystem!$F$14,0)+IF(AND(Punktsystem!$I$15&lt;&gt;"",ABS('alle Spiele'!$H15-'alle Spiele'!$J15)&gt;Punktsystem!$D$15),(ABS('alle Spiele'!$H15-'alle Spiele'!$J15)-Punktsystem!$D$15)*Punktsystem!$F$15,0),0)</f>
        <v>0</v>
      </c>
      <c r="EG15" s="230">
        <f>IF(OR('alle Spiele'!EG15="",'alle Spiele'!EH15=""),0,IF(AND('alle Spiele'!$H15='alle Spiele'!EG15,'alle Spiele'!$J15='alle Spiele'!EH15),Punktsystem!$B$5,IF(OR(AND('alle Spiele'!$H15-'alle Spiele'!$J15&lt;0,'alle Spiele'!EG15-'alle Spiele'!EH15&lt;0),AND('alle Spiele'!$H15-'alle Spiele'!$J15&gt;0,'alle Spiele'!EG15-'alle Spiele'!EH15&gt;0),AND('alle Spiele'!$H15-'alle Spiele'!$J15=0,'alle Spiele'!EG15-'alle Spiele'!EH15=0)),Punktsystem!$B$6,0)))</f>
        <v>0</v>
      </c>
      <c r="EH15" s="224">
        <f>IF(EG15=Punktsystem!$B$6,IF(AND(Punktsystem!$D$9&lt;&gt;"",'alle Spiele'!$H15-'alle Spiele'!$J15='alle Spiele'!EG15-'alle Spiele'!EH15,'alle Spiele'!$H15&lt;&gt;'alle Spiele'!$J15),Punktsystem!$B$9,0)+IF(AND(Punktsystem!$D$11&lt;&gt;"",OR('alle Spiele'!$H15='alle Spiele'!EG15,'alle Spiele'!$J15='alle Spiele'!EH15)),Punktsystem!$B$11,0)+IF(AND(Punktsystem!$D$10&lt;&gt;"",'alle Spiele'!$H15='alle Spiele'!$J15,'alle Spiele'!EG15='alle Spiele'!EH15,ABS('alle Spiele'!$H15-'alle Spiele'!EG15)=1),Punktsystem!$B$10,0),0)</f>
        <v>0</v>
      </c>
      <c r="EI15" s="225">
        <f>IF(EG15=Punktsystem!$B$5,IF(AND(Punktsystem!$I$14&lt;&gt;"",'alle Spiele'!$H15+'alle Spiele'!$J15&gt;Punktsystem!$D$14),('alle Spiele'!$H15+'alle Spiele'!$J15-Punktsystem!$D$14)*Punktsystem!$F$14,0)+IF(AND(Punktsystem!$I$15&lt;&gt;"",ABS('alle Spiele'!$H15-'alle Spiele'!$J15)&gt;Punktsystem!$D$15),(ABS('alle Spiele'!$H15-'alle Spiele'!$J15)-Punktsystem!$D$15)*Punktsystem!$F$15,0),0)</f>
        <v>0</v>
      </c>
    </row>
    <row r="16" spans="1:139" x14ac:dyDescent="0.2">
      <c r="A16"/>
      <c r="B16"/>
      <c r="C16"/>
      <c r="D16"/>
      <c r="E16"/>
      <c r="F16"/>
      <c r="G16"/>
      <c r="H16"/>
      <c r="J16"/>
      <c r="K16"/>
      <c r="L16"/>
      <c r="M16"/>
      <c r="N16"/>
      <c r="O16"/>
      <c r="P16"/>
      <c r="Q16"/>
      <c r="T16" s="230">
        <f>IF(OR('alle Spiele'!T16="",'alle Spiele'!U16=""),0,IF(AND('alle Spiele'!$H16='alle Spiele'!T16,'alle Spiele'!$J16='alle Spiele'!U16),Punktsystem!$B$5,IF(OR(AND('alle Spiele'!$H16-'alle Spiele'!$J16&lt;0,'alle Spiele'!T16-'alle Spiele'!U16&lt;0),AND('alle Spiele'!$H16-'alle Spiele'!$J16&gt;0,'alle Spiele'!T16-'alle Spiele'!U16&gt;0),AND('alle Spiele'!$H16-'alle Spiele'!$J16=0,'alle Spiele'!T16-'alle Spiele'!U16=0)),Punktsystem!$B$6,0)))</f>
        <v>0</v>
      </c>
      <c r="U16" s="224">
        <f>IF(T16=Punktsystem!$B$6,IF(AND(Punktsystem!$D$9&lt;&gt;"",'alle Spiele'!$H16-'alle Spiele'!$J16='alle Spiele'!T16-'alle Spiele'!U16,'alle Spiele'!$H16&lt;&gt;'alle Spiele'!$J16),Punktsystem!$B$9,0)+IF(AND(Punktsystem!$D$11&lt;&gt;"",OR('alle Spiele'!$H16='alle Spiele'!T16,'alle Spiele'!$J16='alle Spiele'!U16)),Punktsystem!$B$11,0)+IF(AND(Punktsystem!$D$10&lt;&gt;"",'alle Spiele'!$H16='alle Spiele'!$J16,'alle Spiele'!T16='alle Spiele'!U16,ABS('alle Spiele'!$H16-'alle Spiele'!T16)=1),Punktsystem!$B$10,0),0)</f>
        <v>0</v>
      </c>
      <c r="V16" s="225">
        <f>IF(T16=Punktsystem!$B$5,IF(AND(Punktsystem!$I$14&lt;&gt;"",'alle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W16" s="230">
        <f>IF(OR('alle Spiele'!W16="",'alle Spiele'!X16=""),0,IF(AND('alle Spiele'!$H16='alle Spiele'!W16,'alle Spiele'!$J16='alle Spiele'!X16),Punktsystem!$B$5,IF(OR(AND('alle Spiele'!$H16-'alle Spiele'!$J16&lt;0,'alle Spiele'!W16-'alle Spiele'!X16&lt;0),AND('alle Spiele'!$H16-'alle Spiele'!$J16&gt;0,'alle Spiele'!W16-'alle Spiele'!X16&gt;0),AND('alle Spiele'!$H16-'alle Spiele'!$J16=0,'alle Spiele'!W16-'alle Spiele'!X16=0)),Punktsystem!$B$6,0)))</f>
        <v>0</v>
      </c>
      <c r="X16" s="224">
        <f>IF(W16=Punktsystem!$B$6,IF(AND(Punktsystem!$D$9&lt;&gt;"",'alle Spiele'!$H16-'alle Spiele'!$J16='alle Spiele'!W16-'alle Spiele'!X16,'alle Spiele'!$H16&lt;&gt;'alle Spiele'!$J16),Punktsystem!$B$9,0)+IF(AND(Punktsystem!$D$11&lt;&gt;"",OR('alle Spiele'!$H16='alle Spiele'!W16,'alle Spiele'!$J16='alle Spiele'!X16)),Punktsystem!$B$11,0)+IF(AND(Punktsystem!$D$10&lt;&gt;"",'alle Spiele'!$H16='alle Spiele'!$J16,'alle Spiele'!W16='alle Spiele'!X16,ABS('alle Spiele'!$H16-'alle Spiele'!W16)=1),Punktsystem!$B$10,0),0)</f>
        <v>0</v>
      </c>
      <c r="Y16" s="225">
        <f>IF(W16=Punktsystem!$B$5,IF(AND(Punktsystem!$I$14&lt;&gt;"",'alle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Z16" s="230">
        <f>IF(OR('alle Spiele'!Z16="",'alle Spiele'!AA16=""),0,IF(AND('alle Spiele'!$H16='alle Spiele'!Z16,'alle Spiele'!$J16='alle Spiele'!AA16),Punktsystem!$B$5,IF(OR(AND('alle Spiele'!$H16-'alle Spiele'!$J16&lt;0,'alle Spiele'!Z16-'alle Spiele'!AA16&lt;0),AND('alle Spiele'!$H16-'alle Spiele'!$J16&gt;0,'alle Spiele'!Z16-'alle Spiele'!AA16&gt;0),AND('alle Spiele'!$H16-'alle Spiele'!$J16=0,'alle Spiele'!Z16-'alle Spiele'!AA16=0)),Punktsystem!$B$6,0)))</f>
        <v>0</v>
      </c>
      <c r="AA16" s="224">
        <f>IF(Z16=Punktsystem!$B$6,IF(AND(Punktsystem!$D$9&lt;&gt;"",'alle Spiele'!$H16-'alle Spiele'!$J16='alle Spiele'!Z16-'alle Spiele'!AA16,'alle Spiele'!$H16&lt;&gt;'alle Spiele'!$J16),Punktsystem!$B$9,0)+IF(AND(Punktsystem!$D$11&lt;&gt;"",OR('alle Spiele'!$H16='alle Spiele'!Z16,'alle Spiele'!$J16='alle Spiele'!AA16)),Punktsystem!$B$11,0)+IF(AND(Punktsystem!$D$10&lt;&gt;"",'alle Spiele'!$H16='alle Spiele'!$J16,'alle Spiele'!Z16='alle Spiele'!AA16,ABS('alle Spiele'!$H16-'alle Spiele'!Z16)=1),Punktsystem!$B$10,0),0)</f>
        <v>0</v>
      </c>
      <c r="AB16" s="225">
        <f>IF(Z16=Punktsystem!$B$5,IF(AND(Punktsystem!$I$14&lt;&gt;"",'alle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AC16" s="230">
        <f>IF(OR('alle Spiele'!AC16="",'alle Spiele'!AD16=""),0,IF(AND('alle Spiele'!$H16='alle Spiele'!AC16,'alle Spiele'!$J16='alle Spiele'!AD16),Punktsystem!$B$5,IF(OR(AND('alle Spiele'!$H16-'alle Spiele'!$J16&lt;0,'alle Spiele'!AC16-'alle Spiele'!AD16&lt;0),AND('alle Spiele'!$H16-'alle Spiele'!$J16&gt;0,'alle Spiele'!AC16-'alle Spiele'!AD16&gt;0),AND('alle Spiele'!$H16-'alle Spiele'!$J16=0,'alle Spiele'!AC16-'alle Spiele'!AD16=0)),Punktsystem!$B$6,0)))</f>
        <v>0</v>
      </c>
      <c r="AD16" s="224">
        <f>IF(AC16=Punktsystem!$B$6,IF(AND(Punktsystem!$D$9&lt;&gt;"",'alle Spiele'!$H16-'alle Spiele'!$J16='alle Spiele'!AC16-'alle Spiele'!AD16,'alle Spiele'!$H16&lt;&gt;'alle Spiele'!$J16),Punktsystem!$B$9,0)+IF(AND(Punktsystem!$D$11&lt;&gt;"",OR('alle Spiele'!$H16='alle Spiele'!AC16,'alle Spiele'!$J16='alle Spiele'!AD16)),Punktsystem!$B$11,0)+IF(AND(Punktsystem!$D$10&lt;&gt;"",'alle Spiele'!$H16='alle Spiele'!$J16,'alle Spiele'!AC16='alle Spiele'!AD16,ABS('alle Spiele'!$H16-'alle Spiele'!AC16)=1),Punktsystem!$B$10,0),0)</f>
        <v>0</v>
      </c>
      <c r="AE16" s="225">
        <f>IF(AC16=Punktsystem!$B$5,IF(AND(Punktsystem!$I$14&lt;&gt;"",'alle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AF16" s="230">
        <f>IF(OR('alle Spiele'!AF16="",'alle Spiele'!AG16=""),0,IF(AND('alle Spiele'!$H16='alle Spiele'!AF16,'alle Spiele'!$J16='alle Spiele'!AG16),Punktsystem!$B$5,IF(OR(AND('alle Spiele'!$H16-'alle Spiele'!$J16&lt;0,'alle Spiele'!AF16-'alle Spiele'!AG16&lt;0),AND('alle Spiele'!$H16-'alle Spiele'!$J16&gt;0,'alle Spiele'!AF16-'alle Spiele'!AG16&gt;0),AND('alle Spiele'!$H16-'alle Spiele'!$J16=0,'alle Spiele'!AF16-'alle Spiele'!AG16=0)),Punktsystem!$B$6,0)))</f>
        <v>0</v>
      </c>
      <c r="AG16" s="224">
        <f>IF(AF16=Punktsystem!$B$6,IF(AND(Punktsystem!$D$9&lt;&gt;"",'alle Spiele'!$H16-'alle Spiele'!$J16='alle Spiele'!AF16-'alle Spiele'!AG16,'alle Spiele'!$H16&lt;&gt;'alle Spiele'!$J16),Punktsystem!$B$9,0)+IF(AND(Punktsystem!$D$11&lt;&gt;"",OR('alle Spiele'!$H16='alle Spiele'!AF16,'alle Spiele'!$J16='alle Spiele'!AG16)),Punktsystem!$B$11,0)+IF(AND(Punktsystem!$D$10&lt;&gt;"",'alle Spiele'!$H16='alle Spiele'!$J16,'alle Spiele'!AF16='alle Spiele'!AG16,ABS('alle Spiele'!$H16-'alle Spiele'!AF16)=1),Punktsystem!$B$10,0),0)</f>
        <v>0</v>
      </c>
      <c r="AH16" s="225">
        <f>IF(AF16=Punktsystem!$B$5,IF(AND(Punktsystem!$I$14&lt;&gt;"",'alle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AI16" s="230">
        <f>IF(OR('alle Spiele'!AI16="",'alle Spiele'!AJ16=""),0,IF(AND('alle Spiele'!$H16='alle Spiele'!AI16,'alle Spiele'!$J16='alle Spiele'!AJ16),Punktsystem!$B$5,IF(OR(AND('alle Spiele'!$H16-'alle Spiele'!$J16&lt;0,'alle Spiele'!AI16-'alle Spiele'!AJ16&lt;0),AND('alle Spiele'!$H16-'alle Spiele'!$J16&gt;0,'alle Spiele'!AI16-'alle Spiele'!AJ16&gt;0),AND('alle Spiele'!$H16-'alle Spiele'!$J16=0,'alle Spiele'!AI16-'alle Spiele'!AJ16=0)),Punktsystem!$B$6,0)))</f>
        <v>0</v>
      </c>
      <c r="AJ16" s="224">
        <f>IF(AI16=Punktsystem!$B$6,IF(AND(Punktsystem!$D$9&lt;&gt;"",'alle Spiele'!$H16-'alle Spiele'!$J16='alle Spiele'!AI16-'alle Spiele'!AJ16,'alle Spiele'!$H16&lt;&gt;'alle Spiele'!$J16),Punktsystem!$B$9,0)+IF(AND(Punktsystem!$D$11&lt;&gt;"",OR('alle Spiele'!$H16='alle Spiele'!AI16,'alle Spiele'!$J16='alle Spiele'!AJ16)),Punktsystem!$B$11,0)+IF(AND(Punktsystem!$D$10&lt;&gt;"",'alle Spiele'!$H16='alle Spiele'!$J16,'alle Spiele'!AI16='alle Spiele'!AJ16,ABS('alle Spiele'!$H16-'alle Spiele'!AI16)=1),Punktsystem!$B$10,0),0)</f>
        <v>0</v>
      </c>
      <c r="AK16" s="225">
        <f>IF(AI16=Punktsystem!$B$5,IF(AND(Punktsystem!$I$14&lt;&gt;"",'alle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AL16" s="230">
        <f>IF(OR('alle Spiele'!AL16="",'alle Spiele'!AM16=""),0,IF(AND('alle Spiele'!$H16='alle Spiele'!AL16,'alle Spiele'!$J16='alle Spiele'!AM16),Punktsystem!$B$5,IF(OR(AND('alle Spiele'!$H16-'alle Spiele'!$J16&lt;0,'alle Spiele'!AL16-'alle Spiele'!AM16&lt;0),AND('alle Spiele'!$H16-'alle Spiele'!$J16&gt;0,'alle Spiele'!AL16-'alle Spiele'!AM16&gt;0),AND('alle Spiele'!$H16-'alle Spiele'!$J16=0,'alle Spiele'!AL16-'alle Spiele'!AM16=0)),Punktsystem!$B$6,0)))</f>
        <v>0</v>
      </c>
      <c r="AM16" s="224">
        <f>IF(AL16=Punktsystem!$B$6,IF(AND(Punktsystem!$D$9&lt;&gt;"",'alle Spiele'!$H16-'alle Spiele'!$J16='alle Spiele'!AL16-'alle Spiele'!AM16,'alle Spiele'!$H16&lt;&gt;'alle Spiele'!$J16),Punktsystem!$B$9,0)+IF(AND(Punktsystem!$D$11&lt;&gt;"",OR('alle Spiele'!$H16='alle Spiele'!AL16,'alle Spiele'!$J16='alle Spiele'!AM16)),Punktsystem!$B$11,0)+IF(AND(Punktsystem!$D$10&lt;&gt;"",'alle Spiele'!$H16='alle Spiele'!$J16,'alle Spiele'!AL16='alle Spiele'!AM16,ABS('alle Spiele'!$H16-'alle Spiele'!AL16)=1),Punktsystem!$B$10,0),0)</f>
        <v>0</v>
      </c>
      <c r="AN16" s="225">
        <f>IF(AL16=Punktsystem!$B$5,IF(AND(Punktsystem!$I$14&lt;&gt;"",'alle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AO16" s="230">
        <f>IF(OR('alle Spiele'!AO16="",'alle Spiele'!AP16=""),0,IF(AND('alle Spiele'!$H16='alle Spiele'!AO16,'alle Spiele'!$J16='alle Spiele'!AP16),Punktsystem!$B$5,IF(OR(AND('alle Spiele'!$H16-'alle Spiele'!$J16&lt;0,'alle Spiele'!AO16-'alle Spiele'!AP16&lt;0),AND('alle Spiele'!$H16-'alle Spiele'!$J16&gt;0,'alle Spiele'!AO16-'alle Spiele'!AP16&gt;0),AND('alle Spiele'!$H16-'alle Spiele'!$J16=0,'alle Spiele'!AO16-'alle Spiele'!AP16=0)),Punktsystem!$B$6,0)))</f>
        <v>0</v>
      </c>
      <c r="AP16" s="224">
        <f>IF(AO16=Punktsystem!$B$6,IF(AND(Punktsystem!$D$9&lt;&gt;"",'alle Spiele'!$H16-'alle Spiele'!$J16='alle Spiele'!AO16-'alle Spiele'!AP16,'alle Spiele'!$H16&lt;&gt;'alle Spiele'!$J16),Punktsystem!$B$9,0)+IF(AND(Punktsystem!$D$11&lt;&gt;"",OR('alle Spiele'!$H16='alle Spiele'!AO16,'alle Spiele'!$J16='alle Spiele'!AP16)),Punktsystem!$B$11,0)+IF(AND(Punktsystem!$D$10&lt;&gt;"",'alle Spiele'!$H16='alle Spiele'!$J16,'alle Spiele'!AO16='alle Spiele'!AP16,ABS('alle Spiele'!$H16-'alle Spiele'!AO16)=1),Punktsystem!$B$10,0),0)</f>
        <v>0</v>
      </c>
      <c r="AQ16" s="225">
        <f>IF(AO16=Punktsystem!$B$5,IF(AND(Punktsystem!$I$14&lt;&gt;"",'alle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AR16" s="230">
        <f>IF(OR('alle Spiele'!AR16="",'alle Spiele'!AS16=""),0,IF(AND('alle Spiele'!$H16='alle Spiele'!AR16,'alle Spiele'!$J16='alle Spiele'!AS16),Punktsystem!$B$5,IF(OR(AND('alle Spiele'!$H16-'alle Spiele'!$J16&lt;0,'alle Spiele'!AR16-'alle Spiele'!AS16&lt;0),AND('alle Spiele'!$H16-'alle Spiele'!$J16&gt;0,'alle Spiele'!AR16-'alle Spiele'!AS16&gt;0),AND('alle Spiele'!$H16-'alle Spiele'!$J16=0,'alle Spiele'!AR16-'alle Spiele'!AS16=0)),Punktsystem!$B$6,0)))</f>
        <v>0</v>
      </c>
      <c r="AS16" s="224">
        <f>IF(AR16=Punktsystem!$B$6,IF(AND(Punktsystem!$D$9&lt;&gt;"",'alle Spiele'!$H16-'alle Spiele'!$J16='alle Spiele'!AR16-'alle Spiele'!AS16,'alle Spiele'!$H16&lt;&gt;'alle Spiele'!$J16),Punktsystem!$B$9,0)+IF(AND(Punktsystem!$D$11&lt;&gt;"",OR('alle Spiele'!$H16='alle Spiele'!AR16,'alle Spiele'!$J16='alle Spiele'!AS16)),Punktsystem!$B$11,0)+IF(AND(Punktsystem!$D$10&lt;&gt;"",'alle Spiele'!$H16='alle Spiele'!$J16,'alle Spiele'!AR16='alle Spiele'!AS16,ABS('alle Spiele'!$H16-'alle Spiele'!AR16)=1),Punktsystem!$B$10,0),0)</f>
        <v>0</v>
      </c>
      <c r="AT16" s="225">
        <f>IF(AR16=Punktsystem!$B$5,IF(AND(Punktsystem!$I$14&lt;&gt;"",'alle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AU16" s="230">
        <f>IF(OR('alle Spiele'!AU16="",'alle Spiele'!AV16=""),0,IF(AND('alle Spiele'!$H16='alle Spiele'!AU16,'alle Spiele'!$J16='alle Spiele'!AV16),Punktsystem!$B$5,IF(OR(AND('alle Spiele'!$H16-'alle Spiele'!$J16&lt;0,'alle Spiele'!AU16-'alle Spiele'!AV16&lt;0),AND('alle Spiele'!$H16-'alle Spiele'!$J16&gt;0,'alle Spiele'!AU16-'alle Spiele'!AV16&gt;0),AND('alle Spiele'!$H16-'alle Spiele'!$J16=0,'alle Spiele'!AU16-'alle Spiele'!AV16=0)),Punktsystem!$B$6,0)))</f>
        <v>0</v>
      </c>
      <c r="AV16" s="224">
        <f>IF(AU16=Punktsystem!$B$6,IF(AND(Punktsystem!$D$9&lt;&gt;"",'alle Spiele'!$H16-'alle Spiele'!$J16='alle Spiele'!AU16-'alle Spiele'!AV16,'alle Spiele'!$H16&lt;&gt;'alle Spiele'!$J16),Punktsystem!$B$9,0)+IF(AND(Punktsystem!$D$11&lt;&gt;"",OR('alle Spiele'!$H16='alle Spiele'!AU16,'alle Spiele'!$J16='alle Spiele'!AV16)),Punktsystem!$B$11,0)+IF(AND(Punktsystem!$D$10&lt;&gt;"",'alle Spiele'!$H16='alle Spiele'!$J16,'alle Spiele'!AU16='alle Spiele'!AV16,ABS('alle Spiele'!$H16-'alle Spiele'!AU16)=1),Punktsystem!$B$10,0),0)</f>
        <v>0</v>
      </c>
      <c r="AW16" s="225">
        <f>IF(AU16=Punktsystem!$B$5,IF(AND(Punktsystem!$I$14&lt;&gt;"",'alle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AX16" s="230">
        <f>IF(OR('alle Spiele'!AX16="",'alle Spiele'!AY16=""),0,IF(AND('alle Spiele'!$H16='alle Spiele'!AX16,'alle Spiele'!$J16='alle Spiele'!AY16),Punktsystem!$B$5,IF(OR(AND('alle Spiele'!$H16-'alle Spiele'!$J16&lt;0,'alle Spiele'!AX16-'alle Spiele'!AY16&lt;0),AND('alle Spiele'!$H16-'alle Spiele'!$J16&gt;0,'alle Spiele'!AX16-'alle Spiele'!AY16&gt;0),AND('alle Spiele'!$H16-'alle Spiele'!$J16=0,'alle Spiele'!AX16-'alle Spiele'!AY16=0)),Punktsystem!$B$6,0)))</f>
        <v>0</v>
      </c>
      <c r="AY16" s="224">
        <f>IF(AX16=Punktsystem!$B$6,IF(AND(Punktsystem!$D$9&lt;&gt;"",'alle Spiele'!$H16-'alle Spiele'!$J16='alle Spiele'!AX16-'alle Spiele'!AY16,'alle Spiele'!$H16&lt;&gt;'alle Spiele'!$J16),Punktsystem!$B$9,0)+IF(AND(Punktsystem!$D$11&lt;&gt;"",OR('alle Spiele'!$H16='alle Spiele'!AX16,'alle Spiele'!$J16='alle Spiele'!AY16)),Punktsystem!$B$11,0)+IF(AND(Punktsystem!$D$10&lt;&gt;"",'alle Spiele'!$H16='alle Spiele'!$J16,'alle Spiele'!AX16='alle Spiele'!AY16,ABS('alle Spiele'!$H16-'alle Spiele'!AX16)=1),Punktsystem!$B$10,0),0)</f>
        <v>0</v>
      </c>
      <c r="AZ16" s="225">
        <f>IF(AX16=Punktsystem!$B$5,IF(AND(Punktsystem!$I$14&lt;&gt;"",'alle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BA16" s="230">
        <f>IF(OR('alle Spiele'!BA16="",'alle Spiele'!BB16=""),0,IF(AND('alle Spiele'!$H16='alle Spiele'!BA16,'alle Spiele'!$J16='alle Spiele'!BB16),Punktsystem!$B$5,IF(OR(AND('alle Spiele'!$H16-'alle Spiele'!$J16&lt;0,'alle Spiele'!BA16-'alle Spiele'!BB16&lt;0),AND('alle Spiele'!$H16-'alle Spiele'!$J16&gt;0,'alle Spiele'!BA16-'alle Spiele'!BB16&gt;0),AND('alle Spiele'!$H16-'alle Spiele'!$J16=0,'alle Spiele'!BA16-'alle Spiele'!BB16=0)),Punktsystem!$B$6,0)))</f>
        <v>0</v>
      </c>
      <c r="BB16" s="224">
        <f>IF(BA16=Punktsystem!$B$6,IF(AND(Punktsystem!$D$9&lt;&gt;"",'alle Spiele'!$H16-'alle Spiele'!$J16='alle Spiele'!BA16-'alle Spiele'!BB16,'alle Spiele'!$H16&lt;&gt;'alle Spiele'!$J16),Punktsystem!$B$9,0)+IF(AND(Punktsystem!$D$11&lt;&gt;"",OR('alle Spiele'!$H16='alle Spiele'!BA16,'alle Spiele'!$J16='alle Spiele'!BB16)),Punktsystem!$B$11,0)+IF(AND(Punktsystem!$D$10&lt;&gt;"",'alle Spiele'!$H16='alle Spiele'!$J16,'alle Spiele'!BA16='alle Spiele'!BB16,ABS('alle Spiele'!$H16-'alle Spiele'!BA16)=1),Punktsystem!$B$10,0),0)</f>
        <v>0</v>
      </c>
      <c r="BC16" s="225">
        <f>IF(BA16=Punktsystem!$B$5,IF(AND(Punktsystem!$I$14&lt;&gt;"",'alle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BD16" s="230">
        <f>IF(OR('alle Spiele'!BD16="",'alle Spiele'!BE16=""),0,IF(AND('alle Spiele'!$H16='alle Spiele'!BD16,'alle Spiele'!$J16='alle Spiele'!BE16),Punktsystem!$B$5,IF(OR(AND('alle Spiele'!$H16-'alle Spiele'!$J16&lt;0,'alle Spiele'!BD16-'alle Spiele'!BE16&lt;0),AND('alle Spiele'!$H16-'alle Spiele'!$J16&gt;0,'alle Spiele'!BD16-'alle Spiele'!BE16&gt;0),AND('alle Spiele'!$H16-'alle Spiele'!$J16=0,'alle Spiele'!BD16-'alle Spiele'!BE16=0)),Punktsystem!$B$6,0)))</f>
        <v>0</v>
      </c>
      <c r="BE16" s="224">
        <f>IF(BD16=Punktsystem!$B$6,IF(AND(Punktsystem!$D$9&lt;&gt;"",'alle Spiele'!$H16-'alle Spiele'!$J16='alle Spiele'!BD16-'alle Spiele'!BE16,'alle Spiele'!$H16&lt;&gt;'alle Spiele'!$J16),Punktsystem!$B$9,0)+IF(AND(Punktsystem!$D$11&lt;&gt;"",OR('alle Spiele'!$H16='alle Spiele'!BD16,'alle Spiele'!$J16='alle Spiele'!BE16)),Punktsystem!$B$11,0)+IF(AND(Punktsystem!$D$10&lt;&gt;"",'alle Spiele'!$H16='alle Spiele'!$J16,'alle Spiele'!BD16='alle Spiele'!BE16,ABS('alle Spiele'!$H16-'alle Spiele'!BD16)=1),Punktsystem!$B$10,0),0)</f>
        <v>0</v>
      </c>
      <c r="BF16" s="225">
        <f>IF(BD16=Punktsystem!$B$5,IF(AND(Punktsystem!$I$14&lt;&gt;"",'alle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BG16" s="230">
        <f>IF(OR('alle Spiele'!BG16="",'alle Spiele'!BH16=""),0,IF(AND('alle Spiele'!$H16='alle Spiele'!BG16,'alle Spiele'!$J16='alle Spiele'!BH16),Punktsystem!$B$5,IF(OR(AND('alle Spiele'!$H16-'alle Spiele'!$J16&lt;0,'alle Spiele'!BG16-'alle Spiele'!BH16&lt;0),AND('alle Spiele'!$H16-'alle Spiele'!$J16&gt;0,'alle Spiele'!BG16-'alle Spiele'!BH16&gt;0),AND('alle Spiele'!$H16-'alle Spiele'!$J16=0,'alle Spiele'!BG16-'alle Spiele'!BH16=0)),Punktsystem!$B$6,0)))</f>
        <v>0</v>
      </c>
      <c r="BH16" s="224">
        <f>IF(BG16=Punktsystem!$B$6,IF(AND(Punktsystem!$D$9&lt;&gt;"",'alle Spiele'!$H16-'alle Spiele'!$J16='alle Spiele'!BG16-'alle Spiele'!BH16,'alle Spiele'!$H16&lt;&gt;'alle Spiele'!$J16),Punktsystem!$B$9,0)+IF(AND(Punktsystem!$D$11&lt;&gt;"",OR('alle Spiele'!$H16='alle Spiele'!BG16,'alle Spiele'!$J16='alle Spiele'!BH16)),Punktsystem!$B$11,0)+IF(AND(Punktsystem!$D$10&lt;&gt;"",'alle Spiele'!$H16='alle Spiele'!$J16,'alle Spiele'!BG16='alle Spiele'!BH16,ABS('alle Spiele'!$H16-'alle Spiele'!BG16)=1),Punktsystem!$B$10,0),0)</f>
        <v>0</v>
      </c>
      <c r="BI16" s="225">
        <f>IF(BG16=Punktsystem!$B$5,IF(AND(Punktsystem!$I$14&lt;&gt;"",'alle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BJ16" s="230">
        <f>IF(OR('alle Spiele'!BJ16="",'alle Spiele'!BK16=""),0,IF(AND('alle Spiele'!$H16='alle Spiele'!BJ16,'alle Spiele'!$J16='alle Spiele'!BK16),Punktsystem!$B$5,IF(OR(AND('alle Spiele'!$H16-'alle Spiele'!$J16&lt;0,'alle Spiele'!BJ16-'alle Spiele'!BK16&lt;0),AND('alle Spiele'!$H16-'alle Spiele'!$J16&gt;0,'alle Spiele'!BJ16-'alle Spiele'!BK16&gt;0),AND('alle Spiele'!$H16-'alle Spiele'!$J16=0,'alle Spiele'!BJ16-'alle Spiele'!BK16=0)),Punktsystem!$B$6,0)))</f>
        <v>0</v>
      </c>
      <c r="BK16" s="224">
        <f>IF(BJ16=Punktsystem!$B$6,IF(AND(Punktsystem!$D$9&lt;&gt;"",'alle Spiele'!$H16-'alle Spiele'!$J16='alle Spiele'!BJ16-'alle Spiele'!BK16,'alle Spiele'!$H16&lt;&gt;'alle Spiele'!$J16),Punktsystem!$B$9,0)+IF(AND(Punktsystem!$D$11&lt;&gt;"",OR('alle Spiele'!$H16='alle Spiele'!BJ16,'alle Spiele'!$J16='alle Spiele'!BK16)),Punktsystem!$B$11,0)+IF(AND(Punktsystem!$D$10&lt;&gt;"",'alle Spiele'!$H16='alle Spiele'!$J16,'alle Spiele'!BJ16='alle Spiele'!BK16,ABS('alle Spiele'!$H16-'alle Spiele'!BJ16)=1),Punktsystem!$B$10,0),0)</f>
        <v>0</v>
      </c>
      <c r="BL16" s="225">
        <f>IF(BJ16=Punktsystem!$B$5,IF(AND(Punktsystem!$I$14&lt;&gt;"",'alle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BM16" s="230">
        <f>IF(OR('alle Spiele'!BM16="",'alle Spiele'!BN16=""),0,IF(AND('alle Spiele'!$H16='alle Spiele'!BM16,'alle Spiele'!$J16='alle Spiele'!BN16),Punktsystem!$B$5,IF(OR(AND('alle Spiele'!$H16-'alle Spiele'!$J16&lt;0,'alle Spiele'!BM16-'alle Spiele'!BN16&lt;0),AND('alle Spiele'!$H16-'alle Spiele'!$J16&gt;0,'alle Spiele'!BM16-'alle Spiele'!BN16&gt;0),AND('alle Spiele'!$H16-'alle Spiele'!$J16=0,'alle Spiele'!BM16-'alle Spiele'!BN16=0)),Punktsystem!$B$6,0)))</f>
        <v>0</v>
      </c>
      <c r="BN16" s="224">
        <f>IF(BM16=Punktsystem!$B$6,IF(AND(Punktsystem!$D$9&lt;&gt;"",'alle Spiele'!$H16-'alle Spiele'!$J16='alle Spiele'!BM16-'alle Spiele'!BN16,'alle Spiele'!$H16&lt;&gt;'alle Spiele'!$J16),Punktsystem!$B$9,0)+IF(AND(Punktsystem!$D$11&lt;&gt;"",OR('alle Spiele'!$H16='alle Spiele'!BM16,'alle Spiele'!$J16='alle Spiele'!BN16)),Punktsystem!$B$11,0)+IF(AND(Punktsystem!$D$10&lt;&gt;"",'alle Spiele'!$H16='alle Spiele'!$J16,'alle Spiele'!BM16='alle Spiele'!BN16,ABS('alle Spiele'!$H16-'alle Spiele'!BM16)=1),Punktsystem!$B$10,0),0)</f>
        <v>0</v>
      </c>
      <c r="BO16" s="225">
        <f>IF(BM16=Punktsystem!$B$5,IF(AND(Punktsystem!$I$14&lt;&gt;"",'alle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BP16" s="230">
        <f>IF(OR('alle Spiele'!BP16="",'alle Spiele'!BQ16=""),0,IF(AND('alle Spiele'!$H16='alle Spiele'!BP16,'alle Spiele'!$J16='alle Spiele'!BQ16),Punktsystem!$B$5,IF(OR(AND('alle Spiele'!$H16-'alle Spiele'!$J16&lt;0,'alle Spiele'!BP16-'alle Spiele'!BQ16&lt;0),AND('alle Spiele'!$H16-'alle Spiele'!$J16&gt;0,'alle Spiele'!BP16-'alle Spiele'!BQ16&gt;0),AND('alle Spiele'!$H16-'alle Spiele'!$J16=0,'alle Spiele'!BP16-'alle Spiele'!BQ16=0)),Punktsystem!$B$6,0)))</f>
        <v>0</v>
      </c>
      <c r="BQ16" s="224">
        <f>IF(BP16=Punktsystem!$B$6,IF(AND(Punktsystem!$D$9&lt;&gt;"",'alle Spiele'!$H16-'alle Spiele'!$J16='alle Spiele'!BP16-'alle Spiele'!BQ16,'alle Spiele'!$H16&lt;&gt;'alle Spiele'!$J16),Punktsystem!$B$9,0)+IF(AND(Punktsystem!$D$11&lt;&gt;"",OR('alle Spiele'!$H16='alle Spiele'!BP16,'alle Spiele'!$J16='alle Spiele'!BQ16)),Punktsystem!$B$11,0)+IF(AND(Punktsystem!$D$10&lt;&gt;"",'alle Spiele'!$H16='alle Spiele'!$J16,'alle Spiele'!BP16='alle Spiele'!BQ16,ABS('alle Spiele'!$H16-'alle Spiele'!BP16)=1),Punktsystem!$B$10,0),0)</f>
        <v>0</v>
      </c>
      <c r="BR16" s="225">
        <f>IF(BP16=Punktsystem!$B$5,IF(AND(Punktsystem!$I$14&lt;&gt;"",'alle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BS16" s="230">
        <f>IF(OR('alle Spiele'!BS16="",'alle Spiele'!BT16=""),0,IF(AND('alle Spiele'!$H16='alle Spiele'!BS16,'alle Spiele'!$J16='alle Spiele'!BT16),Punktsystem!$B$5,IF(OR(AND('alle Spiele'!$H16-'alle Spiele'!$J16&lt;0,'alle Spiele'!BS16-'alle Spiele'!BT16&lt;0),AND('alle Spiele'!$H16-'alle Spiele'!$J16&gt;0,'alle Spiele'!BS16-'alle Spiele'!BT16&gt;0),AND('alle Spiele'!$H16-'alle Spiele'!$J16=0,'alle Spiele'!BS16-'alle Spiele'!BT16=0)),Punktsystem!$B$6,0)))</f>
        <v>0</v>
      </c>
      <c r="BT16" s="224">
        <f>IF(BS16=Punktsystem!$B$6,IF(AND(Punktsystem!$D$9&lt;&gt;"",'alle Spiele'!$H16-'alle Spiele'!$J16='alle Spiele'!BS16-'alle Spiele'!BT16,'alle Spiele'!$H16&lt;&gt;'alle Spiele'!$J16),Punktsystem!$B$9,0)+IF(AND(Punktsystem!$D$11&lt;&gt;"",OR('alle Spiele'!$H16='alle Spiele'!BS16,'alle Spiele'!$J16='alle Spiele'!BT16)),Punktsystem!$B$11,0)+IF(AND(Punktsystem!$D$10&lt;&gt;"",'alle Spiele'!$H16='alle Spiele'!$J16,'alle Spiele'!BS16='alle Spiele'!BT16,ABS('alle Spiele'!$H16-'alle Spiele'!BS16)=1),Punktsystem!$B$10,0),0)</f>
        <v>0</v>
      </c>
      <c r="BU16" s="225">
        <f>IF(BS16=Punktsystem!$B$5,IF(AND(Punktsystem!$I$14&lt;&gt;"",'alle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BV16" s="230">
        <f>IF(OR('alle Spiele'!BV16="",'alle Spiele'!BW16=""),0,IF(AND('alle Spiele'!$H16='alle Spiele'!BV16,'alle Spiele'!$J16='alle Spiele'!BW16),Punktsystem!$B$5,IF(OR(AND('alle Spiele'!$H16-'alle Spiele'!$J16&lt;0,'alle Spiele'!BV16-'alle Spiele'!BW16&lt;0),AND('alle Spiele'!$H16-'alle Spiele'!$J16&gt;0,'alle Spiele'!BV16-'alle Spiele'!BW16&gt;0),AND('alle Spiele'!$H16-'alle Spiele'!$J16=0,'alle Spiele'!BV16-'alle Spiele'!BW16=0)),Punktsystem!$B$6,0)))</f>
        <v>0</v>
      </c>
      <c r="BW16" s="224">
        <f>IF(BV16=Punktsystem!$B$6,IF(AND(Punktsystem!$D$9&lt;&gt;"",'alle Spiele'!$H16-'alle Spiele'!$J16='alle Spiele'!BV16-'alle Spiele'!BW16,'alle Spiele'!$H16&lt;&gt;'alle Spiele'!$J16),Punktsystem!$B$9,0)+IF(AND(Punktsystem!$D$11&lt;&gt;"",OR('alle Spiele'!$H16='alle Spiele'!BV16,'alle Spiele'!$J16='alle Spiele'!BW16)),Punktsystem!$B$11,0)+IF(AND(Punktsystem!$D$10&lt;&gt;"",'alle Spiele'!$H16='alle Spiele'!$J16,'alle Spiele'!BV16='alle Spiele'!BW16,ABS('alle Spiele'!$H16-'alle Spiele'!BV16)=1),Punktsystem!$B$10,0),0)</f>
        <v>0</v>
      </c>
      <c r="BX16" s="225">
        <f>IF(BV16=Punktsystem!$B$5,IF(AND(Punktsystem!$I$14&lt;&gt;"",'alle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BY16" s="230">
        <f>IF(OR('alle Spiele'!BY16="",'alle Spiele'!BZ16=""),0,IF(AND('alle Spiele'!$H16='alle Spiele'!BY16,'alle Spiele'!$J16='alle Spiele'!BZ16),Punktsystem!$B$5,IF(OR(AND('alle Spiele'!$H16-'alle Spiele'!$J16&lt;0,'alle Spiele'!BY16-'alle Spiele'!BZ16&lt;0),AND('alle Spiele'!$H16-'alle Spiele'!$J16&gt;0,'alle Spiele'!BY16-'alle Spiele'!BZ16&gt;0),AND('alle Spiele'!$H16-'alle Spiele'!$J16=0,'alle Spiele'!BY16-'alle Spiele'!BZ16=0)),Punktsystem!$B$6,0)))</f>
        <v>0</v>
      </c>
      <c r="BZ16" s="224">
        <f>IF(BY16=Punktsystem!$B$6,IF(AND(Punktsystem!$D$9&lt;&gt;"",'alle Spiele'!$H16-'alle Spiele'!$J16='alle Spiele'!BY16-'alle Spiele'!BZ16,'alle Spiele'!$H16&lt;&gt;'alle Spiele'!$J16),Punktsystem!$B$9,0)+IF(AND(Punktsystem!$D$11&lt;&gt;"",OR('alle Spiele'!$H16='alle Spiele'!BY16,'alle Spiele'!$J16='alle Spiele'!BZ16)),Punktsystem!$B$11,0)+IF(AND(Punktsystem!$D$10&lt;&gt;"",'alle Spiele'!$H16='alle Spiele'!$J16,'alle Spiele'!BY16='alle Spiele'!BZ16,ABS('alle Spiele'!$H16-'alle Spiele'!BY16)=1),Punktsystem!$B$10,0),0)</f>
        <v>0</v>
      </c>
      <c r="CA16" s="225">
        <f>IF(BY16=Punktsystem!$B$5,IF(AND(Punktsystem!$I$14&lt;&gt;"",'alle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CB16" s="230">
        <f>IF(OR('alle Spiele'!CB16="",'alle Spiele'!CC16=""),0,IF(AND('alle Spiele'!$H16='alle Spiele'!CB16,'alle Spiele'!$J16='alle Spiele'!CC16),Punktsystem!$B$5,IF(OR(AND('alle Spiele'!$H16-'alle Spiele'!$J16&lt;0,'alle Spiele'!CB16-'alle Spiele'!CC16&lt;0),AND('alle Spiele'!$H16-'alle Spiele'!$J16&gt;0,'alle Spiele'!CB16-'alle Spiele'!CC16&gt;0),AND('alle Spiele'!$H16-'alle Spiele'!$J16=0,'alle Spiele'!CB16-'alle Spiele'!CC16=0)),Punktsystem!$B$6,0)))</f>
        <v>0</v>
      </c>
      <c r="CC16" s="224">
        <f>IF(CB16=Punktsystem!$B$6,IF(AND(Punktsystem!$D$9&lt;&gt;"",'alle Spiele'!$H16-'alle Spiele'!$J16='alle Spiele'!CB16-'alle Spiele'!CC16,'alle Spiele'!$H16&lt;&gt;'alle Spiele'!$J16),Punktsystem!$B$9,0)+IF(AND(Punktsystem!$D$11&lt;&gt;"",OR('alle Spiele'!$H16='alle Spiele'!CB16,'alle Spiele'!$J16='alle Spiele'!CC16)),Punktsystem!$B$11,0)+IF(AND(Punktsystem!$D$10&lt;&gt;"",'alle Spiele'!$H16='alle Spiele'!$J16,'alle Spiele'!CB16='alle Spiele'!CC16,ABS('alle Spiele'!$H16-'alle Spiele'!CB16)=1),Punktsystem!$B$10,0),0)</f>
        <v>0</v>
      </c>
      <c r="CD16" s="225">
        <f>IF(CB16=Punktsystem!$B$5,IF(AND(Punktsystem!$I$14&lt;&gt;"",'alle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CE16" s="230">
        <f>IF(OR('alle Spiele'!CE16="",'alle Spiele'!CF16=""),0,IF(AND('alle Spiele'!$H16='alle Spiele'!CE16,'alle Spiele'!$J16='alle Spiele'!CF16),Punktsystem!$B$5,IF(OR(AND('alle Spiele'!$H16-'alle Spiele'!$J16&lt;0,'alle Spiele'!CE16-'alle Spiele'!CF16&lt;0),AND('alle Spiele'!$H16-'alle Spiele'!$J16&gt;0,'alle Spiele'!CE16-'alle Spiele'!CF16&gt;0),AND('alle Spiele'!$H16-'alle Spiele'!$J16=0,'alle Spiele'!CE16-'alle Spiele'!CF16=0)),Punktsystem!$B$6,0)))</f>
        <v>0</v>
      </c>
      <c r="CF16" s="224">
        <f>IF(CE16=Punktsystem!$B$6,IF(AND(Punktsystem!$D$9&lt;&gt;"",'alle Spiele'!$H16-'alle Spiele'!$J16='alle Spiele'!CE16-'alle Spiele'!CF16,'alle Spiele'!$H16&lt;&gt;'alle Spiele'!$J16),Punktsystem!$B$9,0)+IF(AND(Punktsystem!$D$11&lt;&gt;"",OR('alle Spiele'!$H16='alle Spiele'!CE16,'alle Spiele'!$J16='alle Spiele'!CF16)),Punktsystem!$B$11,0)+IF(AND(Punktsystem!$D$10&lt;&gt;"",'alle Spiele'!$H16='alle Spiele'!$J16,'alle Spiele'!CE16='alle Spiele'!CF16,ABS('alle Spiele'!$H16-'alle Spiele'!CE16)=1),Punktsystem!$B$10,0),0)</f>
        <v>0</v>
      </c>
      <c r="CG16" s="225">
        <f>IF(CE16=Punktsystem!$B$5,IF(AND(Punktsystem!$I$14&lt;&gt;"",'alle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CH16" s="230">
        <f>IF(OR('alle Spiele'!CH16="",'alle Spiele'!CI16=""),0,IF(AND('alle Spiele'!$H16='alle Spiele'!CH16,'alle Spiele'!$J16='alle Spiele'!CI16),Punktsystem!$B$5,IF(OR(AND('alle Spiele'!$H16-'alle Spiele'!$J16&lt;0,'alle Spiele'!CH16-'alle Spiele'!CI16&lt;0),AND('alle Spiele'!$H16-'alle Spiele'!$J16&gt;0,'alle Spiele'!CH16-'alle Spiele'!CI16&gt;0),AND('alle Spiele'!$H16-'alle Spiele'!$J16=0,'alle Spiele'!CH16-'alle Spiele'!CI16=0)),Punktsystem!$B$6,0)))</f>
        <v>0</v>
      </c>
      <c r="CI16" s="224">
        <f>IF(CH16=Punktsystem!$B$6,IF(AND(Punktsystem!$D$9&lt;&gt;"",'alle Spiele'!$H16-'alle Spiele'!$J16='alle Spiele'!CH16-'alle Spiele'!CI16,'alle Spiele'!$H16&lt;&gt;'alle Spiele'!$J16),Punktsystem!$B$9,0)+IF(AND(Punktsystem!$D$11&lt;&gt;"",OR('alle Spiele'!$H16='alle Spiele'!CH16,'alle Spiele'!$J16='alle Spiele'!CI16)),Punktsystem!$B$11,0)+IF(AND(Punktsystem!$D$10&lt;&gt;"",'alle Spiele'!$H16='alle Spiele'!$J16,'alle Spiele'!CH16='alle Spiele'!CI16,ABS('alle Spiele'!$H16-'alle Spiele'!CH16)=1),Punktsystem!$B$10,0),0)</f>
        <v>0</v>
      </c>
      <c r="CJ16" s="225">
        <f>IF(CH16=Punktsystem!$B$5,IF(AND(Punktsystem!$I$14&lt;&gt;"",'alle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CK16" s="230">
        <f>IF(OR('alle Spiele'!CK16="",'alle Spiele'!CL16=""),0,IF(AND('alle Spiele'!$H16='alle Spiele'!CK16,'alle Spiele'!$J16='alle Spiele'!CL16),Punktsystem!$B$5,IF(OR(AND('alle Spiele'!$H16-'alle Spiele'!$J16&lt;0,'alle Spiele'!CK16-'alle Spiele'!CL16&lt;0),AND('alle Spiele'!$H16-'alle Spiele'!$J16&gt;0,'alle Spiele'!CK16-'alle Spiele'!CL16&gt;0),AND('alle Spiele'!$H16-'alle Spiele'!$J16=0,'alle Spiele'!CK16-'alle Spiele'!CL16=0)),Punktsystem!$B$6,0)))</f>
        <v>0</v>
      </c>
      <c r="CL16" s="224">
        <f>IF(CK16=Punktsystem!$B$6,IF(AND(Punktsystem!$D$9&lt;&gt;"",'alle Spiele'!$H16-'alle Spiele'!$J16='alle Spiele'!CK16-'alle Spiele'!CL16,'alle Spiele'!$H16&lt;&gt;'alle Spiele'!$J16),Punktsystem!$B$9,0)+IF(AND(Punktsystem!$D$11&lt;&gt;"",OR('alle Spiele'!$H16='alle Spiele'!CK16,'alle Spiele'!$J16='alle Spiele'!CL16)),Punktsystem!$B$11,0)+IF(AND(Punktsystem!$D$10&lt;&gt;"",'alle Spiele'!$H16='alle Spiele'!$J16,'alle Spiele'!CK16='alle Spiele'!CL16,ABS('alle Spiele'!$H16-'alle Spiele'!CK16)=1),Punktsystem!$B$10,0),0)</f>
        <v>0</v>
      </c>
      <c r="CM16" s="225">
        <f>IF(CK16=Punktsystem!$B$5,IF(AND(Punktsystem!$I$14&lt;&gt;"",'alle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CN16" s="230">
        <f>IF(OR('alle Spiele'!CN16="",'alle Spiele'!CO16=""),0,IF(AND('alle Spiele'!$H16='alle Spiele'!CN16,'alle Spiele'!$J16='alle Spiele'!CO16),Punktsystem!$B$5,IF(OR(AND('alle Spiele'!$H16-'alle Spiele'!$J16&lt;0,'alle Spiele'!CN16-'alle Spiele'!CO16&lt;0),AND('alle Spiele'!$H16-'alle Spiele'!$J16&gt;0,'alle Spiele'!CN16-'alle Spiele'!CO16&gt;0),AND('alle Spiele'!$H16-'alle Spiele'!$J16=0,'alle Spiele'!CN16-'alle Spiele'!CO16=0)),Punktsystem!$B$6,0)))</f>
        <v>0</v>
      </c>
      <c r="CO16" s="224">
        <f>IF(CN16=Punktsystem!$B$6,IF(AND(Punktsystem!$D$9&lt;&gt;"",'alle Spiele'!$H16-'alle Spiele'!$J16='alle Spiele'!CN16-'alle Spiele'!CO16,'alle Spiele'!$H16&lt;&gt;'alle Spiele'!$J16),Punktsystem!$B$9,0)+IF(AND(Punktsystem!$D$11&lt;&gt;"",OR('alle Spiele'!$H16='alle Spiele'!CN16,'alle Spiele'!$J16='alle Spiele'!CO16)),Punktsystem!$B$11,0)+IF(AND(Punktsystem!$D$10&lt;&gt;"",'alle Spiele'!$H16='alle Spiele'!$J16,'alle Spiele'!CN16='alle Spiele'!CO16,ABS('alle Spiele'!$H16-'alle Spiele'!CN16)=1),Punktsystem!$B$10,0),0)</f>
        <v>0</v>
      </c>
      <c r="CP16" s="225">
        <f>IF(CN16=Punktsystem!$B$5,IF(AND(Punktsystem!$I$14&lt;&gt;"",'alle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CQ16" s="230">
        <f>IF(OR('alle Spiele'!CQ16="",'alle Spiele'!CR16=""),0,IF(AND('alle Spiele'!$H16='alle Spiele'!CQ16,'alle Spiele'!$J16='alle Spiele'!CR16),Punktsystem!$B$5,IF(OR(AND('alle Spiele'!$H16-'alle Spiele'!$J16&lt;0,'alle Spiele'!CQ16-'alle Spiele'!CR16&lt;0),AND('alle Spiele'!$H16-'alle Spiele'!$J16&gt;0,'alle Spiele'!CQ16-'alle Spiele'!CR16&gt;0),AND('alle Spiele'!$H16-'alle Spiele'!$J16=0,'alle Spiele'!CQ16-'alle Spiele'!CR16=0)),Punktsystem!$B$6,0)))</f>
        <v>0</v>
      </c>
      <c r="CR16" s="224">
        <f>IF(CQ16=Punktsystem!$B$6,IF(AND(Punktsystem!$D$9&lt;&gt;"",'alle Spiele'!$H16-'alle Spiele'!$J16='alle Spiele'!CQ16-'alle Spiele'!CR16,'alle Spiele'!$H16&lt;&gt;'alle Spiele'!$J16),Punktsystem!$B$9,0)+IF(AND(Punktsystem!$D$11&lt;&gt;"",OR('alle Spiele'!$H16='alle Spiele'!CQ16,'alle Spiele'!$J16='alle Spiele'!CR16)),Punktsystem!$B$11,0)+IF(AND(Punktsystem!$D$10&lt;&gt;"",'alle Spiele'!$H16='alle Spiele'!$J16,'alle Spiele'!CQ16='alle Spiele'!CR16,ABS('alle Spiele'!$H16-'alle Spiele'!CQ16)=1),Punktsystem!$B$10,0),0)</f>
        <v>0</v>
      </c>
      <c r="CS16" s="225">
        <f>IF(CQ16=Punktsystem!$B$5,IF(AND(Punktsystem!$I$14&lt;&gt;"",'alle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CT16" s="230">
        <f>IF(OR('alle Spiele'!CT16="",'alle Spiele'!CU16=""),0,IF(AND('alle Spiele'!$H16='alle Spiele'!CT16,'alle Spiele'!$J16='alle Spiele'!CU16),Punktsystem!$B$5,IF(OR(AND('alle Spiele'!$H16-'alle Spiele'!$J16&lt;0,'alle Spiele'!CT16-'alle Spiele'!CU16&lt;0),AND('alle Spiele'!$H16-'alle Spiele'!$J16&gt;0,'alle Spiele'!CT16-'alle Spiele'!CU16&gt;0),AND('alle Spiele'!$H16-'alle Spiele'!$J16=0,'alle Spiele'!CT16-'alle Spiele'!CU16=0)),Punktsystem!$B$6,0)))</f>
        <v>0</v>
      </c>
      <c r="CU16" s="224">
        <f>IF(CT16=Punktsystem!$B$6,IF(AND(Punktsystem!$D$9&lt;&gt;"",'alle Spiele'!$H16-'alle Spiele'!$J16='alle Spiele'!CT16-'alle Spiele'!CU16,'alle Spiele'!$H16&lt;&gt;'alle Spiele'!$J16),Punktsystem!$B$9,0)+IF(AND(Punktsystem!$D$11&lt;&gt;"",OR('alle Spiele'!$H16='alle Spiele'!CT16,'alle Spiele'!$J16='alle Spiele'!CU16)),Punktsystem!$B$11,0)+IF(AND(Punktsystem!$D$10&lt;&gt;"",'alle Spiele'!$H16='alle Spiele'!$J16,'alle Spiele'!CT16='alle Spiele'!CU16,ABS('alle Spiele'!$H16-'alle Spiele'!CT16)=1),Punktsystem!$B$10,0),0)</f>
        <v>0</v>
      </c>
      <c r="CV16" s="225">
        <f>IF(CT16=Punktsystem!$B$5,IF(AND(Punktsystem!$I$14&lt;&gt;"",'alle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CW16" s="230">
        <f>IF(OR('alle Spiele'!CW16="",'alle Spiele'!CX16=""),0,IF(AND('alle Spiele'!$H16='alle Spiele'!CW16,'alle Spiele'!$J16='alle Spiele'!CX16),Punktsystem!$B$5,IF(OR(AND('alle Spiele'!$H16-'alle Spiele'!$J16&lt;0,'alle Spiele'!CW16-'alle Spiele'!CX16&lt;0),AND('alle Spiele'!$H16-'alle Spiele'!$J16&gt;0,'alle Spiele'!CW16-'alle Spiele'!CX16&gt;0),AND('alle Spiele'!$H16-'alle Spiele'!$J16=0,'alle Spiele'!CW16-'alle Spiele'!CX16=0)),Punktsystem!$B$6,0)))</f>
        <v>0</v>
      </c>
      <c r="CX16" s="224">
        <f>IF(CW16=Punktsystem!$B$6,IF(AND(Punktsystem!$D$9&lt;&gt;"",'alle Spiele'!$H16-'alle Spiele'!$J16='alle Spiele'!CW16-'alle Spiele'!CX16,'alle Spiele'!$H16&lt;&gt;'alle Spiele'!$J16),Punktsystem!$B$9,0)+IF(AND(Punktsystem!$D$11&lt;&gt;"",OR('alle Spiele'!$H16='alle Spiele'!CW16,'alle Spiele'!$J16='alle Spiele'!CX16)),Punktsystem!$B$11,0)+IF(AND(Punktsystem!$D$10&lt;&gt;"",'alle Spiele'!$H16='alle Spiele'!$J16,'alle Spiele'!CW16='alle Spiele'!CX16,ABS('alle Spiele'!$H16-'alle Spiele'!CW16)=1),Punktsystem!$B$10,0),0)</f>
        <v>0</v>
      </c>
      <c r="CY16" s="225">
        <f>IF(CW16=Punktsystem!$B$5,IF(AND(Punktsystem!$I$14&lt;&gt;"",'alle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CZ16" s="230">
        <f>IF(OR('alle Spiele'!CZ16="",'alle Spiele'!DA16=""),0,IF(AND('alle Spiele'!$H16='alle Spiele'!CZ16,'alle Spiele'!$J16='alle Spiele'!DA16),Punktsystem!$B$5,IF(OR(AND('alle Spiele'!$H16-'alle Spiele'!$J16&lt;0,'alle Spiele'!CZ16-'alle Spiele'!DA16&lt;0),AND('alle Spiele'!$H16-'alle Spiele'!$J16&gt;0,'alle Spiele'!CZ16-'alle Spiele'!DA16&gt;0),AND('alle Spiele'!$H16-'alle Spiele'!$J16=0,'alle Spiele'!CZ16-'alle Spiele'!DA16=0)),Punktsystem!$B$6,0)))</f>
        <v>0</v>
      </c>
      <c r="DA16" s="224">
        <f>IF(CZ16=Punktsystem!$B$6,IF(AND(Punktsystem!$D$9&lt;&gt;"",'alle Spiele'!$H16-'alle Spiele'!$J16='alle Spiele'!CZ16-'alle Spiele'!DA16,'alle Spiele'!$H16&lt;&gt;'alle Spiele'!$J16),Punktsystem!$B$9,0)+IF(AND(Punktsystem!$D$11&lt;&gt;"",OR('alle Spiele'!$H16='alle Spiele'!CZ16,'alle Spiele'!$J16='alle Spiele'!DA16)),Punktsystem!$B$11,0)+IF(AND(Punktsystem!$D$10&lt;&gt;"",'alle Spiele'!$H16='alle Spiele'!$J16,'alle Spiele'!CZ16='alle Spiele'!DA16,ABS('alle Spiele'!$H16-'alle Spiele'!CZ16)=1),Punktsystem!$B$10,0),0)</f>
        <v>0</v>
      </c>
      <c r="DB16" s="225">
        <f>IF(CZ16=Punktsystem!$B$5,IF(AND(Punktsystem!$I$14&lt;&gt;"",'alle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DC16" s="230">
        <f>IF(OR('alle Spiele'!DC16="",'alle Spiele'!DD16=""),0,IF(AND('alle Spiele'!$H16='alle Spiele'!DC16,'alle Spiele'!$J16='alle Spiele'!DD16),Punktsystem!$B$5,IF(OR(AND('alle Spiele'!$H16-'alle Spiele'!$J16&lt;0,'alle Spiele'!DC16-'alle Spiele'!DD16&lt;0),AND('alle Spiele'!$H16-'alle Spiele'!$J16&gt;0,'alle Spiele'!DC16-'alle Spiele'!DD16&gt;0),AND('alle Spiele'!$H16-'alle Spiele'!$J16=0,'alle Spiele'!DC16-'alle Spiele'!DD16=0)),Punktsystem!$B$6,0)))</f>
        <v>0</v>
      </c>
      <c r="DD16" s="224">
        <f>IF(DC16=Punktsystem!$B$6,IF(AND(Punktsystem!$D$9&lt;&gt;"",'alle Spiele'!$H16-'alle Spiele'!$J16='alle Spiele'!DC16-'alle Spiele'!DD16,'alle Spiele'!$H16&lt;&gt;'alle Spiele'!$J16),Punktsystem!$B$9,0)+IF(AND(Punktsystem!$D$11&lt;&gt;"",OR('alle Spiele'!$H16='alle Spiele'!DC16,'alle Spiele'!$J16='alle Spiele'!DD16)),Punktsystem!$B$11,0)+IF(AND(Punktsystem!$D$10&lt;&gt;"",'alle Spiele'!$H16='alle Spiele'!$J16,'alle Spiele'!DC16='alle Spiele'!DD16,ABS('alle Spiele'!$H16-'alle Spiele'!DC16)=1),Punktsystem!$B$10,0),0)</f>
        <v>0</v>
      </c>
      <c r="DE16" s="225">
        <f>IF(DC16=Punktsystem!$B$5,IF(AND(Punktsystem!$I$14&lt;&gt;"",'alle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DF16" s="230">
        <f>IF(OR('alle Spiele'!DF16="",'alle Spiele'!DG16=""),0,IF(AND('alle Spiele'!$H16='alle Spiele'!DF16,'alle Spiele'!$J16='alle Spiele'!DG16),Punktsystem!$B$5,IF(OR(AND('alle Spiele'!$H16-'alle Spiele'!$J16&lt;0,'alle Spiele'!DF16-'alle Spiele'!DG16&lt;0),AND('alle Spiele'!$H16-'alle Spiele'!$J16&gt;0,'alle Spiele'!DF16-'alle Spiele'!DG16&gt;0),AND('alle Spiele'!$H16-'alle Spiele'!$J16=0,'alle Spiele'!DF16-'alle Spiele'!DG16=0)),Punktsystem!$B$6,0)))</f>
        <v>0</v>
      </c>
      <c r="DG16" s="224">
        <f>IF(DF16=Punktsystem!$B$6,IF(AND(Punktsystem!$D$9&lt;&gt;"",'alle Spiele'!$H16-'alle Spiele'!$J16='alle Spiele'!DF16-'alle Spiele'!DG16,'alle Spiele'!$H16&lt;&gt;'alle Spiele'!$J16),Punktsystem!$B$9,0)+IF(AND(Punktsystem!$D$11&lt;&gt;"",OR('alle Spiele'!$H16='alle Spiele'!DF16,'alle Spiele'!$J16='alle Spiele'!DG16)),Punktsystem!$B$11,0)+IF(AND(Punktsystem!$D$10&lt;&gt;"",'alle Spiele'!$H16='alle Spiele'!$J16,'alle Spiele'!DF16='alle Spiele'!DG16,ABS('alle Spiele'!$H16-'alle Spiele'!DF16)=1),Punktsystem!$B$10,0),0)</f>
        <v>0</v>
      </c>
      <c r="DH16" s="225">
        <f>IF(DF16=Punktsystem!$B$5,IF(AND(Punktsystem!$I$14&lt;&gt;"",'alle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DI16" s="230">
        <f>IF(OR('alle Spiele'!DI16="",'alle Spiele'!DJ16=""),0,IF(AND('alle Spiele'!$H16='alle Spiele'!DI16,'alle Spiele'!$J16='alle Spiele'!DJ16),Punktsystem!$B$5,IF(OR(AND('alle Spiele'!$H16-'alle Spiele'!$J16&lt;0,'alle Spiele'!DI16-'alle Spiele'!DJ16&lt;0),AND('alle Spiele'!$H16-'alle Spiele'!$J16&gt;0,'alle Spiele'!DI16-'alle Spiele'!DJ16&gt;0),AND('alle Spiele'!$H16-'alle Spiele'!$J16=0,'alle Spiele'!DI16-'alle Spiele'!DJ16=0)),Punktsystem!$B$6,0)))</f>
        <v>0</v>
      </c>
      <c r="DJ16" s="224">
        <f>IF(DI16=Punktsystem!$B$6,IF(AND(Punktsystem!$D$9&lt;&gt;"",'alle Spiele'!$H16-'alle Spiele'!$J16='alle Spiele'!DI16-'alle Spiele'!DJ16,'alle Spiele'!$H16&lt;&gt;'alle Spiele'!$J16),Punktsystem!$B$9,0)+IF(AND(Punktsystem!$D$11&lt;&gt;"",OR('alle Spiele'!$H16='alle Spiele'!DI16,'alle Spiele'!$J16='alle Spiele'!DJ16)),Punktsystem!$B$11,0)+IF(AND(Punktsystem!$D$10&lt;&gt;"",'alle Spiele'!$H16='alle Spiele'!$J16,'alle Spiele'!DI16='alle Spiele'!DJ16,ABS('alle Spiele'!$H16-'alle Spiele'!DI16)=1),Punktsystem!$B$10,0),0)</f>
        <v>0</v>
      </c>
      <c r="DK16" s="225">
        <f>IF(DI16=Punktsystem!$B$5,IF(AND(Punktsystem!$I$14&lt;&gt;"",'alle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DL16" s="230">
        <f>IF(OR('alle Spiele'!DL16="",'alle Spiele'!DM16=""),0,IF(AND('alle Spiele'!$H16='alle Spiele'!DL16,'alle Spiele'!$J16='alle Spiele'!DM16),Punktsystem!$B$5,IF(OR(AND('alle Spiele'!$H16-'alle Spiele'!$J16&lt;0,'alle Spiele'!DL16-'alle Spiele'!DM16&lt;0),AND('alle Spiele'!$H16-'alle Spiele'!$J16&gt;0,'alle Spiele'!DL16-'alle Spiele'!DM16&gt;0),AND('alle Spiele'!$H16-'alle Spiele'!$J16=0,'alle Spiele'!DL16-'alle Spiele'!DM16=0)),Punktsystem!$B$6,0)))</f>
        <v>0</v>
      </c>
      <c r="DM16" s="224">
        <f>IF(DL16=Punktsystem!$B$6,IF(AND(Punktsystem!$D$9&lt;&gt;"",'alle Spiele'!$H16-'alle Spiele'!$J16='alle Spiele'!DL16-'alle Spiele'!DM16,'alle Spiele'!$H16&lt;&gt;'alle Spiele'!$J16),Punktsystem!$B$9,0)+IF(AND(Punktsystem!$D$11&lt;&gt;"",OR('alle Spiele'!$H16='alle Spiele'!DL16,'alle Spiele'!$J16='alle Spiele'!DM16)),Punktsystem!$B$11,0)+IF(AND(Punktsystem!$D$10&lt;&gt;"",'alle Spiele'!$H16='alle Spiele'!$J16,'alle Spiele'!DL16='alle Spiele'!DM16,ABS('alle Spiele'!$H16-'alle Spiele'!DL16)=1),Punktsystem!$B$10,0),0)</f>
        <v>0</v>
      </c>
      <c r="DN16" s="225">
        <f>IF(DL16=Punktsystem!$B$5,IF(AND(Punktsystem!$I$14&lt;&gt;"",'alle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DO16" s="230">
        <f>IF(OR('alle Spiele'!DO16="",'alle Spiele'!DP16=""),0,IF(AND('alle Spiele'!$H16='alle Spiele'!DO16,'alle Spiele'!$J16='alle Spiele'!DP16),Punktsystem!$B$5,IF(OR(AND('alle Spiele'!$H16-'alle Spiele'!$J16&lt;0,'alle Spiele'!DO16-'alle Spiele'!DP16&lt;0),AND('alle Spiele'!$H16-'alle Spiele'!$J16&gt;0,'alle Spiele'!DO16-'alle Spiele'!DP16&gt;0),AND('alle Spiele'!$H16-'alle Spiele'!$J16=0,'alle Spiele'!DO16-'alle Spiele'!DP16=0)),Punktsystem!$B$6,0)))</f>
        <v>0</v>
      </c>
      <c r="DP16" s="224">
        <f>IF(DO16=Punktsystem!$B$6,IF(AND(Punktsystem!$D$9&lt;&gt;"",'alle Spiele'!$H16-'alle Spiele'!$J16='alle Spiele'!DO16-'alle Spiele'!DP16,'alle Spiele'!$H16&lt;&gt;'alle Spiele'!$J16),Punktsystem!$B$9,0)+IF(AND(Punktsystem!$D$11&lt;&gt;"",OR('alle Spiele'!$H16='alle Spiele'!DO16,'alle Spiele'!$J16='alle Spiele'!DP16)),Punktsystem!$B$11,0)+IF(AND(Punktsystem!$D$10&lt;&gt;"",'alle Spiele'!$H16='alle Spiele'!$J16,'alle Spiele'!DO16='alle Spiele'!DP16,ABS('alle Spiele'!$H16-'alle Spiele'!DO16)=1),Punktsystem!$B$10,0),0)</f>
        <v>0</v>
      </c>
      <c r="DQ16" s="225">
        <f>IF(DO16=Punktsystem!$B$5,IF(AND(Punktsystem!$I$14&lt;&gt;"",'alle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DR16" s="230">
        <f>IF(OR('alle Spiele'!DR16="",'alle Spiele'!DS16=""),0,IF(AND('alle Spiele'!$H16='alle Spiele'!DR16,'alle Spiele'!$J16='alle Spiele'!DS16),Punktsystem!$B$5,IF(OR(AND('alle Spiele'!$H16-'alle Spiele'!$J16&lt;0,'alle Spiele'!DR16-'alle Spiele'!DS16&lt;0),AND('alle Spiele'!$H16-'alle Spiele'!$J16&gt;0,'alle Spiele'!DR16-'alle Spiele'!DS16&gt;0),AND('alle Spiele'!$H16-'alle Spiele'!$J16=0,'alle Spiele'!DR16-'alle Spiele'!DS16=0)),Punktsystem!$B$6,0)))</f>
        <v>0</v>
      </c>
      <c r="DS16" s="224">
        <f>IF(DR16=Punktsystem!$B$6,IF(AND(Punktsystem!$D$9&lt;&gt;"",'alle Spiele'!$H16-'alle Spiele'!$J16='alle Spiele'!DR16-'alle Spiele'!DS16,'alle Spiele'!$H16&lt;&gt;'alle Spiele'!$J16),Punktsystem!$B$9,0)+IF(AND(Punktsystem!$D$11&lt;&gt;"",OR('alle Spiele'!$H16='alle Spiele'!DR16,'alle Spiele'!$J16='alle Spiele'!DS16)),Punktsystem!$B$11,0)+IF(AND(Punktsystem!$D$10&lt;&gt;"",'alle Spiele'!$H16='alle Spiele'!$J16,'alle Spiele'!DR16='alle Spiele'!DS16,ABS('alle Spiele'!$H16-'alle Spiele'!DR16)=1),Punktsystem!$B$10,0),0)</f>
        <v>0</v>
      </c>
      <c r="DT16" s="225">
        <f>IF(DR16=Punktsystem!$B$5,IF(AND(Punktsystem!$I$14&lt;&gt;"",'alle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DU16" s="230">
        <f>IF(OR('alle Spiele'!DU16="",'alle Spiele'!DV16=""),0,IF(AND('alle Spiele'!$H16='alle Spiele'!DU16,'alle Spiele'!$J16='alle Spiele'!DV16),Punktsystem!$B$5,IF(OR(AND('alle Spiele'!$H16-'alle Spiele'!$J16&lt;0,'alle Spiele'!DU16-'alle Spiele'!DV16&lt;0),AND('alle Spiele'!$H16-'alle Spiele'!$J16&gt;0,'alle Spiele'!DU16-'alle Spiele'!DV16&gt;0),AND('alle Spiele'!$H16-'alle Spiele'!$J16=0,'alle Spiele'!DU16-'alle Spiele'!DV16=0)),Punktsystem!$B$6,0)))</f>
        <v>0</v>
      </c>
      <c r="DV16" s="224">
        <f>IF(DU16=Punktsystem!$B$6,IF(AND(Punktsystem!$D$9&lt;&gt;"",'alle Spiele'!$H16-'alle Spiele'!$J16='alle Spiele'!DU16-'alle Spiele'!DV16,'alle Spiele'!$H16&lt;&gt;'alle Spiele'!$J16),Punktsystem!$B$9,0)+IF(AND(Punktsystem!$D$11&lt;&gt;"",OR('alle Spiele'!$H16='alle Spiele'!DU16,'alle Spiele'!$J16='alle Spiele'!DV16)),Punktsystem!$B$11,0)+IF(AND(Punktsystem!$D$10&lt;&gt;"",'alle Spiele'!$H16='alle Spiele'!$J16,'alle Spiele'!DU16='alle Spiele'!DV16,ABS('alle Spiele'!$H16-'alle Spiele'!DU16)=1),Punktsystem!$B$10,0),0)</f>
        <v>0</v>
      </c>
      <c r="DW16" s="225">
        <f>IF(DU16=Punktsystem!$B$5,IF(AND(Punktsystem!$I$14&lt;&gt;"",'alle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DX16" s="230">
        <f>IF(OR('alle Spiele'!DX16="",'alle Spiele'!DY16=""),0,IF(AND('alle Spiele'!$H16='alle Spiele'!DX16,'alle Spiele'!$J16='alle Spiele'!DY16),Punktsystem!$B$5,IF(OR(AND('alle Spiele'!$H16-'alle Spiele'!$J16&lt;0,'alle Spiele'!DX16-'alle Spiele'!DY16&lt;0),AND('alle Spiele'!$H16-'alle Spiele'!$J16&gt;0,'alle Spiele'!DX16-'alle Spiele'!DY16&gt;0),AND('alle Spiele'!$H16-'alle Spiele'!$J16=0,'alle Spiele'!DX16-'alle Spiele'!DY16=0)),Punktsystem!$B$6,0)))</f>
        <v>0</v>
      </c>
      <c r="DY16" s="224">
        <f>IF(DX16=Punktsystem!$B$6,IF(AND(Punktsystem!$D$9&lt;&gt;"",'alle Spiele'!$H16-'alle Spiele'!$J16='alle Spiele'!DX16-'alle Spiele'!DY16,'alle Spiele'!$H16&lt;&gt;'alle Spiele'!$J16),Punktsystem!$B$9,0)+IF(AND(Punktsystem!$D$11&lt;&gt;"",OR('alle Spiele'!$H16='alle Spiele'!DX16,'alle Spiele'!$J16='alle Spiele'!DY16)),Punktsystem!$B$11,0)+IF(AND(Punktsystem!$D$10&lt;&gt;"",'alle Spiele'!$H16='alle Spiele'!$J16,'alle Spiele'!DX16='alle Spiele'!DY16,ABS('alle Spiele'!$H16-'alle Spiele'!DX16)=1),Punktsystem!$B$10,0),0)</f>
        <v>0</v>
      </c>
      <c r="DZ16" s="225">
        <f>IF(DX16=Punktsystem!$B$5,IF(AND(Punktsystem!$I$14&lt;&gt;"",'alle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EA16" s="230">
        <f>IF(OR('alle Spiele'!EA16="",'alle Spiele'!EB16=""),0,IF(AND('alle Spiele'!$H16='alle Spiele'!EA16,'alle Spiele'!$J16='alle Spiele'!EB16),Punktsystem!$B$5,IF(OR(AND('alle Spiele'!$H16-'alle Spiele'!$J16&lt;0,'alle Spiele'!EA16-'alle Spiele'!EB16&lt;0),AND('alle Spiele'!$H16-'alle Spiele'!$J16&gt;0,'alle Spiele'!EA16-'alle Spiele'!EB16&gt;0),AND('alle Spiele'!$H16-'alle Spiele'!$J16=0,'alle Spiele'!EA16-'alle Spiele'!EB16=0)),Punktsystem!$B$6,0)))</f>
        <v>0</v>
      </c>
      <c r="EB16" s="224">
        <f>IF(EA16=Punktsystem!$B$6,IF(AND(Punktsystem!$D$9&lt;&gt;"",'alle Spiele'!$H16-'alle Spiele'!$J16='alle Spiele'!EA16-'alle Spiele'!EB16,'alle Spiele'!$H16&lt;&gt;'alle Spiele'!$J16),Punktsystem!$B$9,0)+IF(AND(Punktsystem!$D$11&lt;&gt;"",OR('alle Spiele'!$H16='alle Spiele'!EA16,'alle Spiele'!$J16='alle Spiele'!EB16)),Punktsystem!$B$11,0)+IF(AND(Punktsystem!$D$10&lt;&gt;"",'alle Spiele'!$H16='alle Spiele'!$J16,'alle Spiele'!EA16='alle Spiele'!EB16,ABS('alle Spiele'!$H16-'alle Spiele'!EA16)=1),Punktsystem!$B$10,0),0)</f>
        <v>0</v>
      </c>
      <c r="EC16" s="225">
        <f>IF(EA16=Punktsystem!$B$5,IF(AND(Punktsystem!$I$14&lt;&gt;"",'alle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ED16" s="230">
        <f>IF(OR('alle Spiele'!ED16="",'alle Spiele'!EE16=""),0,IF(AND('alle Spiele'!$H16='alle Spiele'!ED16,'alle Spiele'!$J16='alle Spiele'!EE16),Punktsystem!$B$5,IF(OR(AND('alle Spiele'!$H16-'alle Spiele'!$J16&lt;0,'alle Spiele'!ED16-'alle Spiele'!EE16&lt;0),AND('alle Spiele'!$H16-'alle Spiele'!$J16&gt;0,'alle Spiele'!ED16-'alle Spiele'!EE16&gt;0),AND('alle Spiele'!$H16-'alle Spiele'!$J16=0,'alle Spiele'!ED16-'alle Spiele'!EE16=0)),Punktsystem!$B$6,0)))</f>
        <v>0</v>
      </c>
      <c r="EE16" s="224">
        <f>IF(ED16=Punktsystem!$B$6,IF(AND(Punktsystem!$D$9&lt;&gt;"",'alle Spiele'!$H16-'alle Spiele'!$J16='alle Spiele'!ED16-'alle Spiele'!EE16,'alle Spiele'!$H16&lt;&gt;'alle Spiele'!$J16),Punktsystem!$B$9,0)+IF(AND(Punktsystem!$D$11&lt;&gt;"",OR('alle Spiele'!$H16='alle Spiele'!ED16,'alle Spiele'!$J16='alle Spiele'!EE16)),Punktsystem!$B$11,0)+IF(AND(Punktsystem!$D$10&lt;&gt;"",'alle Spiele'!$H16='alle Spiele'!$J16,'alle Spiele'!ED16='alle Spiele'!EE16,ABS('alle Spiele'!$H16-'alle Spiele'!ED16)=1),Punktsystem!$B$10,0),0)</f>
        <v>0</v>
      </c>
      <c r="EF16" s="225">
        <f>IF(ED16=Punktsystem!$B$5,IF(AND(Punktsystem!$I$14&lt;&gt;"",'alle Spiele'!$H16+'alle Spiele'!$J16&gt;Punktsystem!$D$14),('alle Spiele'!$H16+'alle Spiele'!$J16-Punktsystem!$D$14)*Punktsystem!$F$14,0)+IF(AND(Punktsystem!$I$15&lt;&gt;"",ABS('alle Spiele'!$H16-'alle Spiele'!$J16)&gt;Punktsystem!$D$15),(ABS('alle Spiele'!$H16-'alle Spiele'!$J16)-Punktsystem!$D$15)*Punktsystem!$F$15,0),0)</f>
        <v>0</v>
      </c>
      <c r="EG16" s="230">
        <f>IF(OR('alle Spiele'!EG16="",'alle Spiele'!EH16=""),0,IF(AND('alle Spiele'!$H16='alle Spiele'!EG16,'alle Spiele'!$J16='alle Spiele'!EH16),Punktsystem!$B$5,IF(OR(AND('alle Spiele'!$H16-'alle Spiele'!$J16&lt;0,'alle Spiele'!EG16-'alle Spiele'!EH16&lt;0),AND('alle Spiele'!$H16-'alle Spiele'!$J16&gt;0,'alle Spiele'!EG16-'alle Spiele'!EH16&gt;0),AND('alle Spiele'!$H16-'alle Spiele'!$J16=0,'alle Spiele'!EG16-'alle Spiele'!EH16=0)),Punktsystem!$B$6,0)))</f>
        <v>0</v>
      </c>
      <c r="EH16" s="224">
        <f>IF(EG16=Punktsystem!$B$6,IF(AND(Punktsystem!$D$9&lt;&gt;"",'alle Spiele'!$H16-'alle Spiele'!$J16='alle Spiele'!EG16-'alle Spiele'!EH16,'alle Spiele'!$H16&lt;&gt;'alle Spiele'!$J16),Punktsystem!$B$9,0)+IF(AND(Punktsystem!$D$11&lt;&gt;"",OR('alle Spiele'!$H16='alle Spiele'!EG16,'alle Spiele'!$J16='alle Spiele'!EH16)),Punktsystem!$B$11,0)+IF(AND(Punktsystem!$D$10&lt;&gt;"",'alle Spiele'!$H16='alle Spiele'!$J16,'alle Spiele'!EG16='alle Spiele'!EH16,ABS('alle Spiele'!$H16-'alle Spiele'!EG16)=1),Punktsystem!$B$10,0),0)</f>
        <v>0</v>
      </c>
      <c r="EI16" s="225">
        <f>IF(EG16=Punktsystem!$B$5,IF(AND(Punktsystem!$I$14&lt;&gt;"",'alle Spiele'!$H16+'alle Spiele'!$J16&gt;Punktsystem!$D$14),('alle Spiele'!$H16+'alle Spiele'!$J16-Punktsystem!$D$14)*Punktsystem!$F$14,0)+IF(AND(Punktsystem!$I$15&lt;&gt;"",ABS('alle Spiele'!$H16-'alle Spiele'!$J16)&gt;Punktsystem!$D$15),(ABS('alle Spiele'!$H16-'alle Spiele'!$J16)-Punktsystem!$D$15)*Punktsystem!$F$15,0),0)</f>
        <v>0</v>
      </c>
    </row>
    <row r="17" spans="1:139" x14ac:dyDescent="0.2">
      <c r="A17"/>
      <c r="B17"/>
      <c r="C17"/>
      <c r="D17"/>
      <c r="E17"/>
      <c r="F17"/>
      <c r="G17"/>
      <c r="H17"/>
      <c r="J17"/>
      <c r="K17"/>
      <c r="L17"/>
      <c r="M17"/>
      <c r="N17"/>
      <c r="O17"/>
      <c r="P17"/>
      <c r="Q17"/>
      <c r="T17" s="230">
        <f>IF(OR('alle Spiele'!T17="",'alle Spiele'!U17=""),0,IF(AND('alle Spiele'!$H17='alle Spiele'!T17,'alle Spiele'!$J17='alle Spiele'!U17),Punktsystem!$B$5,IF(OR(AND('alle Spiele'!$H17-'alle Spiele'!$J17&lt;0,'alle Spiele'!T17-'alle Spiele'!U17&lt;0),AND('alle Spiele'!$H17-'alle Spiele'!$J17&gt;0,'alle Spiele'!T17-'alle Spiele'!U17&gt;0),AND('alle Spiele'!$H17-'alle Spiele'!$J17=0,'alle Spiele'!T17-'alle Spiele'!U17=0)),Punktsystem!$B$6,0)))</f>
        <v>0</v>
      </c>
      <c r="U17" s="224">
        <f>IF(T17=Punktsystem!$B$6,IF(AND(Punktsystem!$D$9&lt;&gt;"",'alle Spiele'!$H17-'alle Spiele'!$J17='alle Spiele'!T17-'alle Spiele'!U17,'alle Spiele'!$H17&lt;&gt;'alle Spiele'!$J17),Punktsystem!$B$9,0)+IF(AND(Punktsystem!$D$11&lt;&gt;"",OR('alle Spiele'!$H17='alle Spiele'!T17,'alle Spiele'!$J17='alle Spiele'!U17)),Punktsystem!$B$11,0)+IF(AND(Punktsystem!$D$10&lt;&gt;"",'alle Spiele'!$H17='alle Spiele'!$J17,'alle Spiele'!T17='alle Spiele'!U17,ABS('alle Spiele'!$H17-'alle Spiele'!T17)=1),Punktsystem!$B$10,0),0)</f>
        <v>0</v>
      </c>
      <c r="V17" s="225">
        <f>IF(T17=Punktsystem!$B$5,IF(AND(Punktsystem!$I$14&lt;&gt;"",'alle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W17" s="230">
        <f>IF(OR('alle Spiele'!W17="",'alle Spiele'!X17=""),0,IF(AND('alle Spiele'!$H17='alle Spiele'!W17,'alle Spiele'!$J17='alle Spiele'!X17),Punktsystem!$B$5,IF(OR(AND('alle Spiele'!$H17-'alle Spiele'!$J17&lt;0,'alle Spiele'!W17-'alle Spiele'!X17&lt;0),AND('alle Spiele'!$H17-'alle Spiele'!$J17&gt;0,'alle Spiele'!W17-'alle Spiele'!X17&gt;0),AND('alle Spiele'!$H17-'alle Spiele'!$J17=0,'alle Spiele'!W17-'alle Spiele'!X17=0)),Punktsystem!$B$6,0)))</f>
        <v>0</v>
      </c>
      <c r="X17" s="224">
        <f>IF(W17=Punktsystem!$B$6,IF(AND(Punktsystem!$D$9&lt;&gt;"",'alle Spiele'!$H17-'alle Spiele'!$J17='alle Spiele'!W17-'alle Spiele'!X17,'alle Spiele'!$H17&lt;&gt;'alle Spiele'!$J17),Punktsystem!$B$9,0)+IF(AND(Punktsystem!$D$11&lt;&gt;"",OR('alle Spiele'!$H17='alle Spiele'!W17,'alle Spiele'!$J17='alle Spiele'!X17)),Punktsystem!$B$11,0)+IF(AND(Punktsystem!$D$10&lt;&gt;"",'alle Spiele'!$H17='alle Spiele'!$J17,'alle Spiele'!W17='alle Spiele'!X17,ABS('alle Spiele'!$H17-'alle Spiele'!W17)=1),Punktsystem!$B$10,0),0)</f>
        <v>0</v>
      </c>
      <c r="Y17" s="225">
        <f>IF(W17=Punktsystem!$B$5,IF(AND(Punktsystem!$I$14&lt;&gt;"",'alle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Z17" s="230">
        <f>IF(OR('alle Spiele'!Z17="",'alle Spiele'!AA17=""),0,IF(AND('alle Spiele'!$H17='alle Spiele'!Z17,'alle Spiele'!$J17='alle Spiele'!AA17),Punktsystem!$B$5,IF(OR(AND('alle Spiele'!$H17-'alle Spiele'!$J17&lt;0,'alle Spiele'!Z17-'alle Spiele'!AA17&lt;0),AND('alle Spiele'!$H17-'alle Spiele'!$J17&gt;0,'alle Spiele'!Z17-'alle Spiele'!AA17&gt;0),AND('alle Spiele'!$H17-'alle Spiele'!$J17=0,'alle Spiele'!Z17-'alle Spiele'!AA17=0)),Punktsystem!$B$6,0)))</f>
        <v>0</v>
      </c>
      <c r="AA17" s="224">
        <f>IF(Z17=Punktsystem!$B$6,IF(AND(Punktsystem!$D$9&lt;&gt;"",'alle Spiele'!$H17-'alle Spiele'!$J17='alle Spiele'!Z17-'alle Spiele'!AA17,'alle Spiele'!$H17&lt;&gt;'alle Spiele'!$J17),Punktsystem!$B$9,0)+IF(AND(Punktsystem!$D$11&lt;&gt;"",OR('alle Spiele'!$H17='alle Spiele'!Z17,'alle Spiele'!$J17='alle Spiele'!AA17)),Punktsystem!$B$11,0)+IF(AND(Punktsystem!$D$10&lt;&gt;"",'alle Spiele'!$H17='alle Spiele'!$J17,'alle Spiele'!Z17='alle Spiele'!AA17,ABS('alle Spiele'!$H17-'alle Spiele'!Z17)=1),Punktsystem!$B$10,0),0)</f>
        <v>0</v>
      </c>
      <c r="AB17" s="225">
        <f>IF(Z17=Punktsystem!$B$5,IF(AND(Punktsystem!$I$14&lt;&gt;"",'alle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AC17" s="230">
        <f>IF(OR('alle Spiele'!AC17="",'alle Spiele'!AD17=""),0,IF(AND('alle Spiele'!$H17='alle Spiele'!AC17,'alle Spiele'!$J17='alle Spiele'!AD17),Punktsystem!$B$5,IF(OR(AND('alle Spiele'!$H17-'alle Spiele'!$J17&lt;0,'alle Spiele'!AC17-'alle Spiele'!AD17&lt;0),AND('alle Spiele'!$H17-'alle Spiele'!$J17&gt;0,'alle Spiele'!AC17-'alle Spiele'!AD17&gt;0),AND('alle Spiele'!$H17-'alle Spiele'!$J17=0,'alle Spiele'!AC17-'alle Spiele'!AD17=0)),Punktsystem!$B$6,0)))</f>
        <v>0</v>
      </c>
      <c r="AD17" s="224">
        <f>IF(AC17=Punktsystem!$B$6,IF(AND(Punktsystem!$D$9&lt;&gt;"",'alle Spiele'!$H17-'alle Spiele'!$J17='alle Spiele'!AC17-'alle Spiele'!AD17,'alle Spiele'!$H17&lt;&gt;'alle Spiele'!$J17),Punktsystem!$B$9,0)+IF(AND(Punktsystem!$D$11&lt;&gt;"",OR('alle Spiele'!$H17='alle Spiele'!AC17,'alle Spiele'!$J17='alle Spiele'!AD17)),Punktsystem!$B$11,0)+IF(AND(Punktsystem!$D$10&lt;&gt;"",'alle Spiele'!$H17='alle Spiele'!$J17,'alle Spiele'!AC17='alle Spiele'!AD17,ABS('alle Spiele'!$H17-'alle Spiele'!AC17)=1),Punktsystem!$B$10,0),0)</f>
        <v>0</v>
      </c>
      <c r="AE17" s="225">
        <f>IF(AC17=Punktsystem!$B$5,IF(AND(Punktsystem!$I$14&lt;&gt;"",'alle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AF17" s="230">
        <f>IF(OR('alle Spiele'!AF17="",'alle Spiele'!AG17=""),0,IF(AND('alle Spiele'!$H17='alle Spiele'!AF17,'alle Spiele'!$J17='alle Spiele'!AG17),Punktsystem!$B$5,IF(OR(AND('alle Spiele'!$H17-'alle Spiele'!$J17&lt;0,'alle Spiele'!AF17-'alle Spiele'!AG17&lt;0),AND('alle Spiele'!$H17-'alle Spiele'!$J17&gt;0,'alle Spiele'!AF17-'alle Spiele'!AG17&gt;0),AND('alle Spiele'!$H17-'alle Spiele'!$J17=0,'alle Spiele'!AF17-'alle Spiele'!AG17=0)),Punktsystem!$B$6,0)))</f>
        <v>0</v>
      </c>
      <c r="AG17" s="224">
        <f>IF(AF17=Punktsystem!$B$6,IF(AND(Punktsystem!$D$9&lt;&gt;"",'alle Spiele'!$H17-'alle Spiele'!$J17='alle Spiele'!AF17-'alle Spiele'!AG17,'alle Spiele'!$H17&lt;&gt;'alle Spiele'!$J17),Punktsystem!$B$9,0)+IF(AND(Punktsystem!$D$11&lt;&gt;"",OR('alle Spiele'!$H17='alle Spiele'!AF17,'alle Spiele'!$J17='alle Spiele'!AG17)),Punktsystem!$B$11,0)+IF(AND(Punktsystem!$D$10&lt;&gt;"",'alle Spiele'!$H17='alle Spiele'!$J17,'alle Spiele'!AF17='alle Spiele'!AG17,ABS('alle Spiele'!$H17-'alle Spiele'!AF17)=1),Punktsystem!$B$10,0),0)</f>
        <v>0</v>
      </c>
      <c r="AH17" s="225">
        <f>IF(AF17=Punktsystem!$B$5,IF(AND(Punktsystem!$I$14&lt;&gt;"",'alle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AI17" s="230">
        <f>IF(OR('alle Spiele'!AI17="",'alle Spiele'!AJ17=""),0,IF(AND('alle Spiele'!$H17='alle Spiele'!AI17,'alle Spiele'!$J17='alle Spiele'!AJ17),Punktsystem!$B$5,IF(OR(AND('alle Spiele'!$H17-'alle Spiele'!$J17&lt;0,'alle Spiele'!AI17-'alle Spiele'!AJ17&lt;0),AND('alle Spiele'!$H17-'alle Spiele'!$J17&gt;0,'alle Spiele'!AI17-'alle Spiele'!AJ17&gt;0),AND('alle Spiele'!$H17-'alle Spiele'!$J17=0,'alle Spiele'!AI17-'alle Spiele'!AJ17=0)),Punktsystem!$B$6,0)))</f>
        <v>0</v>
      </c>
      <c r="AJ17" s="224">
        <f>IF(AI17=Punktsystem!$B$6,IF(AND(Punktsystem!$D$9&lt;&gt;"",'alle Spiele'!$H17-'alle Spiele'!$J17='alle Spiele'!AI17-'alle Spiele'!AJ17,'alle Spiele'!$H17&lt;&gt;'alle Spiele'!$J17),Punktsystem!$B$9,0)+IF(AND(Punktsystem!$D$11&lt;&gt;"",OR('alle Spiele'!$H17='alle Spiele'!AI17,'alle Spiele'!$J17='alle Spiele'!AJ17)),Punktsystem!$B$11,0)+IF(AND(Punktsystem!$D$10&lt;&gt;"",'alle Spiele'!$H17='alle Spiele'!$J17,'alle Spiele'!AI17='alle Spiele'!AJ17,ABS('alle Spiele'!$H17-'alle Spiele'!AI17)=1),Punktsystem!$B$10,0),0)</f>
        <v>0</v>
      </c>
      <c r="AK17" s="225">
        <f>IF(AI17=Punktsystem!$B$5,IF(AND(Punktsystem!$I$14&lt;&gt;"",'alle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AL17" s="230">
        <f>IF(OR('alle Spiele'!AL17="",'alle Spiele'!AM17=""),0,IF(AND('alle Spiele'!$H17='alle Spiele'!AL17,'alle Spiele'!$J17='alle Spiele'!AM17),Punktsystem!$B$5,IF(OR(AND('alle Spiele'!$H17-'alle Spiele'!$J17&lt;0,'alle Spiele'!AL17-'alle Spiele'!AM17&lt;0),AND('alle Spiele'!$H17-'alle Spiele'!$J17&gt;0,'alle Spiele'!AL17-'alle Spiele'!AM17&gt;0),AND('alle Spiele'!$H17-'alle Spiele'!$J17=0,'alle Spiele'!AL17-'alle Spiele'!AM17=0)),Punktsystem!$B$6,0)))</f>
        <v>0</v>
      </c>
      <c r="AM17" s="224">
        <f>IF(AL17=Punktsystem!$B$6,IF(AND(Punktsystem!$D$9&lt;&gt;"",'alle Spiele'!$H17-'alle Spiele'!$J17='alle Spiele'!AL17-'alle Spiele'!AM17,'alle Spiele'!$H17&lt;&gt;'alle Spiele'!$J17),Punktsystem!$B$9,0)+IF(AND(Punktsystem!$D$11&lt;&gt;"",OR('alle Spiele'!$H17='alle Spiele'!AL17,'alle Spiele'!$J17='alle Spiele'!AM17)),Punktsystem!$B$11,0)+IF(AND(Punktsystem!$D$10&lt;&gt;"",'alle Spiele'!$H17='alle Spiele'!$J17,'alle Spiele'!AL17='alle Spiele'!AM17,ABS('alle Spiele'!$H17-'alle Spiele'!AL17)=1),Punktsystem!$B$10,0),0)</f>
        <v>0</v>
      </c>
      <c r="AN17" s="225">
        <f>IF(AL17=Punktsystem!$B$5,IF(AND(Punktsystem!$I$14&lt;&gt;"",'alle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AO17" s="230">
        <f>IF(OR('alle Spiele'!AO17="",'alle Spiele'!AP17=""),0,IF(AND('alle Spiele'!$H17='alle Spiele'!AO17,'alle Spiele'!$J17='alle Spiele'!AP17),Punktsystem!$B$5,IF(OR(AND('alle Spiele'!$H17-'alle Spiele'!$J17&lt;0,'alle Spiele'!AO17-'alle Spiele'!AP17&lt;0),AND('alle Spiele'!$H17-'alle Spiele'!$J17&gt;0,'alle Spiele'!AO17-'alle Spiele'!AP17&gt;0),AND('alle Spiele'!$H17-'alle Spiele'!$J17=0,'alle Spiele'!AO17-'alle Spiele'!AP17=0)),Punktsystem!$B$6,0)))</f>
        <v>0</v>
      </c>
      <c r="AP17" s="224">
        <f>IF(AO17=Punktsystem!$B$6,IF(AND(Punktsystem!$D$9&lt;&gt;"",'alle Spiele'!$H17-'alle Spiele'!$J17='alle Spiele'!AO17-'alle Spiele'!AP17,'alle Spiele'!$H17&lt;&gt;'alle Spiele'!$J17),Punktsystem!$B$9,0)+IF(AND(Punktsystem!$D$11&lt;&gt;"",OR('alle Spiele'!$H17='alle Spiele'!AO17,'alle Spiele'!$J17='alle Spiele'!AP17)),Punktsystem!$B$11,0)+IF(AND(Punktsystem!$D$10&lt;&gt;"",'alle Spiele'!$H17='alle Spiele'!$J17,'alle Spiele'!AO17='alle Spiele'!AP17,ABS('alle Spiele'!$H17-'alle Spiele'!AO17)=1),Punktsystem!$B$10,0),0)</f>
        <v>0</v>
      </c>
      <c r="AQ17" s="225">
        <f>IF(AO17=Punktsystem!$B$5,IF(AND(Punktsystem!$I$14&lt;&gt;"",'alle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AR17" s="230">
        <f>IF(OR('alle Spiele'!AR17="",'alle Spiele'!AS17=""),0,IF(AND('alle Spiele'!$H17='alle Spiele'!AR17,'alle Spiele'!$J17='alle Spiele'!AS17),Punktsystem!$B$5,IF(OR(AND('alle Spiele'!$H17-'alle Spiele'!$J17&lt;0,'alle Spiele'!AR17-'alle Spiele'!AS17&lt;0),AND('alle Spiele'!$H17-'alle Spiele'!$J17&gt;0,'alle Spiele'!AR17-'alle Spiele'!AS17&gt;0),AND('alle Spiele'!$H17-'alle Spiele'!$J17=0,'alle Spiele'!AR17-'alle Spiele'!AS17=0)),Punktsystem!$B$6,0)))</f>
        <v>0</v>
      </c>
      <c r="AS17" s="224">
        <f>IF(AR17=Punktsystem!$B$6,IF(AND(Punktsystem!$D$9&lt;&gt;"",'alle Spiele'!$H17-'alle Spiele'!$J17='alle Spiele'!AR17-'alle Spiele'!AS17,'alle Spiele'!$H17&lt;&gt;'alle Spiele'!$J17),Punktsystem!$B$9,0)+IF(AND(Punktsystem!$D$11&lt;&gt;"",OR('alle Spiele'!$H17='alle Spiele'!AR17,'alle Spiele'!$J17='alle Spiele'!AS17)),Punktsystem!$B$11,0)+IF(AND(Punktsystem!$D$10&lt;&gt;"",'alle Spiele'!$H17='alle Spiele'!$J17,'alle Spiele'!AR17='alle Spiele'!AS17,ABS('alle Spiele'!$H17-'alle Spiele'!AR17)=1),Punktsystem!$B$10,0),0)</f>
        <v>0</v>
      </c>
      <c r="AT17" s="225">
        <f>IF(AR17=Punktsystem!$B$5,IF(AND(Punktsystem!$I$14&lt;&gt;"",'alle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AU17" s="230">
        <f>IF(OR('alle Spiele'!AU17="",'alle Spiele'!AV17=""),0,IF(AND('alle Spiele'!$H17='alle Spiele'!AU17,'alle Spiele'!$J17='alle Spiele'!AV17),Punktsystem!$B$5,IF(OR(AND('alle Spiele'!$H17-'alle Spiele'!$J17&lt;0,'alle Spiele'!AU17-'alle Spiele'!AV17&lt;0),AND('alle Spiele'!$H17-'alle Spiele'!$J17&gt;0,'alle Spiele'!AU17-'alle Spiele'!AV17&gt;0),AND('alle Spiele'!$H17-'alle Spiele'!$J17=0,'alle Spiele'!AU17-'alle Spiele'!AV17=0)),Punktsystem!$B$6,0)))</f>
        <v>0</v>
      </c>
      <c r="AV17" s="224">
        <f>IF(AU17=Punktsystem!$B$6,IF(AND(Punktsystem!$D$9&lt;&gt;"",'alle Spiele'!$H17-'alle Spiele'!$J17='alle Spiele'!AU17-'alle Spiele'!AV17,'alle Spiele'!$H17&lt;&gt;'alle Spiele'!$J17),Punktsystem!$B$9,0)+IF(AND(Punktsystem!$D$11&lt;&gt;"",OR('alle Spiele'!$H17='alle Spiele'!AU17,'alle Spiele'!$J17='alle Spiele'!AV17)),Punktsystem!$B$11,0)+IF(AND(Punktsystem!$D$10&lt;&gt;"",'alle Spiele'!$H17='alle Spiele'!$J17,'alle Spiele'!AU17='alle Spiele'!AV17,ABS('alle Spiele'!$H17-'alle Spiele'!AU17)=1),Punktsystem!$B$10,0),0)</f>
        <v>0</v>
      </c>
      <c r="AW17" s="225">
        <f>IF(AU17=Punktsystem!$B$5,IF(AND(Punktsystem!$I$14&lt;&gt;"",'alle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AX17" s="230">
        <f>IF(OR('alle Spiele'!AX17="",'alle Spiele'!AY17=""),0,IF(AND('alle Spiele'!$H17='alle Spiele'!AX17,'alle Spiele'!$J17='alle Spiele'!AY17),Punktsystem!$B$5,IF(OR(AND('alle Spiele'!$H17-'alle Spiele'!$J17&lt;0,'alle Spiele'!AX17-'alle Spiele'!AY17&lt;0),AND('alle Spiele'!$H17-'alle Spiele'!$J17&gt;0,'alle Spiele'!AX17-'alle Spiele'!AY17&gt;0),AND('alle Spiele'!$H17-'alle Spiele'!$J17=0,'alle Spiele'!AX17-'alle Spiele'!AY17=0)),Punktsystem!$B$6,0)))</f>
        <v>0</v>
      </c>
      <c r="AY17" s="224">
        <f>IF(AX17=Punktsystem!$B$6,IF(AND(Punktsystem!$D$9&lt;&gt;"",'alle Spiele'!$H17-'alle Spiele'!$J17='alle Spiele'!AX17-'alle Spiele'!AY17,'alle Spiele'!$H17&lt;&gt;'alle Spiele'!$J17),Punktsystem!$B$9,0)+IF(AND(Punktsystem!$D$11&lt;&gt;"",OR('alle Spiele'!$H17='alle Spiele'!AX17,'alle Spiele'!$J17='alle Spiele'!AY17)),Punktsystem!$B$11,0)+IF(AND(Punktsystem!$D$10&lt;&gt;"",'alle Spiele'!$H17='alle Spiele'!$J17,'alle Spiele'!AX17='alle Spiele'!AY17,ABS('alle Spiele'!$H17-'alle Spiele'!AX17)=1),Punktsystem!$B$10,0),0)</f>
        <v>0</v>
      </c>
      <c r="AZ17" s="225">
        <f>IF(AX17=Punktsystem!$B$5,IF(AND(Punktsystem!$I$14&lt;&gt;"",'alle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BA17" s="230">
        <f>IF(OR('alle Spiele'!BA17="",'alle Spiele'!BB17=""),0,IF(AND('alle Spiele'!$H17='alle Spiele'!BA17,'alle Spiele'!$J17='alle Spiele'!BB17),Punktsystem!$B$5,IF(OR(AND('alle Spiele'!$H17-'alle Spiele'!$J17&lt;0,'alle Spiele'!BA17-'alle Spiele'!BB17&lt;0),AND('alle Spiele'!$H17-'alle Spiele'!$J17&gt;0,'alle Spiele'!BA17-'alle Spiele'!BB17&gt;0),AND('alle Spiele'!$H17-'alle Spiele'!$J17=0,'alle Spiele'!BA17-'alle Spiele'!BB17=0)),Punktsystem!$B$6,0)))</f>
        <v>0</v>
      </c>
      <c r="BB17" s="224">
        <f>IF(BA17=Punktsystem!$B$6,IF(AND(Punktsystem!$D$9&lt;&gt;"",'alle Spiele'!$H17-'alle Spiele'!$J17='alle Spiele'!BA17-'alle Spiele'!BB17,'alle Spiele'!$H17&lt;&gt;'alle Spiele'!$J17),Punktsystem!$B$9,0)+IF(AND(Punktsystem!$D$11&lt;&gt;"",OR('alle Spiele'!$H17='alle Spiele'!BA17,'alle Spiele'!$J17='alle Spiele'!BB17)),Punktsystem!$B$11,0)+IF(AND(Punktsystem!$D$10&lt;&gt;"",'alle Spiele'!$H17='alle Spiele'!$J17,'alle Spiele'!BA17='alle Spiele'!BB17,ABS('alle Spiele'!$H17-'alle Spiele'!BA17)=1),Punktsystem!$B$10,0),0)</f>
        <v>0</v>
      </c>
      <c r="BC17" s="225">
        <f>IF(BA17=Punktsystem!$B$5,IF(AND(Punktsystem!$I$14&lt;&gt;"",'alle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BD17" s="230">
        <f>IF(OR('alle Spiele'!BD17="",'alle Spiele'!BE17=""),0,IF(AND('alle Spiele'!$H17='alle Spiele'!BD17,'alle Spiele'!$J17='alle Spiele'!BE17),Punktsystem!$B$5,IF(OR(AND('alle Spiele'!$H17-'alle Spiele'!$J17&lt;0,'alle Spiele'!BD17-'alle Spiele'!BE17&lt;0),AND('alle Spiele'!$H17-'alle Spiele'!$J17&gt;0,'alle Spiele'!BD17-'alle Spiele'!BE17&gt;0),AND('alle Spiele'!$H17-'alle Spiele'!$J17=0,'alle Spiele'!BD17-'alle Spiele'!BE17=0)),Punktsystem!$B$6,0)))</f>
        <v>0</v>
      </c>
      <c r="BE17" s="224">
        <f>IF(BD17=Punktsystem!$B$6,IF(AND(Punktsystem!$D$9&lt;&gt;"",'alle Spiele'!$H17-'alle Spiele'!$J17='alle Spiele'!BD17-'alle Spiele'!BE17,'alle Spiele'!$H17&lt;&gt;'alle Spiele'!$J17),Punktsystem!$B$9,0)+IF(AND(Punktsystem!$D$11&lt;&gt;"",OR('alle Spiele'!$H17='alle Spiele'!BD17,'alle Spiele'!$J17='alle Spiele'!BE17)),Punktsystem!$B$11,0)+IF(AND(Punktsystem!$D$10&lt;&gt;"",'alle Spiele'!$H17='alle Spiele'!$J17,'alle Spiele'!BD17='alle Spiele'!BE17,ABS('alle Spiele'!$H17-'alle Spiele'!BD17)=1),Punktsystem!$B$10,0),0)</f>
        <v>0</v>
      </c>
      <c r="BF17" s="225">
        <f>IF(BD17=Punktsystem!$B$5,IF(AND(Punktsystem!$I$14&lt;&gt;"",'alle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BG17" s="230">
        <f>IF(OR('alle Spiele'!BG17="",'alle Spiele'!BH17=""),0,IF(AND('alle Spiele'!$H17='alle Spiele'!BG17,'alle Spiele'!$J17='alle Spiele'!BH17),Punktsystem!$B$5,IF(OR(AND('alle Spiele'!$H17-'alle Spiele'!$J17&lt;0,'alle Spiele'!BG17-'alle Spiele'!BH17&lt;0),AND('alle Spiele'!$H17-'alle Spiele'!$J17&gt;0,'alle Spiele'!BG17-'alle Spiele'!BH17&gt;0),AND('alle Spiele'!$H17-'alle Spiele'!$J17=0,'alle Spiele'!BG17-'alle Spiele'!BH17=0)),Punktsystem!$B$6,0)))</f>
        <v>0</v>
      </c>
      <c r="BH17" s="224">
        <f>IF(BG17=Punktsystem!$B$6,IF(AND(Punktsystem!$D$9&lt;&gt;"",'alle Spiele'!$H17-'alle Spiele'!$J17='alle Spiele'!BG17-'alle Spiele'!BH17,'alle Spiele'!$H17&lt;&gt;'alle Spiele'!$J17),Punktsystem!$B$9,0)+IF(AND(Punktsystem!$D$11&lt;&gt;"",OR('alle Spiele'!$H17='alle Spiele'!BG17,'alle Spiele'!$J17='alle Spiele'!BH17)),Punktsystem!$B$11,0)+IF(AND(Punktsystem!$D$10&lt;&gt;"",'alle Spiele'!$H17='alle Spiele'!$J17,'alle Spiele'!BG17='alle Spiele'!BH17,ABS('alle Spiele'!$H17-'alle Spiele'!BG17)=1),Punktsystem!$B$10,0),0)</f>
        <v>0</v>
      </c>
      <c r="BI17" s="225">
        <f>IF(BG17=Punktsystem!$B$5,IF(AND(Punktsystem!$I$14&lt;&gt;"",'alle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BJ17" s="230">
        <f>IF(OR('alle Spiele'!BJ17="",'alle Spiele'!BK17=""),0,IF(AND('alle Spiele'!$H17='alle Spiele'!BJ17,'alle Spiele'!$J17='alle Spiele'!BK17),Punktsystem!$B$5,IF(OR(AND('alle Spiele'!$H17-'alle Spiele'!$J17&lt;0,'alle Spiele'!BJ17-'alle Spiele'!BK17&lt;0),AND('alle Spiele'!$H17-'alle Spiele'!$J17&gt;0,'alle Spiele'!BJ17-'alle Spiele'!BK17&gt;0),AND('alle Spiele'!$H17-'alle Spiele'!$J17=0,'alle Spiele'!BJ17-'alle Spiele'!BK17=0)),Punktsystem!$B$6,0)))</f>
        <v>0</v>
      </c>
      <c r="BK17" s="224">
        <f>IF(BJ17=Punktsystem!$B$6,IF(AND(Punktsystem!$D$9&lt;&gt;"",'alle Spiele'!$H17-'alle Spiele'!$J17='alle Spiele'!BJ17-'alle Spiele'!BK17,'alle Spiele'!$H17&lt;&gt;'alle Spiele'!$J17),Punktsystem!$B$9,0)+IF(AND(Punktsystem!$D$11&lt;&gt;"",OR('alle Spiele'!$H17='alle Spiele'!BJ17,'alle Spiele'!$J17='alle Spiele'!BK17)),Punktsystem!$B$11,0)+IF(AND(Punktsystem!$D$10&lt;&gt;"",'alle Spiele'!$H17='alle Spiele'!$J17,'alle Spiele'!BJ17='alle Spiele'!BK17,ABS('alle Spiele'!$H17-'alle Spiele'!BJ17)=1),Punktsystem!$B$10,0),0)</f>
        <v>0</v>
      </c>
      <c r="BL17" s="225">
        <f>IF(BJ17=Punktsystem!$B$5,IF(AND(Punktsystem!$I$14&lt;&gt;"",'alle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BM17" s="230">
        <f>IF(OR('alle Spiele'!BM17="",'alle Spiele'!BN17=""),0,IF(AND('alle Spiele'!$H17='alle Spiele'!BM17,'alle Spiele'!$J17='alle Spiele'!BN17),Punktsystem!$B$5,IF(OR(AND('alle Spiele'!$H17-'alle Spiele'!$J17&lt;0,'alle Spiele'!BM17-'alle Spiele'!BN17&lt;0),AND('alle Spiele'!$H17-'alle Spiele'!$J17&gt;0,'alle Spiele'!BM17-'alle Spiele'!BN17&gt;0),AND('alle Spiele'!$H17-'alle Spiele'!$J17=0,'alle Spiele'!BM17-'alle Spiele'!BN17=0)),Punktsystem!$B$6,0)))</f>
        <v>0</v>
      </c>
      <c r="BN17" s="224">
        <f>IF(BM17=Punktsystem!$B$6,IF(AND(Punktsystem!$D$9&lt;&gt;"",'alle Spiele'!$H17-'alle Spiele'!$J17='alle Spiele'!BM17-'alle Spiele'!BN17,'alle Spiele'!$H17&lt;&gt;'alle Spiele'!$J17),Punktsystem!$B$9,0)+IF(AND(Punktsystem!$D$11&lt;&gt;"",OR('alle Spiele'!$H17='alle Spiele'!BM17,'alle Spiele'!$J17='alle Spiele'!BN17)),Punktsystem!$B$11,0)+IF(AND(Punktsystem!$D$10&lt;&gt;"",'alle Spiele'!$H17='alle Spiele'!$J17,'alle Spiele'!BM17='alle Spiele'!BN17,ABS('alle Spiele'!$H17-'alle Spiele'!BM17)=1),Punktsystem!$B$10,0),0)</f>
        <v>0</v>
      </c>
      <c r="BO17" s="225">
        <f>IF(BM17=Punktsystem!$B$5,IF(AND(Punktsystem!$I$14&lt;&gt;"",'alle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BP17" s="230">
        <f>IF(OR('alle Spiele'!BP17="",'alle Spiele'!BQ17=""),0,IF(AND('alle Spiele'!$H17='alle Spiele'!BP17,'alle Spiele'!$J17='alle Spiele'!BQ17),Punktsystem!$B$5,IF(OR(AND('alle Spiele'!$H17-'alle Spiele'!$J17&lt;0,'alle Spiele'!BP17-'alle Spiele'!BQ17&lt;0),AND('alle Spiele'!$H17-'alle Spiele'!$J17&gt;0,'alle Spiele'!BP17-'alle Spiele'!BQ17&gt;0),AND('alle Spiele'!$H17-'alle Spiele'!$J17=0,'alle Spiele'!BP17-'alle Spiele'!BQ17=0)),Punktsystem!$B$6,0)))</f>
        <v>0</v>
      </c>
      <c r="BQ17" s="224">
        <f>IF(BP17=Punktsystem!$B$6,IF(AND(Punktsystem!$D$9&lt;&gt;"",'alle Spiele'!$H17-'alle Spiele'!$J17='alle Spiele'!BP17-'alle Spiele'!BQ17,'alle Spiele'!$H17&lt;&gt;'alle Spiele'!$J17),Punktsystem!$B$9,0)+IF(AND(Punktsystem!$D$11&lt;&gt;"",OR('alle Spiele'!$H17='alle Spiele'!BP17,'alle Spiele'!$J17='alle Spiele'!BQ17)),Punktsystem!$B$11,0)+IF(AND(Punktsystem!$D$10&lt;&gt;"",'alle Spiele'!$H17='alle Spiele'!$J17,'alle Spiele'!BP17='alle Spiele'!BQ17,ABS('alle Spiele'!$H17-'alle Spiele'!BP17)=1),Punktsystem!$B$10,0),0)</f>
        <v>0</v>
      </c>
      <c r="BR17" s="225">
        <f>IF(BP17=Punktsystem!$B$5,IF(AND(Punktsystem!$I$14&lt;&gt;"",'alle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BS17" s="230">
        <f>IF(OR('alle Spiele'!BS17="",'alle Spiele'!BT17=""),0,IF(AND('alle Spiele'!$H17='alle Spiele'!BS17,'alle Spiele'!$J17='alle Spiele'!BT17),Punktsystem!$B$5,IF(OR(AND('alle Spiele'!$H17-'alle Spiele'!$J17&lt;0,'alle Spiele'!BS17-'alle Spiele'!BT17&lt;0),AND('alle Spiele'!$H17-'alle Spiele'!$J17&gt;0,'alle Spiele'!BS17-'alle Spiele'!BT17&gt;0),AND('alle Spiele'!$H17-'alle Spiele'!$J17=0,'alle Spiele'!BS17-'alle Spiele'!BT17=0)),Punktsystem!$B$6,0)))</f>
        <v>0</v>
      </c>
      <c r="BT17" s="224">
        <f>IF(BS17=Punktsystem!$B$6,IF(AND(Punktsystem!$D$9&lt;&gt;"",'alle Spiele'!$H17-'alle Spiele'!$J17='alle Spiele'!BS17-'alle Spiele'!BT17,'alle Spiele'!$H17&lt;&gt;'alle Spiele'!$J17),Punktsystem!$B$9,0)+IF(AND(Punktsystem!$D$11&lt;&gt;"",OR('alle Spiele'!$H17='alle Spiele'!BS17,'alle Spiele'!$J17='alle Spiele'!BT17)),Punktsystem!$B$11,0)+IF(AND(Punktsystem!$D$10&lt;&gt;"",'alle Spiele'!$H17='alle Spiele'!$J17,'alle Spiele'!BS17='alle Spiele'!BT17,ABS('alle Spiele'!$H17-'alle Spiele'!BS17)=1),Punktsystem!$B$10,0),0)</f>
        <v>0</v>
      </c>
      <c r="BU17" s="225">
        <f>IF(BS17=Punktsystem!$B$5,IF(AND(Punktsystem!$I$14&lt;&gt;"",'alle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BV17" s="230">
        <f>IF(OR('alle Spiele'!BV17="",'alle Spiele'!BW17=""),0,IF(AND('alle Spiele'!$H17='alle Spiele'!BV17,'alle Spiele'!$J17='alle Spiele'!BW17),Punktsystem!$B$5,IF(OR(AND('alle Spiele'!$H17-'alle Spiele'!$J17&lt;0,'alle Spiele'!BV17-'alle Spiele'!BW17&lt;0),AND('alle Spiele'!$H17-'alle Spiele'!$J17&gt;0,'alle Spiele'!BV17-'alle Spiele'!BW17&gt;0),AND('alle Spiele'!$H17-'alle Spiele'!$J17=0,'alle Spiele'!BV17-'alle Spiele'!BW17=0)),Punktsystem!$B$6,0)))</f>
        <v>0</v>
      </c>
      <c r="BW17" s="224">
        <f>IF(BV17=Punktsystem!$B$6,IF(AND(Punktsystem!$D$9&lt;&gt;"",'alle Spiele'!$H17-'alle Spiele'!$J17='alle Spiele'!BV17-'alle Spiele'!BW17,'alle Spiele'!$H17&lt;&gt;'alle Spiele'!$J17),Punktsystem!$B$9,0)+IF(AND(Punktsystem!$D$11&lt;&gt;"",OR('alle Spiele'!$H17='alle Spiele'!BV17,'alle Spiele'!$J17='alle Spiele'!BW17)),Punktsystem!$B$11,0)+IF(AND(Punktsystem!$D$10&lt;&gt;"",'alle Spiele'!$H17='alle Spiele'!$J17,'alle Spiele'!BV17='alle Spiele'!BW17,ABS('alle Spiele'!$H17-'alle Spiele'!BV17)=1),Punktsystem!$B$10,0),0)</f>
        <v>0</v>
      </c>
      <c r="BX17" s="225">
        <f>IF(BV17=Punktsystem!$B$5,IF(AND(Punktsystem!$I$14&lt;&gt;"",'alle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BY17" s="230">
        <f>IF(OR('alle Spiele'!BY17="",'alle Spiele'!BZ17=""),0,IF(AND('alle Spiele'!$H17='alle Spiele'!BY17,'alle Spiele'!$J17='alle Spiele'!BZ17),Punktsystem!$B$5,IF(OR(AND('alle Spiele'!$H17-'alle Spiele'!$J17&lt;0,'alle Spiele'!BY17-'alle Spiele'!BZ17&lt;0),AND('alle Spiele'!$H17-'alle Spiele'!$J17&gt;0,'alle Spiele'!BY17-'alle Spiele'!BZ17&gt;0),AND('alle Spiele'!$H17-'alle Spiele'!$J17=0,'alle Spiele'!BY17-'alle Spiele'!BZ17=0)),Punktsystem!$B$6,0)))</f>
        <v>0</v>
      </c>
      <c r="BZ17" s="224">
        <f>IF(BY17=Punktsystem!$B$6,IF(AND(Punktsystem!$D$9&lt;&gt;"",'alle Spiele'!$H17-'alle Spiele'!$J17='alle Spiele'!BY17-'alle Spiele'!BZ17,'alle Spiele'!$H17&lt;&gt;'alle Spiele'!$J17),Punktsystem!$B$9,0)+IF(AND(Punktsystem!$D$11&lt;&gt;"",OR('alle Spiele'!$H17='alle Spiele'!BY17,'alle Spiele'!$J17='alle Spiele'!BZ17)),Punktsystem!$B$11,0)+IF(AND(Punktsystem!$D$10&lt;&gt;"",'alle Spiele'!$H17='alle Spiele'!$J17,'alle Spiele'!BY17='alle Spiele'!BZ17,ABS('alle Spiele'!$H17-'alle Spiele'!BY17)=1),Punktsystem!$B$10,0),0)</f>
        <v>0</v>
      </c>
      <c r="CA17" s="225">
        <f>IF(BY17=Punktsystem!$B$5,IF(AND(Punktsystem!$I$14&lt;&gt;"",'alle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CB17" s="230">
        <f>IF(OR('alle Spiele'!CB17="",'alle Spiele'!CC17=""),0,IF(AND('alle Spiele'!$H17='alle Spiele'!CB17,'alle Spiele'!$J17='alle Spiele'!CC17),Punktsystem!$B$5,IF(OR(AND('alle Spiele'!$H17-'alle Spiele'!$J17&lt;0,'alle Spiele'!CB17-'alle Spiele'!CC17&lt;0),AND('alle Spiele'!$H17-'alle Spiele'!$J17&gt;0,'alle Spiele'!CB17-'alle Spiele'!CC17&gt;0),AND('alle Spiele'!$H17-'alle Spiele'!$J17=0,'alle Spiele'!CB17-'alle Spiele'!CC17=0)),Punktsystem!$B$6,0)))</f>
        <v>0</v>
      </c>
      <c r="CC17" s="224">
        <f>IF(CB17=Punktsystem!$B$6,IF(AND(Punktsystem!$D$9&lt;&gt;"",'alle Spiele'!$H17-'alle Spiele'!$J17='alle Spiele'!CB17-'alle Spiele'!CC17,'alle Spiele'!$H17&lt;&gt;'alle Spiele'!$J17),Punktsystem!$B$9,0)+IF(AND(Punktsystem!$D$11&lt;&gt;"",OR('alle Spiele'!$H17='alle Spiele'!CB17,'alle Spiele'!$J17='alle Spiele'!CC17)),Punktsystem!$B$11,0)+IF(AND(Punktsystem!$D$10&lt;&gt;"",'alle Spiele'!$H17='alle Spiele'!$J17,'alle Spiele'!CB17='alle Spiele'!CC17,ABS('alle Spiele'!$H17-'alle Spiele'!CB17)=1),Punktsystem!$B$10,0),0)</f>
        <v>0</v>
      </c>
      <c r="CD17" s="225">
        <f>IF(CB17=Punktsystem!$B$5,IF(AND(Punktsystem!$I$14&lt;&gt;"",'alle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CE17" s="230">
        <f>IF(OR('alle Spiele'!CE17="",'alle Spiele'!CF17=""),0,IF(AND('alle Spiele'!$H17='alle Spiele'!CE17,'alle Spiele'!$J17='alle Spiele'!CF17),Punktsystem!$B$5,IF(OR(AND('alle Spiele'!$H17-'alle Spiele'!$J17&lt;0,'alle Spiele'!CE17-'alle Spiele'!CF17&lt;0),AND('alle Spiele'!$H17-'alle Spiele'!$J17&gt;0,'alle Spiele'!CE17-'alle Spiele'!CF17&gt;0),AND('alle Spiele'!$H17-'alle Spiele'!$J17=0,'alle Spiele'!CE17-'alle Spiele'!CF17=0)),Punktsystem!$B$6,0)))</f>
        <v>0</v>
      </c>
      <c r="CF17" s="224">
        <f>IF(CE17=Punktsystem!$B$6,IF(AND(Punktsystem!$D$9&lt;&gt;"",'alle Spiele'!$H17-'alle Spiele'!$J17='alle Spiele'!CE17-'alle Spiele'!CF17,'alle Spiele'!$H17&lt;&gt;'alle Spiele'!$J17),Punktsystem!$B$9,0)+IF(AND(Punktsystem!$D$11&lt;&gt;"",OR('alle Spiele'!$H17='alle Spiele'!CE17,'alle Spiele'!$J17='alle Spiele'!CF17)),Punktsystem!$B$11,0)+IF(AND(Punktsystem!$D$10&lt;&gt;"",'alle Spiele'!$H17='alle Spiele'!$J17,'alle Spiele'!CE17='alle Spiele'!CF17,ABS('alle Spiele'!$H17-'alle Spiele'!CE17)=1),Punktsystem!$B$10,0),0)</f>
        <v>0</v>
      </c>
      <c r="CG17" s="225">
        <f>IF(CE17=Punktsystem!$B$5,IF(AND(Punktsystem!$I$14&lt;&gt;"",'alle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CH17" s="230">
        <f>IF(OR('alle Spiele'!CH17="",'alle Spiele'!CI17=""),0,IF(AND('alle Spiele'!$H17='alle Spiele'!CH17,'alle Spiele'!$J17='alle Spiele'!CI17),Punktsystem!$B$5,IF(OR(AND('alle Spiele'!$H17-'alle Spiele'!$J17&lt;0,'alle Spiele'!CH17-'alle Spiele'!CI17&lt;0),AND('alle Spiele'!$H17-'alle Spiele'!$J17&gt;0,'alle Spiele'!CH17-'alle Spiele'!CI17&gt;0),AND('alle Spiele'!$H17-'alle Spiele'!$J17=0,'alle Spiele'!CH17-'alle Spiele'!CI17=0)),Punktsystem!$B$6,0)))</f>
        <v>0</v>
      </c>
      <c r="CI17" s="224">
        <f>IF(CH17=Punktsystem!$B$6,IF(AND(Punktsystem!$D$9&lt;&gt;"",'alle Spiele'!$H17-'alle Spiele'!$J17='alle Spiele'!CH17-'alle Spiele'!CI17,'alle Spiele'!$H17&lt;&gt;'alle Spiele'!$J17),Punktsystem!$B$9,0)+IF(AND(Punktsystem!$D$11&lt;&gt;"",OR('alle Spiele'!$H17='alle Spiele'!CH17,'alle Spiele'!$J17='alle Spiele'!CI17)),Punktsystem!$B$11,0)+IF(AND(Punktsystem!$D$10&lt;&gt;"",'alle Spiele'!$H17='alle Spiele'!$J17,'alle Spiele'!CH17='alle Spiele'!CI17,ABS('alle Spiele'!$H17-'alle Spiele'!CH17)=1),Punktsystem!$B$10,0),0)</f>
        <v>0</v>
      </c>
      <c r="CJ17" s="225">
        <f>IF(CH17=Punktsystem!$B$5,IF(AND(Punktsystem!$I$14&lt;&gt;"",'alle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CK17" s="230">
        <f>IF(OR('alle Spiele'!CK17="",'alle Spiele'!CL17=""),0,IF(AND('alle Spiele'!$H17='alle Spiele'!CK17,'alle Spiele'!$J17='alle Spiele'!CL17),Punktsystem!$B$5,IF(OR(AND('alle Spiele'!$H17-'alle Spiele'!$J17&lt;0,'alle Spiele'!CK17-'alle Spiele'!CL17&lt;0),AND('alle Spiele'!$H17-'alle Spiele'!$J17&gt;0,'alle Spiele'!CK17-'alle Spiele'!CL17&gt;0),AND('alle Spiele'!$H17-'alle Spiele'!$J17=0,'alle Spiele'!CK17-'alle Spiele'!CL17=0)),Punktsystem!$B$6,0)))</f>
        <v>0</v>
      </c>
      <c r="CL17" s="224">
        <f>IF(CK17=Punktsystem!$B$6,IF(AND(Punktsystem!$D$9&lt;&gt;"",'alle Spiele'!$H17-'alle Spiele'!$J17='alle Spiele'!CK17-'alle Spiele'!CL17,'alle Spiele'!$H17&lt;&gt;'alle Spiele'!$J17),Punktsystem!$B$9,0)+IF(AND(Punktsystem!$D$11&lt;&gt;"",OR('alle Spiele'!$H17='alle Spiele'!CK17,'alle Spiele'!$J17='alle Spiele'!CL17)),Punktsystem!$B$11,0)+IF(AND(Punktsystem!$D$10&lt;&gt;"",'alle Spiele'!$H17='alle Spiele'!$J17,'alle Spiele'!CK17='alle Spiele'!CL17,ABS('alle Spiele'!$H17-'alle Spiele'!CK17)=1),Punktsystem!$B$10,0),0)</f>
        <v>0</v>
      </c>
      <c r="CM17" s="225">
        <f>IF(CK17=Punktsystem!$B$5,IF(AND(Punktsystem!$I$14&lt;&gt;"",'alle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CN17" s="230">
        <f>IF(OR('alle Spiele'!CN17="",'alle Spiele'!CO17=""),0,IF(AND('alle Spiele'!$H17='alle Spiele'!CN17,'alle Spiele'!$J17='alle Spiele'!CO17),Punktsystem!$B$5,IF(OR(AND('alle Spiele'!$H17-'alle Spiele'!$J17&lt;0,'alle Spiele'!CN17-'alle Spiele'!CO17&lt;0),AND('alle Spiele'!$H17-'alle Spiele'!$J17&gt;0,'alle Spiele'!CN17-'alle Spiele'!CO17&gt;0),AND('alle Spiele'!$H17-'alle Spiele'!$J17=0,'alle Spiele'!CN17-'alle Spiele'!CO17=0)),Punktsystem!$B$6,0)))</f>
        <v>0</v>
      </c>
      <c r="CO17" s="224">
        <f>IF(CN17=Punktsystem!$B$6,IF(AND(Punktsystem!$D$9&lt;&gt;"",'alle Spiele'!$H17-'alle Spiele'!$J17='alle Spiele'!CN17-'alle Spiele'!CO17,'alle Spiele'!$H17&lt;&gt;'alle Spiele'!$J17),Punktsystem!$B$9,0)+IF(AND(Punktsystem!$D$11&lt;&gt;"",OR('alle Spiele'!$H17='alle Spiele'!CN17,'alle Spiele'!$J17='alle Spiele'!CO17)),Punktsystem!$B$11,0)+IF(AND(Punktsystem!$D$10&lt;&gt;"",'alle Spiele'!$H17='alle Spiele'!$J17,'alle Spiele'!CN17='alle Spiele'!CO17,ABS('alle Spiele'!$H17-'alle Spiele'!CN17)=1),Punktsystem!$B$10,0),0)</f>
        <v>0</v>
      </c>
      <c r="CP17" s="225">
        <f>IF(CN17=Punktsystem!$B$5,IF(AND(Punktsystem!$I$14&lt;&gt;"",'alle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CQ17" s="230">
        <f>IF(OR('alle Spiele'!CQ17="",'alle Spiele'!CR17=""),0,IF(AND('alle Spiele'!$H17='alle Spiele'!CQ17,'alle Spiele'!$J17='alle Spiele'!CR17),Punktsystem!$B$5,IF(OR(AND('alle Spiele'!$H17-'alle Spiele'!$J17&lt;0,'alle Spiele'!CQ17-'alle Spiele'!CR17&lt;0),AND('alle Spiele'!$H17-'alle Spiele'!$J17&gt;0,'alle Spiele'!CQ17-'alle Spiele'!CR17&gt;0),AND('alle Spiele'!$H17-'alle Spiele'!$J17=0,'alle Spiele'!CQ17-'alle Spiele'!CR17=0)),Punktsystem!$B$6,0)))</f>
        <v>0</v>
      </c>
      <c r="CR17" s="224">
        <f>IF(CQ17=Punktsystem!$B$6,IF(AND(Punktsystem!$D$9&lt;&gt;"",'alle Spiele'!$H17-'alle Spiele'!$J17='alle Spiele'!CQ17-'alle Spiele'!CR17,'alle Spiele'!$H17&lt;&gt;'alle Spiele'!$J17),Punktsystem!$B$9,0)+IF(AND(Punktsystem!$D$11&lt;&gt;"",OR('alle Spiele'!$H17='alle Spiele'!CQ17,'alle Spiele'!$J17='alle Spiele'!CR17)),Punktsystem!$B$11,0)+IF(AND(Punktsystem!$D$10&lt;&gt;"",'alle Spiele'!$H17='alle Spiele'!$J17,'alle Spiele'!CQ17='alle Spiele'!CR17,ABS('alle Spiele'!$H17-'alle Spiele'!CQ17)=1),Punktsystem!$B$10,0),0)</f>
        <v>0</v>
      </c>
      <c r="CS17" s="225">
        <f>IF(CQ17=Punktsystem!$B$5,IF(AND(Punktsystem!$I$14&lt;&gt;"",'alle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CT17" s="230">
        <f>IF(OR('alle Spiele'!CT17="",'alle Spiele'!CU17=""),0,IF(AND('alle Spiele'!$H17='alle Spiele'!CT17,'alle Spiele'!$J17='alle Spiele'!CU17),Punktsystem!$B$5,IF(OR(AND('alle Spiele'!$H17-'alle Spiele'!$J17&lt;0,'alle Spiele'!CT17-'alle Spiele'!CU17&lt;0),AND('alle Spiele'!$H17-'alle Spiele'!$J17&gt;0,'alle Spiele'!CT17-'alle Spiele'!CU17&gt;0),AND('alle Spiele'!$H17-'alle Spiele'!$J17=0,'alle Spiele'!CT17-'alle Spiele'!CU17=0)),Punktsystem!$B$6,0)))</f>
        <v>0</v>
      </c>
      <c r="CU17" s="224">
        <f>IF(CT17=Punktsystem!$B$6,IF(AND(Punktsystem!$D$9&lt;&gt;"",'alle Spiele'!$H17-'alle Spiele'!$J17='alle Spiele'!CT17-'alle Spiele'!CU17,'alle Spiele'!$H17&lt;&gt;'alle Spiele'!$J17),Punktsystem!$B$9,0)+IF(AND(Punktsystem!$D$11&lt;&gt;"",OR('alle Spiele'!$H17='alle Spiele'!CT17,'alle Spiele'!$J17='alle Spiele'!CU17)),Punktsystem!$B$11,0)+IF(AND(Punktsystem!$D$10&lt;&gt;"",'alle Spiele'!$H17='alle Spiele'!$J17,'alle Spiele'!CT17='alle Spiele'!CU17,ABS('alle Spiele'!$H17-'alle Spiele'!CT17)=1),Punktsystem!$B$10,0),0)</f>
        <v>0</v>
      </c>
      <c r="CV17" s="225">
        <f>IF(CT17=Punktsystem!$B$5,IF(AND(Punktsystem!$I$14&lt;&gt;"",'alle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CW17" s="230">
        <f>IF(OR('alle Spiele'!CW17="",'alle Spiele'!CX17=""),0,IF(AND('alle Spiele'!$H17='alle Spiele'!CW17,'alle Spiele'!$J17='alle Spiele'!CX17),Punktsystem!$B$5,IF(OR(AND('alle Spiele'!$H17-'alle Spiele'!$J17&lt;0,'alle Spiele'!CW17-'alle Spiele'!CX17&lt;0),AND('alle Spiele'!$H17-'alle Spiele'!$J17&gt;0,'alle Spiele'!CW17-'alle Spiele'!CX17&gt;0),AND('alle Spiele'!$H17-'alle Spiele'!$J17=0,'alle Spiele'!CW17-'alle Spiele'!CX17=0)),Punktsystem!$B$6,0)))</f>
        <v>0</v>
      </c>
      <c r="CX17" s="224">
        <f>IF(CW17=Punktsystem!$B$6,IF(AND(Punktsystem!$D$9&lt;&gt;"",'alle Spiele'!$H17-'alle Spiele'!$J17='alle Spiele'!CW17-'alle Spiele'!CX17,'alle Spiele'!$H17&lt;&gt;'alle Spiele'!$J17),Punktsystem!$B$9,0)+IF(AND(Punktsystem!$D$11&lt;&gt;"",OR('alle Spiele'!$H17='alle Spiele'!CW17,'alle Spiele'!$J17='alle Spiele'!CX17)),Punktsystem!$B$11,0)+IF(AND(Punktsystem!$D$10&lt;&gt;"",'alle Spiele'!$H17='alle Spiele'!$J17,'alle Spiele'!CW17='alle Spiele'!CX17,ABS('alle Spiele'!$H17-'alle Spiele'!CW17)=1),Punktsystem!$B$10,0),0)</f>
        <v>0</v>
      </c>
      <c r="CY17" s="225">
        <f>IF(CW17=Punktsystem!$B$5,IF(AND(Punktsystem!$I$14&lt;&gt;"",'alle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CZ17" s="230">
        <f>IF(OR('alle Spiele'!CZ17="",'alle Spiele'!DA17=""),0,IF(AND('alle Spiele'!$H17='alle Spiele'!CZ17,'alle Spiele'!$J17='alle Spiele'!DA17),Punktsystem!$B$5,IF(OR(AND('alle Spiele'!$H17-'alle Spiele'!$J17&lt;0,'alle Spiele'!CZ17-'alle Spiele'!DA17&lt;0),AND('alle Spiele'!$H17-'alle Spiele'!$J17&gt;0,'alle Spiele'!CZ17-'alle Spiele'!DA17&gt;0),AND('alle Spiele'!$H17-'alle Spiele'!$J17=0,'alle Spiele'!CZ17-'alle Spiele'!DA17=0)),Punktsystem!$B$6,0)))</f>
        <v>0</v>
      </c>
      <c r="DA17" s="224">
        <f>IF(CZ17=Punktsystem!$B$6,IF(AND(Punktsystem!$D$9&lt;&gt;"",'alle Spiele'!$H17-'alle Spiele'!$J17='alle Spiele'!CZ17-'alle Spiele'!DA17,'alle Spiele'!$H17&lt;&gt;'alle Spiele'!$J17),Punktsystem!$B$9,0)+IF(AND(Punktsystem!$D$11&lt;&gt;"",OR('alle Spiele'!$H17='alle Spiele'!CZ17,'alle Spiele'!$J17='alle Spiele'!DA17)),Punktsystem!$B$11,0)+IF(AND(Punktsystem!$D$10&lt;&gt;"",'alle Spiele'!$H17='alle Spiele'!$J17,'alle Spiele'!CZ17='alle Spiele'!DA17,ABS('alle Spiele'!$H17-'alle Spiele'!CZ17)=1),Punktsystem!$B$10,0),0)</f>
        <v>0</v>
      </c>
      <c r="DB17" s="225">
        <f>IF(CZ17=Punktsystem!$B$5,IF(AND(Punktsystem!$I$14&lt;&gt;"",'alle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DC17" s="230">
        <f>IF(OR('alle Spiele'!DC17="",'alle Spiele'!DD17=""),0,IF(AND('alle Spiele'!$H17='alle Spiele'!DC17,'alle Spiele'!$J17='alle Spiele'!DD17),Punktsystem!$B$5,IF(OR(AND('alle Spiele'!$H17-'alle Spiele'!$J17&lt;0,'alle Spiele'!DC17-'alle Spiele'!DD17&lt;0),AND('alle Spiele'!$H17-'alle Spiele'!$J17&gt;0,'alle Spiele'!DC17-'alle Spiele'!DD17&gt;0),AND('alle Spiele'!$H17-'alle Spiele'!$J17=0,'alle Spiele'!DC17-'alle Spiele'!DD17=0)),Punktsystem!$B$6,0)))</f>
        <v>0</v>
      </c>
      <c r="DD17" s="224">
        <f>IF(DC17=Punktsystem!$B$6,IF(AND(Punktsystem!$D$9&lt;&gt;"",'alle Spiele'!$H17-'alle Spiele'!$J17='alle Spiele'!DC17-'alle Spiele'!DD17,'alle Spiele'!$H17&lt;&gt;'alle Spiele'!$J17),Punktsystem!$B$9,0)+IF(AND(Punktsystem!$D$11&lt;&gt;"",OR('alle Spiele'!$H17='alle Spiele'!DC17,'alle Spiele'!$J17='alle Spiele'!DD17)),Punktsystem!$B$11,0)+IF(AND(Punktsystem!$D$10&lt;&gt;"",'alle Spiele'!$H17='alle Spiele'!$J17,'alle Spiele'!DC17='alle Spiele'!DD17,ABS('alle Spiele'!$H17-'alle Spiele'!DC17)=1),Punktsystem!$B$10,0),0)</f>
        <v>0</v>
      </c>
      <c r="DE17" s="225">
        <f>IF(DC17=Punktsystem!$B$5,IF(AND(Punktsystem!$I$14&lt;&gt;"",'alle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DF17" s="230">
        <f>IF(OR('alle Spiele'!DF17="",'alle Spiele'!DG17=""),0,IF(AND('alle Spiele'!$H17='alle Spiele'!DF17,'alle Spiele'!$J17='alle Spiele'!DG17),Punktsystem!$B$5,IF(OR(AND('alle Spiele'!$H17-'alle Spiele'!$J17&lt;0,'alle Spiele'!DF17-'alle Spiele'!DG17&lt;0),AND('alle Spiele'!$H17-'alle Spiele'!$J17&gt;0,'alle Spiele'!DF17-'alle Spiele'!DG17&gt;0),AND('alle Spiele'!$H17-'alle Spiele'!$J17=0,'alle Spiele'!DF17-'alle Spiele'!DG17=0)),Punktsystem!$B$6,0)))</f>
        <v>0</v>
      </c>
      <c r="DG17" s="224">
        <f>IF(DF17=Punktsystem!$B$6,IF(AND(Punktsystem!$D$9&lt;&gt;"",'alle Spiele'!$H17-'alle Spiele'!$J17='alle Spiele'!DF17-'alle Spiele'!DG17,'alle Spiele'!$H17&lt;&gt;'alle Spiele'!$J17),Punktsystem!$B$9,0)+IF(AND(Punktsystem!$D$11&lt;&gt;"",OR('alle Spiele'!$H17='alle Spiele'!DF17,'alle Spiele'!$J17='alle Spiele'!DG17)),Punktsystem!$B$11,0)+IF(AND(Punktsystem!$D$10&lt;&gt;"",'alle Spiele'!$H17='alle Spiele'!$J17,'alle Spiele'!DF17='alle Spiele'!DG17,ABS('alle Spiele'!$H17-'alle Spiele'!DF17)=1),Punktsystem!$B$10,0),0)</f>
        <v>0</v>
      </c>
      <c r="DH17" s="225">
        <f>IF(DF17=Punktsystem!$B$5,IF(AND(Punktsystem!$I$14&lt;&gt;"",'alle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DI17" s="230">
        <f>IF(OR('alle Spiele'!DI17="",'alle Spiele'!DJ17=""),0,IF(AND('alle Spiele'!$H17='alle Spiele'!DI17,'alle Spiele'!$J17='alle Spiele'!DJ17),Punktsystem!$B$5,IF(OR(AND('alle Spiele'!$H17-'alle Spiele'!$J17&lt;0,'alle Spiele'!DI17-'alle Spiele'!DJ17&lt;0),AND('alle Spiele'!$H17-'alle Spiele'!$J17&gt;0,'alle Spiele'!DI17-'alle Spiele'!DJ17&gt;0),AND('alle Spiele'!$H17-'alle Spiele'!$J17=0,'alle Spiele'!DI17-'alle Spiele'!DJ17=0)),Punktsystem!$B$6,0)))</f>
        <v>0</v>
      </c>
      <c r="DJ17" s="224">
        <f>IF(DI17=Punktsystem!$B$6,IF(AND(Punktsystem!$D$9&lt;&gt;"",'alle Spiele'!$H17-'alle Spiele'!$J17='alle Spiele'!DI17-'alle Spiele'!DJ17,'alle Spiele'!$H17&lt;&gt;'alle Spiele'!$J17),Punktsystem!$B$9,0)+IF(AND(Punktsystem!$D$11&lt;&gt;"",OR('alle Spiele'!$H17='alle Spiele'!DI17,'alle Spiele'!$J17='alle Spiele'!DJ17)),Punktsystem!$B$11,0)+IF(AND(Punktsystem!$D$10&lt;&gt;"",'alle Spiele'!$H17='alle Spiele'!$J17,'alle Spiele'!DI17='alle Spiele'!DJ17,ABS('alle Spiele'!$H17-'alle Spiele'!DI17)=1),Punktsystem!$B$10,0),0)</f>
        <v>0</v>
      </c>
      <c r="DK17" s="225">
        <f>IF(DI17=Punktsystem!$B$5,IF(AND(Punktsystem!$I$14&lt;&gt;"",'alle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DL17" s="230">
        <f>IF(OR('alle Spiele'!DL17="",'alle Spiele'!DM17=""),0,IF(AND('alle Spiele'!$H17='alle Spiele'!DL17,'alle Spiele'!$J17='alle Spiele'!DM17),Punktsystem!$B$5,IF(OR(AND('alle Spiele'!$H17-'alle Spiele'!$J17&lt;0,'alle Spiele'!DL17-'alle Spiele'!DM17&lt;0),AND('alle Spiele'!$H17-'alle Spiele'!$J17&gt;0,'alle Spiele'!DL17-'alle Spiele'!DM17&gt;0),AND('alle Spiele'!$H17-'alle Spiele'!$J17=0,'alle Spiele'!DL17-'alle Spiele'!DM17=0)),Punktsystem!$B$6,0)))</f>
        <v>0</v>
      </c>
      <c r="DM17" s="224">
        <f>IF(DL17=Punktsystem!$B$6,IF(AND(Punktsystem!$D$9&lt;&gt;"",'alle Spiele'!$H17-'alle Spiele'!$J17='alle Spiele'!DL17-'alle Spiele'!DM17,'alle Spiele'!$H17&lt;&gt;'alle Spiele'!$J17),Punktsystem!$B$9,0)+IF(AND(Punktsystem!$D$11&lt;&gt;"",OR('alle Spiele'!$H17='alle Spiele'!DL17,'alle Spiele'!$J17='alle Spiele'!DM17)),Punktsystem!$B$11,0)+IF(AND(Punktsystem!$D$10&lt;&gt;"",'alle Spiele'!$H17='alle Spiele'!$J17,'alle Spiele'!DL17='alle Spiele'!DM17,ABS('alle Spiele'!$H17-'alle Spiele'!DL17)=1),Punktsystem!$B$10,0),0)</f>
        <v>0</v>
      </c>
      <c r="DN17" s="225">
        <f>IF(DL17=Punktsystem!$B$5,IF(AND(Punktsystem!$I$14&lt;&gt;"",'alle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DO17" s="230">
        <f>IF(OR('alle Spiele'!DO17="",'alle Spiele'!DP17=""),0,IF(AND('alle Spiele'!$H17='alle Spiele'!DO17,'alle Spiele'!$J17='alle Spiele'!DP17),Punktsystem!$B$5,IF(OR(AND('alle Spiele'!$H17-'alle Spiele'!$J17&lt;0,'alle Spiele'!DO17-'alle Spiele'!DP17&lt;0),AND('alle Spiele'!$H17-'alle Spiele'!$J17&gt;0,'alle Spiele'!DO17-'alle Spiele'!DP17&gt;0),AND('alle Spiele'!$H17-'alle Spiele'!$J17=0,'alle Spiele'!DO17-'alle Spiele'!DP17=0)),Punktsystem!$B$6,0)))</f>
        <v>0</v>
      </c>
      <c r="DP17" s="224">
        <f>IF(DO17=Punktsystem!$B$6,IF(AND(Punktsystem!$D$9&lt;&gt;"",'alle Spiele'!$H17-'alle Spiele'!$J17='alle Spiele'!DO17-'alle Spiele'!DP17,'alle Spiele'!$H17&lt;&gt;'alle Spiele'!$J17),Punktsystem!$B$9,0)+IF(AND(Punktsystem!$D$11&lt;&gt;"",OR('alle Spiele'!$H17='alle Spiele'!DO17,'alle Spiele'!$J17='alle Spiele'!DP17)),Punktsystem!$B$11,0)+IF(AND(Punktsystem!$D$10&lt;&gt;"",'alle Spiele'!$H17='alle Spiele'!$J17,'alle Spiele'!DO17='alle Spiele'!DP17,ABS('alle Spiele'!$H17-'alle Spiele'!DO17)=1),Punktsystem!$B$10,0),0)</f>
        <v>0</v>
      </c>
      <c r="DQ17" s="225">
        <f>IF(DO17=Punktsystem!$B$5,IF(AND(Punktsystem!$I$14&lt;&gt;"",'alle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DR17" s="230">
        <f>IF(OR('alle Spiele'!DR17="",'alle Spiele'!DS17=""),0,IF(AND('alle Spiele'!$H17='alle Spiele'!DR17,'alle Spiele'!$J17='alle Spiele'!DS17),Punktsystem!$B$5,IF(OR(AND('alle Spiele'!$H17-'alle Spiele'!$J17&lt;0,'alle Spiele'!DR17-'alle Spiele'!DS17&lt;0),AND('alle Spiele'!$H17-'alle Spiele'!$J17&gt;0,'alle Spiele'!DR17-'alle Spiele'!DS17&gt;0),AND('alle Spiele'!$H17-'alle Spiele'!$J17=0,'alle Spiele'!DR17-'alle Spiele'!DS17=0)),Punktsystem!$B$6,0)))</f>
        <v>0</v>
      </c>
      <c r="DS17" s="224">
        <f>IF(DR17=Punktsystem!$B$6,IF(AND(Punktsystem!$D$9&lt;&gt;"",'alle Spiele'!$H17-'alle Spiele'!$J17='alle Spiele'!DR17-'alle Spiele'!DS17,'alle Spiele'!$H17&lt;&gt;'alle Spiele'!$J17),Punktsystem!$B$9,0)+IF(AND(Punktsystem!$D$11&lt;&gt;"",OR('alle Spiele'!$H17='alle Spiele'!DR17,'alle Spiele'!$J17='alle Spiele'!DS17)),Punktsystem!$B$11,0)+IF(AND(Punktsystem!$D$10&lt;&gt;"",'alle Spiele'!$H17='alle Spiele'!$J17,'alle Spiele'!DR17='alle Spiele'!DS17,ABS('alle Spiele'!$H17-'alle Spiele'!DR17)=1),Punktsystem!$B$10,0),0)</f>
        <v>0</v>
      </c>
      <c r="DT17" s="225">
        <f>IF(DR17=Punktsystem!$B$5,IF(AND(Punktsystem!$I$14&lt;&gt;"",'alle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DU17" s="230">
        <f>IF(OR('alle Spiele'!DU17="",'alle Spiele'!DV17=""),0,IF(AND('alle Spiele'!$H17='alle Spiele'!DU17,'alle Spiele'!$J17='alle Spiele'!DV17),Punktsystem!$B$5,IF(OR(AND('alle Spiele'!$H17-'alle Spiele'!$J17&lt;0,'alle Spiele'!DU17-'alle Spiele'!DV17&lt;0),AND('alle Spiele'!$H17-'alle Spiele'!$J17&gt;0,'alle Spiele'!DU17-'alle Spiele'!DV17&gt;0),AND('alle Spiele'!$H17-'alle Spiele'!$J17=0,'alle Spiele'!DU17-'alle Spiele'!DV17=0)),Punktsystem!$B$6,0)))</f>
        <v>0</v>
      </c>
      <c r="DV17" s="224">
        <f>IF(DU17=Punktsystem!$B$6,IF(AND(Punktsystem!$D$9&lt;&gt;"",'alle Spiele'!$H17-'alle Spiele'!$J17='alle Spiele'!DU17-'alle Spiele'!DV17,'alle Spiele'!$H17&lt;&gt;'alle Spiele'!$J17),Punktsystem!$B$9,0)+IF(AND(Punktsystem!$D$11&lt;&gt;"",OR('alle Spiele'!$H17='alle Spiele'!DU17,'alle Spiele'!$J17='alle Spiele'!DV17)),Punktsystem!$B$11,0)+IF(AND(Punktsystem!$D$10&lt;&gt;"",'alle Spiele'!$H17='alle Spiele'!$J17,'alle Spiele'!DU17='alle Spiele'!DV17,ABS('alle Spiele'!$H17-'alle Spiele'!DU17)=1),Punktsystem!$B$10,0),0)</f>
        <v>0</v>
      </c>
      <c r="DW17" s="225">
        <f>IF(DU17=Punktsystem!$B$5,IF(AND(Punktsystem!$I$14&lt;&gt;"",'alle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DX17" s="230">
        <f>IF(OR('alle Spiele'!DX17="",'alle Spiele'!DY17=""),0,IF(AND('alle Spiele'!$H17='alle Spiele'!DX17,'alle Spiele'!$J17='alle Spiele'!DY17),Punktsystem!$B$5,IF(OR(AND('alle Spiele'!$H17-'alle Spiele'!$J17&lt;0,'alle Spiele'!DX17-'alle Spiele'!DY17&lt;0),AND('alle Spiele'!$H17-'alle Spiele'!$J17&gt;0,'alle Spiele'!DX17-'alle Spiele'!DY17&gt;0),AND('alle Spiele'!$H17-'alle Spiele'!$J17=0,'alle Spiele'!DX17-'alle Spiele'!DY17=0)),Punktsystem!$B$6,0)))</f>
        <v>0</v>
      </c>
      <c r="DY17" s="224">
        <f>IF(DX17=Punktsystem!$B$6,IF(AND(Punktsystem!$D$9&lt;&gt;"",'alle Spiele'!$H17-'alle Spiele'!$J17='alle Spiele'!DX17-'alle Spiele'!DY17,'alle Spiele'!$H17&lt;&gt;'alle Spiele'!$J17),Punktsystem!$B$9,0)+IF(AND(Punktsystem!$D$11&lt;&gt;"",OR('alle Spiele'!$H17='alle Spiele'!DX17,'alle Spiele'!$J17='alle Spiele'!DY17)),Punktsystem!$B$11,0)+IF(AND(Punktsystem!$D$10&lt;&gt;"",'alle Spiele'!$H17='alle Spiele'!$J17,'alle Spiele'!DX17='alle Spiele'!DY17,ABS('alle Spiele'!$H17-'alle Spiele'!DX17)=1),Punktsystem!$B$10,0),0)</f>
        <v>0</v>
      </c>
      <c r="DZ17" s="225">
        <f>IF(DX17=Punktsystem!$B$5,IF(AND(Punktsystem!$I$14&lt;&gt;"",'alle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EA17" s="230">
        <f>IF(OR('alle Spiele'!EA17="",'alle Spiele'!EB17=""),0,IF(AND('alle Spiele'!$H17='alle Spiele'!EA17,'alle Spiele'!$J17='alle Spiele'!EB17),Punktsystem!$B$5,IF(OR(AND('alle Spiele'!$H17-'alle Spiele'!$J17&lt;0,'alle Spiele'!EA17-'alle Spiele'!EB17&lt;0),AND('alle Spiele'!$H17-'alle Spiele'!$J17&gt;0,'alle Spiele'!EA17-'alle Spiele'!EB17&gt;0),AND('alle Spiele'!$H17-'alle Spiele'!$J17=0,'alle Spiele'!EA17-'alle Spiele'!EB17=0)),Punktsystem!$B$6,0)))</f>
        <v>0</v>
      </c>
      <c r="EB17" s="224">
        <f>IF(EA17=Punktsystem!$B$6,IF(AND(Punktsystem!$D$9&lt;&gt;"",'alle Spiele'!$H17-'alle Spiele'!$J17='alle Spiele'!EA17-'alle Spiele'!EB17,'alle Spiele'!$H17&lt;&gt;'alle Spiele'!$J17),Punktsystem!$B$9,0)+IF(AND(Punktsystem!$D$11&lt;&gt;"",OR('alle Spiele'!$H17='alle Spiele'!EA17,'alle Spiele'!$J17='alle Spiele'!EB17)),Punktsystem!$B$11,0)+IF(AND(Punktsystem!$D$10&lt;&gt;"",'alle Spiele'!$H17='alle Spiele'!$J17,'alle Spiele'!EA17='alle Spiele'!EB17,ABS('alle Spiele'!$H17-'alle Spiele'!EA17)=1),Punktsystem!$B$10,0),0)</f>
        <v>0</v>
      </c>
      <c r="EC17" s="225">
        <f>IF(EA17=Punktsystem!$B$5,IF(AND(Punktsystem!$I$14&lt;&gt;"",'alle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ED17" s="230">
        <f>IF(OR('alle Spiele'!ED17="",'alle Spiele'!EE17=""),0,IF(AND('alle Spiele'!$H17='alle Spiele'!ED17,'alle Spiele'!$J17='alle Spiele'!EE17),Punktsystem!$B$5,IF(OR(AND('alle Spiele'!$H17-'alle Spiele'!$J17&lt;0,'alle Spiele'!ED17-'alle Spiele'!EE17&lt;0),AND('alle Spiele'!$H17-'alle Spiele'!$J17&gt;0,'alle Spiele'!ED17-'alle Spiele'!EE17&gt;0),AND('alle Spiele'!$H17-'alle Spiele'!$J17=0,'alle Spiele'!ED17-'alle Spiele'!EE17=0)),Punktsystem!$B$6,0)))</f>
        <v>0</v>
      </c>
      <c r="EE17" s="224">
        <f>IF(ED17=Punktsystem!$B$6,IF(AND(Punktsystem!$D$9&lt;&gt;"",'alle Spiele'!$H17-'alle Spiele'!$J17='alle Spiele'!ED17-'alle Spiele'!EE17,'alle Spiele'!$H17&lt;&gt;'alle Spiele'!$J17),Punktsystem!$B$9,0)+IF(AND(Punktsystem!$D$11&lt;&gt;"",OR('alle Spiele'!$H17='alle Spiele'!ED17,'alle Spiele'!$J17='alle Spiele'!EE17)),Punktsystem!$B$11,0)+IF(AND(Punktsystem!$D$10&lt;&gt;"",'alle Spiele'!$H17='alle Spiele'!$J17,'alle Spiele'!ED17='alle Spiele'!EE17,ABS('alle Spiele'!$H17-'alle Spiele'!ED17)=1),Punktsystem!$B$10,0),0)</f>
        <v>0</v>
      </c>
      <c r="EF17" s="225">
        <f>IF(ED17=Punktsystem!$B$5,IF(AND(Punktsystem!$I$14&lt;&gt;"",'alle Spiele'!$H17+'alle Spiele'!$J17&gt;Punktsystem!$D$14),('alle Spiele'!$H17+'alle Spiele'!$J17-Punktsystem!$D$14)*Punktsystem!$F$14,0)+IF(AND(Punktsystem!$I$15&lt;&gt;"",ABS('alle Spiele'!$H17-'alle Spiele'!$J17)&gt;Punktsystem!$D$15),(ABS('alle Spiele'!$H17-'alle Spiele'!$J17)-Punktsystem!$D$15)*Punktsystem!$F$15,0),0)</f>
        <v>0</v>
      </c>
      <c r="EG17" s="230">
        <f>IF(OR('alle Spiele'!EG17="",'alle Spiele'!EH17=""),0,IF(AND('alle Spiele'!$H17='alle Spiele'!EG17,'alle Spiele'!$J17='alle Spiele'!EH17),Punktsystem!$B$5,IF(OR(AND('alle Spiele'!$H17-'alle Spiele'!$J17&lt;0,'alle Spiele'!EG17-'alle Spiele'!EH17&lt;0),AND('alle Spiele'!$H17-'alle Spiele'!$J17&gt;0,'alle Spiele'!EG17-'alle Spiele'!EH17&gt;0),AND('alle Spiele'!$H17-'alle Spiele'!$J17=0,'alle Spiele'!EG17-'alle Spiele'!EH17=0)),Punktsystem!$B$6,0)))</f>
        <v>0</v>
      </c>
      <c r="EH17" s="224">
        <f>IF(EG17=Punktsystem!$B$6,IF(AND(Punktsystem!$D$9&lt;&gt;"",'alle Spiele'!$H17-'alle Spiele'!$J17='alle Spiele'!EG17-'alle Spiele'!EH17,'alle Spiele'!$H17&lt;&gt;'alle Spiele'!$J17),Punktsystem!$B$9,0)+IF(AND(Punktsystem!$D$11&lt;&gt;"",OR('alle Spiele'!$H17='alle Spiele'!EG17,'alle Spiele'!$J17='alle Spiele'!EH17)),Punktsystem!$B$11,0)+IF(AND(Punktsystem!$D$10&lt;&gt;"",'alle Spiele'!$H17='alle Spiele'!$J17,'alle Spiele'!EG17='alle Spiele'!EH17,ABS('alle Spiele'!$H17-'alle Spiele'!EG17)=1),Punktsystem!$B$10,0),0)</f>
        <v>0</v>
      </c>
      <c r="EI17" s="225">
        <f>IF(EG17=Punktsystem!$B$5,IF(AND(Punktsystem!$I$14&lt;&gt;"",'alle Spiele'!$H17+'alle Spiele'!$J17&gt;Punktsystem!$D$14),('alle Spiele'!$H17+'alle Spiele'!$J17-Punktsystem!$D$14)*Punktsystem!$F$14,0)+IF(AND(Punktsystem!$I$15&lt;&gt;"",ABS('alle Spiele'!$H17-'alle Spiele'!$J17)&gt;Punktsystem!$D$15),(ABS('alle Spiele'!$H17-'alle Spiele'!$J17)-Punktsystem!$D$15)*Punktsystem!$F$15,0),0)</f>
        <v>0</v>
      </c>
    </row>
    <row r="18" spans="1:139" x14ac:dyDescent="0.2">
      <c r="A18"/>
      <c r="B18"/>
      <c r="C18"/>
      <c r="D18"/>
      <c r="E18"/>
      <c r="F18"/>
      <c r="G18"/>
      <c r="H18"/>
      <c r="J18"/>
      <c r="K18"/>
      <c r="L18"/>
      <c r="M18"/>
      <c r="N18"/>
      <c r="O18"/>
      <c r="P18"/>
      <c r="Q18"/>
      <c r="T18" s="230">
        <f>IF(OR('alle Spiele'!T18="",'alle Spiele'!U18=""),0,IF(AND('alle Spiele'!$H18='alle Spiele'!T18,'alle Spiele'!$J18='alle Spiele'!U18),Punktsystem!$B$5,IF(OR(AND('alle Spiele'!$H18-'alle Spiele'!$J18&lt;0,'alle Spiele'!T18-'alle Spiele'!U18&lt;0),AND('alle Spiele'!$H18-'alle Spiele'!$J18&gt;0,'alle Spiele'!T18-'alle Spiele'!U18&gt;0),AND('alle Spiele'!$H18-'alle Spiele'!$J18=0,'alle Spiele'!T18-'alle Spiele'!U18=0)),Punktsystem!$B$6,0)))</f>
        <v>0</v>
      </c>
      <c r="U18" s="224">
        <f>IF(T18=Punktsystem!$B$6,IF(AND(Punktsystem!$D$9&lt;&gt;"",'alle Spiele'!$H18-'alle Spiele'!$J18='alle Spiele'!T18-'alle Spiele'!U18,'alle Spiele'!$H18&lt;&gt;'alle Spiele'!$J18),Punktsystem!$B$9,0)+IF(AND(Punktsystem!$D$11&lt;&gt;"",OR('alle Spiele'!$H18='alle Spiele'!T18,'alle Spiele'!$J18='alle Spiele'!U18)),Punktsystem!$B$11,0)+IF(AND(Punktsystem!$D$10&lt;&gt;"",'alle Spiele'!$H18='alle Spiele'!$J18,'alle Spiele'!T18='alle Spiele'!U18,ABS('alle Spiele'!$H18-'alle Spiele'!T18)=1),Punktsystem!$B$10,0),0)</f>
        <v>0</v>
      </c>
      <c r="V18" s="225">
        <f>IF(T18=Punktsystem!$B$5,IF(AND(Punktsystem!$I$14&lt;&gt;"",'alle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W18" s="230">
        <f>IF(OR('alle Spiele'!W18="",'alle Spiele'!X18=""),0,IF(AND('alle Spiele'!$H18='alle Spiele'!W18,'alle Spiele'!$J18='alle Spiele'!X18),Punktsystem!$B$5,IF(OR(AND('alle Spiele'!$H18-'alle Spiele'!$J18&lt;0,'alle Spiele'!W18-'alle Spiele'!X18&lt;0),AND('alle Spiele'!$H18-'alle Spiele'!$J18&gt;0,'alle Spiele'!W18-'alle Spiele'!X18&gt;0),AND('alle Spiele'!$H18-'alle Spiele'!$J18=0,'alle Spiele'!W18-'alle Spiele'!X18=0)),Punktsystem!$B$6,0)))</f>
        <v>0</v>
      </c>
      <c r="X18" s="224">
        <f>IF(W18=Punktsystem!$B$6,IF(AND(Punktsystem!$D$9&lt;&gt;"",'alle Spiele'!$H18-'alle Spiele'!$J18='alle Spiele'!W18-'alle Spiele'!X18,'alle Spiele'!$H18&lt;&gt;'alle Spiele'!$J18),Punktsystem!$B$9,0)+IF(AND(Punktsystem!$D$11&lt;&gt;"",OR('alle Spiele'!$H18='alle Spiele'!W18,'alle Spiele'!$J18='alle Spiele'!X18)),Punktsystem!$B$11,0)+IF(AND(Punktsystem!$D$10&lt;&gt;"",'alle Spiele'!$H18='alle Spiele'!$J18,'alle Spiele'!W18='alle Spiele'!X18,ABS('alle Spiele'!$H18-'alle Spiele'!W18)=1),Punktsystem!$B$10,0),0)</f>
        <v>0</v>
      </c>
      <c r="Y18" s="225">
        <f>IF(W18=Punktsystem!$B$5,IF(AND(Punktsystem!$I$14&lt;&gt;"",'alle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Z18" s="230">
        <f>IF(OR('alle Spiele'!Z18="",'alle Spiele'!AA18=""),0,IF(AND('alle Spiele'!$H18='alle Spiele'!Z18,'alle Spiele'!$J18='alle Spiele'!AA18),Punktsystem!$B$5,IF(OR(AND('alle Spiele'!$H18-'alle Spiele'!$J18&lt;0,'alle Spiele'!Z18-'alle Spiele'!AA18&lt;0),AND('alle Spiele'!$H18-'alle Spiele'!$J18&gt;0,'alle Spiele'!Z18-'alle Spiele'!AA18&gt;0),AND('alle Spiele'!$H18-'alle Spiele'!$J18=0,'alle Spiele'!Z18-'alle Spiele'!AA18=0)),Punktsystem!$B$6,0)))</f>
        <v>0</v>
      </c>
      <c r="AA18" s="224">
        <f>IF(Z18=Punktsystem!$B$6,IF(AND(Punktsystem!$D$9&lt;&gt;"",'alle Spiele'!$H18-'alle Spiele'!$J18='alle Spiele'!Z18-'alle Spiele'!AA18,'alle Spiele'!$H18&lt;&gt;'alle Spiele'!$J18),Punktsystem!$B$9,0)+IF(AND(Punktsystem!$D$11&lt;&gt;"",OR('alle Spiele'!$H18='alle Spiele'!Z18,'alle Spiele'!$J18='alle Spiele'!AA18)),Punktsystem!$B$11,0)+IF(AND(Punktsystem!$D$10&lt;&gt;"",'alle Spiele'!$H18='alle Spiele'!$J18,'alle Spiele'!Z18='alle Spiele'!AA18,ABS('alle Spiele'!$H18-'alle Spiele'!Z18)=1),Punktsystem!$B$10,0),0)</f>
        <v>0</v>
      </c>
      <c r="AB18" s="225">
        <f>IF(Z18=Punktsystem!$B$5,IF(AND(Punktsystem!$I$14&lt;&gt;"",'alle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AC18" s="230">
        <f>IF(OR('alle Spiele'!AC18="",'alle Spiele'!AD18=""),0,IF(AND('alle Spiele'!$H18='alle Spiele'!AC18,'alle Spiele'!$J18='alle Spiele'!AD18),Punktsystem!$B$5,IF(OR(AND('alle Spiele'!$H18-'alle Spiele'!$J18&lt;0,'alle Spiele'!AC18-'alle Spiele'!AD18&lt;0),AND('alle Spiele'!$H18-'alle Spiele'!$J18&gt;0,'alle Spiele'!AC18-'alle Spiele'!AD18&gt;0),AND('alle Spiele'!$H18-'alle Spiele'!$J18=0,'alle Spiele'!AC18-'alle Spiele'!AD18=0)),Punktsystem!$B$6,0)))</f>
        <v>0</v>
      </c>
      <c r="AD18" s="224">
        <f>IF(AC18=Punktsystem!$B$6,IF(AND(Punktsystem!$D$9&lt;&gt;"",'alle Spiele'!$H18-'alle Spiele'!$J18='alle Spiele'!AC18-'alle Spiele'!AD18,'alle Spiele'!$H18&lt;&gt;'alle Spiele'!$J18),Punktsystem!$B$9,0)+IF(AND(Punktsystem!$D$11&lt;&gt;"",OR('alle Spiele'!$H18='alle Spiele'!AC18,'alle Spiele'!$J18='alle Spiele'!AD18)),Punktsystem!$B$11,0)+IF(AND(Punktsystem!$D$10&lt;&gt;"",'alle Spiele'!$H18='alle Spiele'!$J18,'alle Spiele'!AC18='alle Spiele'!AD18,ABS('alle Spiele'!$H18-'alle Spiele'!AC18)=1),Punktsystem!$B$10,0),0)</f>
        <v>0</v>
      </c>
      <c r="AE18" s="225">
        <f>IF(AC18=Punktsystem!$B$5,IF(AND(Punktsystem!$I$14&lt;&gt;"",'alle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AF18" s="230">
        <f>IF(OR('alle Spiele'!AF18="",'alle Spiele'!AG18=""),0,IF(AND('alle Spiele'!$H18='alle Spiele'!AF18,'alle Spiele'!$J18='alle Spiele'!AG18),Punktsystem!$B$5,IF(OR(AND('alle Spiele'!$H18-'alle Spiele'!$J18&lt;0,'alle Spiele'!AF18-'alle Spiele'!AG18&lt;0),AND('alle Spiele'!$H18-'alle Spiele'!$J18&gt;0,'alle Spiele'!AF18-'alle Spiele'!AG18&gt;0),AND('alle Spiele'!$H18-'alle Spiele'!$J18=0,'alle Spiele'!AF18-'alle Spiele'!AG18=0)),Punktsystem!$B$6,0)))</f>
        <v>0</v>
      </c>
      <c r="AG18" s="224">
        <f>IF(AF18=Punktsystem!$B$6,IF(AND(Punktsystem!$D$9&lt;&gt;"",'alle Spiele'!$H18-'alle Spiele'!$J18='alle Spiele'!AF18-'alle Spiele'!AG18,'alle Spiele'!$H18&lt;&gt;'alle Spiele'!$J18),Punktsystem!$B$9,0)+IF(AND(Punktsystem!$D$11&lt;&gt;"",OR('alle Spiele'!$H18='alle Spiele'!AF18,'alle Spiele'!$J18='alle Spiele'!AG18)),Punktsystem!$B$11,0)+IF(AND(Punktsystem!$D$10&lt;&gt;"",'alle Spiele'!$H18='alle Spiele'!$J18,'alle Spiele'!AF18='alle Spiele'!AG18,ABS('alle Spiele'!$H18-'alle Spiele'!AF18)=1),Punktsystem!$B$10,0),0)</f>
        <v>0</v>
      </c>
      <c r="AH18" s="225">
        <f>IF(AF18=Punktsystem!$B$5,IF(AND(Punktsystem!$I$14&lt;&gt;"",'alle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AI18" s="230">
        <f>IF(OR('alle Spiele'!AI18="",'alle Spiele'!AJ18=""),0,IF(AND('alle Spiele'!$H18='alle Spiele'!AI18,'alle Spiele'!$J18='alle Spiele'!AJ18),Punktsystem!$B$5,IF(OR(AND('alle Spiele'!$H18-'alle Spiele'!$J18&lt;0,'alle Spiele'!AI18-'alle Spiele'!AJ18&lt;0),AND('alle Spiele'!$H18-'alle Spiele'!$J18&gt;0,'alle Spiele'!AI18-'alle Spiele'!AJ18&gt;0),AND('alle Spiele'!$H18-'alle Spiele'!$J18=0,'alle Spiele'!AI18-'alle Spiele'!AJ18=0)),Punktsystem!$B$6,0)))</f>
        <v>0</v>
      </c>
      <c r="AJ18" s="224">
        <f>IF(AI18=Punktsystem!$B$6,IF(AND(Punktsystem!$D$9&lt;&gt;"",'alle Spiele'!$H18-'alle Spiele'!$J18='alle Spiele'!AI18-'alle Spiele'!AJ18,'alle Spiele'!$H18&lt;&gt;'alle Spiele'!$J18),Punktsystem!$B$9,0)+IF(AND(Punktsystem!$D$11&lt;&gt;"",OR('alle Spiele'!$H18='alle Spiele'!AI18,'alle Spiele'!$J18='alle Spiele'!AJ18)),Punktsystem!$B$11,0)+IF(AND(Punktsystem!$D$10&lt;&gt;"",'alle Spiele'!$H18='alle Spiele'!$J18,'alle Spiele'!AI18='alle Spiele'!AJ18,ABS('alle Spiele'!$H18-'alle Spiele'!AI18)=1),Punktsystem!$B$10,0),0)</f>
        <v>0</v>
      </c>
      <c r="AK18" s="225">
        <f>IF(AI18=Punktsystem!$B$5,IF(AND(Punktsystem!$I$14&lt;&gt;"",'alle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AL18" s="230">
        <f>IF(OR('alle Spiele'!AL18="",'alle Spiele'!AM18=""),0,IF(AND('alle Spiele'!$H18='alle Spiele'!AL18,'alle Spiele'!$J18='alle Spiele'!AM18),Punktsystem!$B$5,IF(OR(AND('alle Spiele'!$H18-'alle Spiele'!$J18&lt;0,'alle Spiele'!AL18-'alle Spiele'!AM18&lt;0),AND('alle Spiele'!$H18-'alle Spiele'!$J18&gt;0,'alle Spiele'!AL18-'alle Spiele'!AM18&gt;0),AND('alle Spiele'!$H18-'alle Spiele'!$J18=0,'alle Spiele'!AL18-'alle Spiele'!AM18=0)),Punktsystem!$B$6,0)))</f>
        <v>0</v>
      </c>
      <c r="AM18" s="224">
        <f>IF(AL18=Punktsystem!$B$6,IF(AND(Punktsystem!$D$9&lt;&gt;"",'alle Spiele'!$H18-'alle Spiele'!$J18='alle Spiele'!AL18-'alle Spiele'!AM18,'alle Spiele'!$H18&lt;&gt;'alle Spiele'!$J18),Punktsystem!$B$9,0)+IF(AND(Punktsystem!$D$11&lt;&gt;"",OR('alle Spiele'!$H18='alle Spiele'!AL18,'alle Spiele'!$J18='alle Spiele'!AM18)),Punktsystem!$B$11,0)+IF(AND(Punktsystem!$D$10&lt;&gt;"",'alle Spiele'!$H18='alle Spiele'!$J18,'alle Spiele'!AL18='alle Spiele'!AM18,ABS('alle Spiele'!$H18-'alle Spiele'!AL18)=1),Punktsystem!$B$10,0),0)</f>
        <v>0</v>
      </c>
      <c r="AN18" s="225">
        <f>IF(AL18=Punktsystem!$B$5,IF(AND(Punktsystem!$I$14&lt;&gt;"",'alle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AO18" s="230">
        <f>IF(OR('alle Spiele'!AO18="",'alle Spiele'!AP18=""),0,IF(AND('alle Spiele'!$H18='alle Spiele'!AO18,'alle Spiele'!$J18='alle Spiele'!AP18),Punktsystem!$B$5,IF(OR(AND('alle Spiele'!$H18-'alle Spiele'!$J18&lt;0,'alle Spiele'!AO18-'alle Spiele'!AP18&lt;0),AND('alle Spiele'!$H18-'alle Spiele'!$J18&gt;0,'alle Spiele'!AO18-'alle Spiele'!AP18&gt;0),AND('alle Spiele'!$H18-'alle Spiele'!$J18=0,'alle Spiele'!AO18-'alle Spiele'!AP18=0)),Punktsystem!$B$6,0)))</f>
        <v>0</v>
      </c>
      <c r="AP18" s="224">
        <f>IF(AO18=Punktsystem!$B$6,IF(AND(Punktsystem!$D$9&lt;&gt;"",'alle Spiele'!$H18-'alle Spiele'!$J18='alle Spiele'!AO18-'alle Spiele'!AP18,'alle Spiele'!$H18&lt;&gt;'alle Spiele'!$J18),Punktsystem!$B$9,0)+IF(AND(Punktsystem!$D$11&lt;&gt;"",OR('alle Spiele'!$H18='alle Spiele'!AO18,'alle Spiele'!$J18='alle Spiele'!AP18)),Punktsystem!$B$11,0)+IF(AND(Punktsystem!$D$10&lt;&gt;"",'alle Spiele'!$H18='alle Spiele'!$J18,'alle Spiele'!AO18='alle Spiele'!AP18,ABS('alle Spiele'!$H18-'alle Spiele'!AO18)=1),Punktsystem!$B$10,0),0)</f>
        <v>0</v>
      </c>
      <c r="AQ18" s="225">
        <f>IF(AO18=Punktsystem!$B$5,IF(AND(Punktsystem!$I$14&lt;&gt;"",'alle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AR18" s="230">
        <f>IF(OR('alle Spiele'!AR18="",'alle Spiele'!AS18=""),0,IF(AND('alle Spiele'!$H18='alle Spiele'!AR18,'alle Spiele'!$J18='alle Spiele'!AS18),Punktsystem!$B$5,IF(OR(AND('alle Spiele'!$H18-'alle Spiele'!$J18&lt;0,'alle Spiele'!AR18-'alle Spiele'!AS18&lt;0),AND('alle Spiele'!$H18-'alle Spiele'!$J18&gt;0,'alle Spiele'!AR18-'alle Spiele'!AS18&gt;0),AND('alle Spiele'!$H18-'alle Spiele'!$J18=0,'alle Spiele'!AR18-'alle Spiele'!AS18=0)),Punktsystem!$B$6,0)))</f>
        <v>0</v>
      </c>
      <c r="AS18" s="224">
        <f>IF(AR18=Punktsystem!$B$6,IF(AND(Punktsystem!$D$9&lt;&gt;"",'alle Spiele'!$H18-'alle Spiele'!$J18='alle Spiele'!AR18-'alle Spiele'!AS18,'alle Spiele'!$H18&lt;&gt;'alle Spiele'!$J18),Punktsystem!$B$9,0)+IF(AND(Punktsystem!$D$11&lt;&gt;"",OR('alle Spiele'!$H18='alle Spiele'!AR18,'alle Spiele'!$J18='alle Spiele'!AS18)),Punktsystem!$B$11,0)+IF(AND(Punktsystem!$D$10&lt;&gt;"",'alle Spiele'!$H18='alle Spiele'!$J18,'alle Spiele'!AR18='alle Spiele'!AS18,ABS('alle Spiele'!$H18-'alle Spiele'!AR18)=1),Punktsystem!$B$10,0),0)</f>
        <v>0</v>
      </c>
      <c r="AT18" s="225">
        <f>IF(AR18=Punktsystem!$B$5,IF(AND(Punktsystem!$I$14&lt;&gt;"",'alle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AU18" s="230">
        <f>IF(OR('alle Spiele'!AU18="",'alle Spiele'!AV18=""),0,IF(AND('alle Spiele'!$H18='alle Spiele'!AU18,'alle Spiele'!$J18='alle Spiele'!AV18),Punktsystem!$B$5,IF(OR(AND('alle Spiele'!$H18-'alle Spiele'!$J18&lt;0,'alle Spiele'!AU18-'alle Spiele'!AV18&lt;0),AND('alle Spiele'!$H18-'alle Spiele'!$J18&gt;0,'alle Spiele'!AU18-'alle Spiele'!AV18&gt;0),AND('alle Spiele'!$H18-'alle Spiele'!$J18=0,'alle Spiele'!AU18-'alle Spiele'!AV18=0)),Punktsystem!$B$6,0)))</f>
        <v>0</v>
      </c>
      <c r="AV18" s="224">
        <f>IF(AU18=Punktsystem!$B$6,IF(AND(Punktsystem!$D$9&lt;&gt;"",'alle Spiele'!$H18-'alle Spiele'!$J18='alle Spiele'!AU18-'alle Spiele'!AV18,'alle Spiele'!$H18&lt;&gt;'alle Spiele'!$J18),Punktsystem!$B$9,0)+IF(AND(Punktsystem!$D$11&lt;&gt;"",OR('alle Spiele'!$H18='alle Spiele'!AU18,'alle Spiele'!$J18='alle Spiele'!AV18)),Punktsystem!$B$11,0)+IF(AND(Punktsystem!$D$10&lt;&gt;"",'alle Spiele'!$H18='alle Spiele'!$J18,'alle Spiele'!AU18='alle Spiele'!AV18,ABS('alle Spiele'!$H18-'alle Spiele'!AU18)=1),Punktsystem!$B$10,0),0)</f>
        <v>0</v>
      </c>
      <c r="AW18" s="225">
        <f>IF(AU18=Punktsystem!$B$5,IF(AND(Punktsystem!$I$14&lt;&gt;"",'alle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AX18" s="230">
        <f>IF(OR('alle Spiele'!AX18="",'alle Spiele'!AY18=""),0,IF(AND('alle Spiele'!$H18='alle Spiele'!AX18,'alle Spiele'!$J18='alle Spiele'!AY18),Punktsystem!$B$5,IF(OR(AND('alle Spiele'!$H18-'alle Spiele'!$J18&lt;0,'alle Spiele'!AX18-'alle Spiele'!AY18&lt;0),AND('alle Spiele'!$H18-'alle Spiele'!$J18&gt;0,'alle Spiele'!AX18-'alle Spiele'!AY18&gt;0),AND('alle Spiele'!$H18-'alle Spiele'!$J18=0,'alle Spiele'!AX18-'alle Spiele'!AY18=0)),Punktsystem!$B$6,0)))</f>
        <v>0</v>
      </c>
      <c r="AY18" s="224">
        <f>IF(AX18=Punktsystem!$B$6,IF(AND(Punktsystem!$D$9&lt;&gt;"",'alle Spiele'!$H18-'alle Spiele'!$J18='alle Spiele'!AX18-'alle Spiele'!AY18,'alle Spiele'!$H18&lt;&gt;'alle Spiele'!$J18),Punktsystem!$B$9,0)+IF(AND(Punktsystem!$D$11&lt;&gt;"",OR('alle Spiele'!$H18='alle Spiele'!AX18,'alle Spiele'!$J18='alle Spiele'!AY18)),Punktsystem!$B$11,0)+IF(AND(Punktsystem!$D$10&lt;&gt;"",'alle Spiele'!$H18='alle Spiele'!$J18,'alle Spiele'!AX18='alle Spiele'!AY18,ABS('alle Spiele'!$H18-'alle Spiele'!AX18)=1),Punktsystem!$B$10,0),0)</f>
        <v>0</v>
      </c>
      <c r="AZ18" s="225">
        <f>IF(AX18=Punktsystem!$B$5,IF(AND(Punktsystem!$I$14&lt;&gt;"",'alle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BA18" s="230">
        <f>IF(OR('alle Spiele'!BA18="",'alle Spiele'!BB18=""),0,IF(AND('alle Spiele'!$H18='alle Spiele'!BA18,'alle Spiele'!$J18='alle Spiele'!BB18),Punktsystem!$B$5,IF(OR(AND('alle Spiele'!$H18-'alle Spiele'!$J18&lt;0,'alle Spiele'!BA18-'alle Spiele'!BB18&lt;0),AND('alle Spiele'!$H18-'alle Spiele'!$J18&gt;0,'alle Spiele'!BA18-'alle Spiele'!BB18&gt;0),AND('alle Spiele'!$H18-'alle Spiele'!$J18=0,'alle Spiele'!BA18-'alle Spiele'!BB18=0)),Punktsystem!$B$6,0)))</f>
        <v>0</v>
      </c>
      <c r="BB18" s="224">
        <f>IF(BA18=Punktsystem!$B$6,IF(AND(Punktsystem!$D$9&lt;&gt;"",'alle Spiele'!$H18-'alle Spiele'!$J18='alle Spiele'!BA18-'alle Spiele'!BB18,'alle Spiele'!$H18&lt;&gt;'alle Spiele'!$J18),Punktsystem!$B$9,0)+IF(AND(Punktsystem!$D$11&lt;&gt;"",OR('alle Spiele'!$H18='alle Spiele'!BA18,'alle Spiele'!$J18='alle Spiele'!BB18)),Punktsystem!$B$11,0)+IF(AND(Punktsystem!$D$10&lt;&gt;"",'alle Spiele'!$H18='alle Spiele'!$J18,'alle Spiele'!BA18='alle Spiele'!BB18,ABS('alle Spiele'!$H18-'alle Spiele'!BA18)=1),Punktsystem!$B$10,0),0)</f>
        <v>0</v>
      </c>
      <c r="BC18" s="225">
        <f>IF(BA18=Punktsystem!$B$5,IF(AND(Punktsystem!$I$14&lt;&gt;"",'alle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BD18" s="230">
        <f>IF(OR('alle Spiele'!BD18="",'alle Spiele'!BE18=""),0,IF(AND('alle Spiele'!$H18='alle Spiele'!BD18,'alle Spiele'!$J18='alle Spiele'!BE18),Punktsystem!$B$5,IF(OR(AND('alle Spiele'!$H18-'alle Spiele'!$J18&lt;0,'alle Spiele'!BD18-'alle Spiele'!BE18&lt;0),AND('alle Spiele'!$H18-'alle Spiele'!$J18&gt;0,'alle Spiele'!BD18-'alle Spiele'!BE18&gt;0),AND('alle Spiele'!$H18-'alle Spiele'!$J18=0,'alle Spiele'!BD18-'alle Spiele'!BE18=0)),Punktsystem!$B$6,0)))</f>
        <v>0</v>
      </c>
      <c r="BE18" s="224">
        <f>IF(BD18=Punktsystem!$B$6,IF(AND(Punktsystem!$D$9&lt;&gt;"",'alle Spiele'!$H18-'alle Spiele'!$J18='alle Spiele'!BD18-'alle Spiele'!BE18,'alle Spiele'!$H18&lt;&gt;'alle Spiele'!$J18),Punktsystem!$B$9,0)+IF(AND(Punktsystem!$D$11&lt;&gt;"",OR('alle Spiele'!$H18='alle Spiele'!BD18,'alle Spiele'!$J18='alle Spiele'!BE18)),Punktsystem!$B$11,0)+IF(AND(Punktsystem!$D$10&lt;&gt;"",'alle Spiele'!$H18='alle Spiele'!$J18,'alle Spiele'!BD18='alle Spiele'!BE18,ABS('alle Spiele'!$H18-'alle Spiele'!BD18)=1),Punktsystem!$B$10,0),0)</f>
        <v>0</v>
      </c>
      <c r="BF18" s="225">
        <f>IF(BD18=Punktsystem!$B$5,IF(AND(Punktsystem!$I$14&lt;&gt;"",'alle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BG18" s="230">
        <f>IF(OR('alle Spiele'!BG18="",'alle Spiele'!BH18=""),0,IF(AND('alle Spiele'!$H18='alle Spiele'!BG18,'alle Spiele'!$J18='alle Spiele'!BH18),Punktsystem!$B$5,IF(OR(AND('alle Spiele'!$H18-'alle Spiele'!$J18&lt;0,'alle Spiele'!BG18-'alle Spiele'!BH18&lt;0),AND('alle Spiele'!$H18-'alle Spiele'!$J18&gt;0,'alle Spiele'!BG18-'alle Spiele'!BH18&gt;0),AND('alle Spiele'!$H18-'alle Spiele'!$J18=0,'alle Spiele'!BG18-'alle Spiele'!BH18=0)),Punktsystem!$B$6,0)))</f>
        <v>0</v>
      </c>
      <c r="BH18" s="224">
        <f>IF(BG18=Punktsystem!$B$6,IF(AND(Punktsystem!$D$9&lt;&gt;"",'alle Spiele'!$H18-'alle Spiele'!$J18='alle Spiele'!BG18-'alle Spiele'!BH18,'alle Spiele'!$H18&lt;&gt;'alle Spiele'!$J18),Punktsystem!$B$9,0)+IF(AND(Punktsystem!$D$11&lt;&gt;"",OR('alle Spiele'!$H18='alle Spiele'!BG18,'alle Spiele'!$J18='alle Spiele'!BH18)),Punktsystem!$B$11,0)+IF(AND(Punktsystem!$D$10&lt;&gt;"",'alle Spiele'!$H18='alle Spiele'!$J18,'alle Spiele'!BG18='alle Spiele'!BH18,ABS('alle Spiele'!$H18-'alle Spiele'!BG18)=1),Punktsystem!$B$10,0),0)</f>
        <v>0</v>
      </c>
      <c r="BI18" s="225">
        <f>IF(BG18=Punktsystem!$B$5,IF(AND(Punktsystem!$I$14&lt;&gt;"",'alle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BJ18" s="230">
        <f>IF(OR('alle Spiele'!BJ18="",'alle Spiele'!BK18=""),0,IF(AND('alle Spiele'!$H18='alle Spiele'!BJ18,'alle Spiele'!$J18='alle Spiele'!BK18),Punktsystem!$B$5,IF(OR(AND('alle Spiele'!$H18-'alle Spiele'!$J18&lt;0,'alle Spiele'!BJ18-'alle Spiele'!BK18&lt;0),AND('alle Spiele'!$H18-'alle Spiele'!$J18&gt;0,'alle Spiele'!BJ18-'alle Spiele'!BK18&gt;0),AND('alle Spiele'!$H18-'alle Spiele'!$J18=0,'alle Spiele'!BJ18-'alle Spiele'!BK18=0)),Punktsystem!$B$6,0)))</f>
        <v>0</v>
      </c>
      <c r="BK18" s="224">
        <f>IF(BJ18=Punktsystem!$B$6,IF(AND(Punktsystem!$D$9&lt;&gt;"",'alle Spiele'!$H18-'alle Spiele'!$J18='alle Spiele'!BJ18-'alle Spiele'!BK18,'alle Spiele'!$H18&lt;&gt;'alle Spiele'!$J18),Punktsystem!$B$9,0)+IF(AND(Punktsystem!$D$11&lt;&gt;"",OR('alle Spiele'!$H18='alle Spiele'!BJ18,'alle Spiele'!$J18='alle Spiele'!BK18)),Punktsystem!$B$11,0)+IF(AND(Punktsystem!$D$10&lt;&gt;"",'alle Spiele'!$H18='alle Spiele'!$J18,'alle Spiele'!BJ18='alle Spiele'!BK18,ABS('alle Spiele'!$H18-'alle Spiele'!BJ18)=1),Punktsystem!$B$10,0),0)</f>
        <v>0</v>
      </c>
      <c r="BL18" s="225">
        <f>IF(BJ18=Punktsystem!$B$5,IF(AND(Punktsystem!$I$14&lt;&gt;"",'alle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BM18" s="230">
        <f>IF(OR('alle Spiele'!BM18="",'alle Spiele'!BN18=""),0,IF(AND('alle Spiele'!$H18='alle Spiele'!BM18,'alle Spiele'!$J18='alle Spiele'!BN18),Punktsystem!$B$5,IF(OR(AND('alle Spiele'!$H18-'alle Spiele'!$J18&lt;0,'alle Spiele'!BM18-'alle Spiele'!BN18&lt;0),AND('alle Spiele'!$H18-'alle Spiele'!$J18&gt;0,'alle Spiele'!BM18-'alle Spiele'!BN18&gt;0),AND('alle Spiele'!$H18-'alle Spiele'!$J18=0,'alle Spiele'!BM18-'alle Spiele'!BN18=0)),Punktsystem!$B$6,0)))</f>
        <v>0</v>
      </c>
      <c r="BN18" s="224">
        <f>IF(BM18=Punktsystem!$B$6,IF(AND(Punktsystem!$D$9&lt;&gt;"",'alle Spiele'!$H18-'alle Spiele'!$J18='alle Spiele'!BM18-'alle Spiele'!BN18,'alle Spiele'!$H18&lt;&gt;'alle Spiele'!$J18),Punktsystem!$B$9,0)+IF(AND(Punktsystem!$D$11&lt;&gt;"",OR('alle Spiele'!$H18='alle Spiele'!BM18,'alle Spiele'!$J18='alle Spiele'!BN18)),Punktsystem!$B$11,0)+IF(AND(Punktsystem!$D$10&lt;&gt;"",'alle Spiele'!$H18='alle Spiele'!$J18,'alle Spiele'!BM18='alle Spiele'!BN18,ABS('alle Spiele'!$H18-'alle Spiele'!BM18)=1),Punktsystem!$B$10,0),0)</f>
        <v>0</v>
      </c>
      <c r="BO18" s="225">
        <f>IF(BM18=Punktsystem!$B$5,IF(AND(Punktsystem!$I$14&lt;&gt;"",'alle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BP18" s="230">
        <f>IF(OR('alle Spiele'!BP18="",'alle Spiele'!BQ18=""),0,IF(AND('alle Spiele'!$H18='alle Spiele'!BP18,'alle Spiele'!$J18='alle Spiele'!BQ18),Punktsystem!$B$5,IF(OR(AND('alle Spiele'!$H18-'alle Spiele'!$J18&lt;0,'alle Spiele'!BP18-'alle Spiele'!BQ18&lt;0),AND('alle Spiele'!$H18-'alle Spiele'!$J18&gt;0,'alle Spiele'!BP18-'alle Spiele'!BQ18&gt;0),AND('alle Spiele'!$H18-'alle Spiele'!$J18=0,'alle Spiele'!BP18-'alle Spiele'!BQ18=0)),Punktsystem!$B$6,0)))</f>
        <v>0</v>
      </c>
      <c r="BQ18" s="224">
        <f>IF(BP18=Punktsystem!$B$6,IF(AND(Punktsystem!$D$9&lt;&gt;"",'alle Spiele'!$H18-'alle Spiele'!$J18='alle Spiele'!BP18-'alle Spiele'!BQ18,'alle Spiele'!$H18&lt;&gt;'alle Spiele'!$J18),Punktsystem!$B$9,0)+IF(AND(Punktsystem!$D$11&lt;&gt;"",OR('alle Spiele'!$H18='alle Spiele'!BP18,'alle Spiele'!$J18='alle Spiele'!BQ18)),Punktsystem!$B$11,0)+IF(AND(Punktsystem!$D$10&lt;&gt;"",'alle Spiele'!$H18='alle Spiele'!$J18,'alle Spiele'!BP18='alle Spiele'!BQ18,ABS('alle Spiele'!$H18-'alle Spiele'!BP18)=1),Punktsystem!$B$10,0),0)</f>
        <v>0</v>
      </c>
      <c r="BR18" s="225">
        <f>IF(BP18=Punktsystem!$B$5,IF(AND(Punktsystem!$I$14&lt;&gt;"",'alle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BS18" s="230">
        <f>IF(OR('alle Spiele'!BS18="",'alle Spiele'!BT18=""),0,IF(AND('alle Spiele'!$H18='alle Spiele'!BS18,'alle Spiele'!$J18='alle Spiele'!BT18),Punktsystem!$B$5,IF(OR(AND('alle Spiele'!$H18-'alle Spiele'!$J18&lt;0,'alle Spiele'!BS18-'alle Spiele'!BT18&lt;0),AND('alle Spiele'!$H18-'alle Spiele'!$J18&gt;0,'alle Spiele'!BS18-'alle Spiele'!BT18&gt;0),AND('alle Spiele'!$H18-'alle Spiele'!$J18=0,'alle Spiele'!BS18-'alle Spiele'!BT18=0)),Punktsystem!$B$6,0)))</f>
        <v>0</v>
      </c>
      <c r="BT18" s="224">
        <f>IF(BS18=Punktsystem!$B$6,IF(AND(Punktsystem!$D$9&lt;&gt;"",'alle Spiele'!$H18-'alle Spiele'!$J18='alle Spiele'!BS18-'alle Spiele'!BT18,'alle Spiele'!$H18&lt;&gt;'alle Spiele'!$J18),Punktsystem!$B$9,0)+IF(AND(Punktsystem!$D$11&lt;&gt;"",OR('alle Spiele'!$H18='alle Spiele'!BS18,'alle Spiele'!$J18='alle Spiele'!BT18)),Punktsystem!$B$11,0)+IF(AND(Punktsystem!$D$10&lt;&gt;"",'alle Spiele'!$H18='alle Spiele'!$J18,'alle Spiele'!BS18='alle Spiele'!BT18,ABS('alle Spiele'!$H18-'alle Spiele'!BS18)=1),Punktsystem!$B$10,0),0)</f>
        <v>0</v>
      </c>
      <c r="BU18" s="225">
        <f>IF(BS18=Punktsystem!$B$5,IF(AND(Punktsystem!$I$14&lt;&gt;"",'alle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BV18" s="230">
        <f>IF(OR('alle Spiele'!BV18="",'alle Spiele'!BW18=""),0,IF(AND('alle Spiele'!$H18='alle Spiele'!BV18,'alle Spiele'!$J18='alle Spiele'!BW18),Punktsystem!$B$5,IF(OR(AND('alle Spiele'!$H18-'alle Spiele'!$J18&lt;0,'alle Spiele'!BV18-'alle Spiele'!BW18&lt;0),AND('alle Spiele'!$H18-'alle Spiele'!$J18&gt;0,'alle Spiele'!BV18-'alle Spiele'!BW18&gt;0),AND('alle Spiele'!$H18-'alle Spiele'!$J18=0,'alle Spiele'!BV18-'alle Spiele'!BW18=0)),Punktsystem!$B$6,0)))</f>
        <v>0</v>
      </c>
      <c r="BW18" s="224">
        <f>IF(BV18=Punktsystem!$B$6,IF(AND(Punktsystem!$D$9&lt;&gt;"",'alle Spiele'!$H18-'alle Spiele'!$J18='alle Spiele'!BV18-'alle Spiele'!BW18,'alle Spiele'!$H18&lt;&gt;'alle Spiele'!$J18),Punktsystem!$B$9,0)+IF(AND(Punktsystem!$D$11&lt;&gt;"",OR('alle Spiele'!$H18='alle Spiele'!BV18,'alle Spiele'!$J18='alle Spiele'!BW18)),Punktsystem!$B$11,0)+IF(AND(Punktsystem!$D$10&lt;&gt;"",'alle Spiele'!$H18='alle Spiele'!$J18,'alle Spiele'!BV18='alle Spiele'!BW18,ABS('alle Spiele'!$H18-'alle Spiele'!BV18)=1),Punktsystem!$B$10,0),0)</f>
        <v>0</v>
      </c>
      <c r="BX18" s="225">
        <f>IF(BV18=Punktsystem!$B$5,IF(AND(Punktsystem!$I$14&lt;&gt;"",'alle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BY18" s="230">
        <f>IF(OR('alle Spiele'!BY18="",'alle Spiele'!BZ18=""),0,IF(AND('alle Spiele'!$H18='alle Spiele'!BY18,'alle Spiele'!$J18='alle Spiele'!BZ18),Punktsystem!$B$5,IF(OR(AND('alle Spiele'!$H18-'alle Spiele'!$J18&lt;0,'alle Spiele'!BY18-'alle Spiele'!BZ18&lt;0),AND('alle Spiele'!$H18-'alle Spiele'!$J18&gt;0,'alle Spiele'!BY18-'alle Spiele'!BZ18&gt;0),AND('alle Spiele'!$H18-'alle Spiele'!$J18=0,'alle Spiele'!BY18-'alle Spiele'!BZ18=0)),Punktsystem!$B$6,0)))</f>
        <v>0</v>
      </c>
      <c r="BZ18" s="224">
        <f>IF(BY18=Punktsystem!$B$6,IF(AND(Punktsystem!$D$9&lt;&gt;"",'alle Spiele'!$H18-'alle Spiele'!$J18='alle Spiele'!BY18-'alle Spiele'!BZ18,'alle Spiele'!$H18&lt;&gt;'alle Spiele'!$J18),Punktsystem!$B$9,0)+IF(AND(Punktsystem!$D$11&lt;&gt;"",OR('alle Spiele'!$H18='alle Spiele'!BY18,'alle Spiele'!$J18='alle Spiele'!BZ18)),Punktsystem!$B$11,0)+IF(AND(Punktsystem!$D$10&lt;&gt;"",'alle Spiele'!$H18='alle Spiele'!$J18,'alle Spiele'!BY18='alle Spiele'!BZ18,ABS('alle Spiele'!$H18-'alle Spiele'!BY18)=1),Punktsystem!$B$10,0),0)</f>
        <v>0</v>
      </c>
      <c r="CA18" s="225">
        <f>IF(BY18=Punktsystem!$B$5,IF(AND(Punktsystem!$I$14&lt;&gt;"",'alle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CB18" s="230">
        <f>IF(OR('alle Spiele'!CB18="",'alle Spiele'!CC18=""),0,IF(AND('alle Spiele'!$H18='alle Spiele'!CB18,'alle Spiele'!$J18='alle Spiele'!CC18),Punktsystem!$B$5,IF(OR(AND('alle Spiele'!$H18-'alle Spiele'!$J18&lt;0,'alle Spiele'!CB18-'alle Spiele'!CC18&lt;0),AND('alle Spiele'!$H18-'alle Spiele'!$J18&gt;0,'alle Spiele'!CB18-'alle Spiele'!CC18&gt;0),AND('alle Spiele'!$H18-'alle Spiele'!$J18=0,'alle Spiele'!CB18-'alle Spiele'!CC18=0)),Punktsystem!$B$6,0)))</f>
        <v>0</v>
      </c>
      <c r="CC18" s="224">
        <f>IF(CB18=Punktsystem!$B$6,IF(AND(Punktsystem!$D$9&lt;&gt;"",'alle Spiele'!$H18-'alle Spiele'!$J18='alle Spiele'!CB18-'alle Spiele'!CC18,'alle Spiele'!$H18&lt;&gt;'alle Spiele'!$J18),Punktsystem!$B$9,0)+IF(AND(Punktsystem!$D$11&lt;&gt;"",OR('alle Spiele'!$H18='alle Spiele'!CB18,'alle Spiele'!$J18='alle Spiele'!CC18)),Punktsystem!$B$11,0)+IF(AND(Punktsystem!$D$10&lt;&gt;"",'alle Spiele'!$H18='alle Spiele'!$J18,'alle Spiele'!CB18='alle Spiele'!CC18,ABS('alle Spiele'!$H18-'alle Spiele'!CB18)=1),Punktsystem!$B$10,0),0)</f>
        <v>0</v>
      </c>
      <c r="CD18" s="225">
        <f>IF(CB18=Punktsystem!$B$5,IF(AND(Punktsystem!$I$14&lt;&gt;"",'alle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CE18" s="230">
        <f>IF(OR('alle Spiele'!CE18="",'alle Spiele'!CF18=""),0,IF(AND('alle Spiele'!$H18='alle Spiele'!CE18,'alle Spiele'!$J18='alle Spiele'!CF18),Punktsystem!$B$5,IF(OR(AND('alle Spiele'!$H18-'alle Spiele'!$J18&lt;0,'alle Spiele'!CE18-'alle Spiele'!CF18&lt;0),AND('alle Spiele'!$H18-'alle Spiele'!$J18&gt;0,'alle Spiele'!CE18-'alle Spiele'!CF18&gt;0),AND('alle Spiele'!$H18-'alle Spiele'!$J18=0,'alle Spiele'!CE18-'alle Spiele'!CF18=0)),Punktsystem!$B$6,0)))</f>
        <v>0</v>
      </c>
      <c r="CF18" s="224">
        <f>IF(CE18=Punktsystem!$B$6,IF(AND(Punktsystem!$D$9&lt;&gt;"",'alle Spiele'!$H18-'alle Spiele'!$J18='alle Spiele'!CE18-'alle Spiele'!CF18,'alle Spiele'!$H18&lt;&gt;'alle Spiele'!$J18),Punktsystem!$B$9,0)+IF(AND(Punktsystem!$D$11&lt;&gt;"",OR('alle Spiele'!$H18='alle Spiele'!CE18,'alle Spiele'!$J18='alle Spiele'!CF18)),Punktsystem!$B$11,0)+IF(AND(Punktsystem!$D$10&lt;&gt;"",'alle Spiele'!$H18='alle Spiele'!$J18,'alle Spiele'!CE18='alle Spiele'!CF18,ABS('alle Spiele'!$H18-'alle Spiele'!CE18)=1),Punktsystem!$B$10,0),0)</f>
        <v>0</v>
      </c>
      <c r="CG18" s="225">
        <f>IF(CE18=Punktsystem!$B$5,IF(AND(Punktsystem!$I$14&lt;&gt;"",'alle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CH18" s="230">
        <f>IF(OR('alle Spiele'!CH18="",'alle Spiele'!CI18=""),0,IF(AND('alle Spiele'!$H18='alle Spiele'!CH18,'alle Spiele'!$J18='alle Spiele'!CI18),Punktsystem!$B$5,IF(OR(AND('alle Spiele'!$H18-'alle Spiele'!$J18&lt;0,'alle Spiele'!CH18-'alle Spiele'!CI18&lt;0),AND('alle Spiele'!$H18-'alle Spiele'!$J18&gt;0,'alle Spiele'!CH18-'alle Spiele'!CI18&gt;0),AND('alle Spiele'!$H18-'alle Spiele'!$J18=0,'alle Spiele'!CH18-'alle Spiele'!CI18=0)),Punktsystem!$B$6,0)))</f>
        <v>0</v>
      </c>
      <c r="CI18" s="224">
        <f>IF(CH18=Punktsystem!$B$6,IF(AND(Punktsystem!$D$9&lt;&gt;"",'alle Spiele'!$H18-'alle Spiele'!$J18='alle Spiele'!CH18-'alle Spiele'!CI18,'alle Spiele'!$H18&lt;&gt;'alle Spiele'!$J18),Punktsystem!$B$9,0)+IF(AND(Punktsystem!$D$11&lt;&gt;"",OR('alle Spiele'!$H18='alle Spiele'!CH18,'alle Spiele'!$J18='alle Spiele'!CI18)),Punktsystem!$B$11,0)+IF(AND(Punktsystem!$D$10&lt;&gt;"",'alle Spiele'!$H18='alle Spiele'!$J18,'alle Spiele'!CH18='alle Spiele'!CI18,ABS('alle Spiele'!$H18-'alle Spiele'!CH18)=1),Punktsystem!$B$10,0),0)</f>
        <v>0</v>
      </c>
      <c r="CJ18" s="225">
        <f>IF(CH18=Punktsystem!$B$5,IF(AND(Punktsystem!$I$14&lt;&gt;"",'alle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CK18" s="230">
        <f>IF(OR('alle Spiele'!CK18="",'alle Spiele'!CL18=""),0,IF(AND('alle Spiele'!$H18='alle Spiele'!CK18,'alle Spiele'!$J18='alle Spiele'!CL18),Punktsystem!$B$5,IF(OR(AND('alle Spiele'!$H18-'alle Spiele'!$J18&lt;0,'alle Spiele'!CK18-'alle Spiele'!CL18&lt;0),AND('alle Spiele'!$H18-'alle Spiele'!$J18&gt;0,'alle Spiele'!CK18-'alle Spiele'!CL18&gt;0),AND('alle Spiele'!$H18-'alle Spiele'!$J18=0,'alle Spiele'!CK18-'alle Spiele'!CL18=0)),Punktsystem!$B$6,0)))</f>
        <v>0</v>
      </c>
      <c r="CL18" s="224">
        <f>IF(CK18=Punktsystem!$B$6,IF(AND(Punktsystem!$D$9&lt;&gt;"",'alle Spiele'!$H18-'alle Spiele'!$J18='alle Spiele'!CK18-'alle Spiele'!CL18,'alle Spiele'!$H18&lt;&gt;'alle Spiele'!$J18),Punktsystem!$B$9,0)+IF(AND(Punktsystem!$D$11&lt;&gt;"",OR('alle Spiele'!$H18='alle Spiele'!CK18,'alle Spiele'!$J18='alle Spiele'!CL18)),Punktsystem!$B$11,0)+IF(AND(Punktsystem!$D$10&lt;&gt;"",'alle Spiele'!$H18='alle Spiele'!$J18,'alle Spiele'!CK18='alle Spiele'!CL18,ABS('alle Spiele'!$H18-'alle Spiele'!CK18)=1),Punktsystem!$B$10,0),0)</f>
        <v>0</v>
      </c>
      <c r="CM18" s="225">
        <f>IF(CK18=Punktsystem!$B$5,IF(AND(Punktsystem!$I$14&lt;&gt;"",'alle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CN18" s="230">
        <f>IF(OR('alle Spiele'!CN18="",'alle Spiele'!CO18=""),0,IF(AND('alle Spiele'!$H18='alle Spiele'!CN18,'alle Spiele'!$J18='alle Spiele'!CO18),Punktsystem!$B$5,IF(OR(AND('alle Spiele'!$H18-'alle Spiele'!$J18&lt;0,'alle Spiele'!CN18-'alle Spiele'!CO18&lt;0),AND('alle Spiele'!$H18-'alle Spiele'!$J18&gt;0,'alle Spiele'!CN18-'alle Spiele'!CO18&gt;0),AND('alle Spiele'!$H18-'alle Spiele'!$J18=0,'alle Spiele'!CN18-'alle Spiele'!CO18=0)),Punktsystem!$B$6,0)))</f>
        <v>0</v>
      </c>
      <c r="CO18" s="224">
        <f>IF(CN18=Punktsystem!$B$6,IF(AND(Punktsystem!$D$9&lt;&gt;"",'alle Spiele'!$H18-'alle Spiele'!$J18='alle Spiele'!CN18-'alle Spiele'!CO18,'alle Spiele'!$H18&lt;&gt;'alle Spiele'!$J18),Punktsystem!$B$9,0)+IF(AND(Punktsystem!$D$11&lt;&gt;"",OR('alle Spiele'!$H18='alle Spiele'!CN18,'alle Spiele'!$J18='alle Spiele'!CO18)),Punktsystem!$B$11,0)+IF(AND(Punktsystem!$D$10&lt;&gt;"",'alle Spiele'!$H18='alle Spiele'!$J18,'alle Spiele'!CN18='alle Spiele'!CO18,ABS('alle Spiele'!$H18-'alle Spiele'!CN18)=1),Punktsystem!$B$10,0),0)</f>
        <v>0</v>
      </c>
      <c r="CP18" s="225">
        <f>IF(CN18=Punktsystem!$B$5,IF(AND(Punktsystem!$I$14&lt;&gt;"",'alle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CQ18" s="230">
        <f>IF(OR('alle Spiele'!CQ18="",'alle Spiele'!CR18=""),0,IF(AND('alle Spiele'!$H18='alle Spiele'!CQ18,'alle Spiele'!$J18='alle Spiele'!CR18),Punktsystem!$B$5,IF(OR(AND('alle Spiele'!$H18-'alle Spiele'!$J18&lt;0,'alle Spiele'!CQ18-'alle Spiele'!CR18&lt;0),AND('alle Spiele'!$H18-'alle Spiele'!$J18&gt;0,'alle Spiele'!CQ18-'alle Spiele'!CR18&gt;0),AND('alle Spiele'!$H18-'alle Spiele'!$J18=0,'alle Spiele'!CQ18-'alle Spiele'!CR18=0)),Punktsystem!$B$6,0)))</f>
        <v>0</v>
      </c>
      <c r="CR18" s="224">
        <f>IF(CQ18=Punktsystem!$B$6,IF(AND(Punktsystem!$D$9&lt;&gt;"",'alle Spiele'!$H18-'alle Spiele'!$J18='alle Spiele'!CQ18-'alle Spiele'!CR18,'alle Spiele'!$H18&lt;&gt;'alle Spiele'!$J18),Punktsystem!$B$9,0)+IF(AND(Punktsystem!$D$11&lt;&gt;"",OR('alle Spiele'!$H18='alle Spiele'!CQ18,'alle Spiele'!$J18='alle Spiele'!CR18)),Punktsystem!$B$11,0)+IF(AND(Punktsystem!$D$10&lt;&gt;"",'alle Spiele'!$H18='alle Spiele'!$J18,'alle Spiele'!CQ18='alle Spiele'!CR18,ABS('alle Spiele'!$H18-'alle Spiele'!CQ18)=1),Punktsystem!$B$10,0),0)</f>
        <v>0</v>
      </c>
      <c r="CS18" s="225">
        <f>IF(CQ18=Punktsystem!$B$5,IF(AND(Punktsystem!$I$14&lt;&gt;"",'alle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CT18" s="230">
        <f>IF(OR('alle Spiele'!CT18="",'alle Spiele'!CU18=""),0,IF(AND('alle Spiele'!$H18='alle Spiele'!CT18,'alle Spiele'!$J18='alle Spiele'!CU18),Punktsystem!$B$5,IF(OR(AND('alle Spiele'!$H18-'alle Spiele'!$J18&lt;0,'alle Spiele'!CT18-'alle Spiele'!CU18&lt;0),AND('alle Spiele'!$H18-'alle Spiele'!$J18&gt;0,'alle Spiele'!CT18-'alle Spiele'!CU18&gt;0),AND('alle Spiele'!$H18-'alle Spiele'!$J18=0,'alle Spiele'!CT18-'alle Spiele'!CU18=0)),Punktsystem!$B$6,0)))</f>
        <v>0</v>
      </c>
      <c r="CU18" s="224">
        <f>IF(CT18=Punktsystem!$B$6,IF(AND(Punktsystem!$D$9&lt;&gt;"",'alle Spiele'!$H18-'alle Spiele'!$J18='alle Spiele'!CT18-'alle Spiele'!CU18,'alle Spiele'!$H18&lt;&gt;'alle Spiele'!$J18),Punktsystem!$B$9,0)+IF(AND(Punktsystem!$D$11&lt;&gt;"",OR('alle Spiele'!$H18='alle Spiele'!CT18,'alle Spiele'!$J18='alle Spiele'!CU18)),Punktsystem!$B$11,0)+IF(AND(Punktsystem!$D$10&lt;&gt;"",'alle Spiele'!$H18='alle Spiele'!$J18,'alle Spiele'!CT18='alle Spiele'!CU18,ABS('alle Spiele'!$H18-'alle Spiele'!CT18)=1),Punktsystem!$B$10,0),0)</f>
        <v>0</v>
      </c>
      <c r="CV18" s="225">
        <f>IF(CT18=Punktsystem!$B$5,IF(AND(Punktsystem!$I$14&lt;&gt;"",'alle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CW18" s="230">
        <f>IF(OR('alle Spiele'!CW18="",'alle Spiele'!CX18=""),0,IF(AND('alle Spiele'!$H18='alle Spiele'!CW18,'alle Spiele'!$J18='alle Spiele'!CX18),Punktsystem!$B$5,IF(OR(AND('alle Spiele'!$H18-'alle Spiele'!$J18&lt;0,'alle Spiele'!CW18-'alle Spiele'!CX18&lt;0),AND('alle Spiele'!$H18-'alle Spiele'!$J18&gt;0,'alle Spiele'!CW18-'alle Spiele'!CX18&gt;0),AND('alle Spiele'!$H18-'alle Spiele'!$J18=0,'alle Spiele'!CW18-'alle Spiele'!CX18=0)),Punktsystem!$B$6,0)))</f>
        <v>0</v>
      </c>
      <c r="CX18" s="224">
        <f>IF(CW18=Punktsystem!$B$6,IF(AND(Punktsystem!$D$9&lt;&gt;"",'alle Spiele'!$H18-'alle Spiele'!$J18='alle Spiele'!CW18-'alle Spiele'!CX18,'alle Spiele'!$H18&lt;&gt;'alle Spiele'!$J18),Punktsystem!$B$9,0)+IF(AND(Punktsystem!$D$11&lt;&gt;"",OR('alle Spiele'!$H18='alle Spiele'!CW18,'alle Spiele'!$J18='alle Spiele'!CX18)),Punktsystem!$B$11,0)+IF(AND(Punktsystem!$D$10&lt;&gt;"",'alle Spiele'!$H18='alle Spiele'!$J18,'alle Spiele'!CW18='alle Spiele'!CX18,ABS('alle Spiele'!$H18-'alle Spiele'!CW18)=1),Punktsystem!$B$10,0),0)</f>
        <v>0</v>
      </c>
      <c r="CY18" s="225">
        <f>IF(CW18=Punktsystem!$B$5,IF(AND(Punktsystem!$I$14&lt;&gt;"",'alle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CZ18" s="230">
        <f>IF(OR('alle Spiele'!CZ18="",'alle Spiele'!DA18=""),0,IF(AND('alle Spiele'!$H18='alle Spiele'!CZ18,'alle Spiele'!$J18='alle Spiele'!DA18),Punktsystem!$B$5,IF(OR(AND('alle Spiele'!$H18-'alle Spiele'!$J18&lt;0,'alle Spiele'!CZ18-'alle Spiele'!DA18&lt;0),AND('alle Spiele'!$H18-'alle Spiele'!$J18&gt;0,'alle Spiele'!CZ18-'alle Spiele'!DA18&gt;0),AND('alle Spiele'!$H18-'alle Spiele'!$J18=0,'alle Spiele'!CZ18-'alle Spiele'!DA18=0)),Punktsystem!$B$6,0)))</f>
        <v>0</v>
      </c>
      <c r="DA18" s="224">
        <f>IF(CZ18=Punktsystem!$B$6,IF(AND(Punktsystem!$D$9&lt;&gt;"",'alle Spiele'!$H18-'alle Spiele'!$J18='alle Spiele'!CZ18-'alle Spiele'!DA18,'alle Spiele'!$H18&lt;&gt;'alle Spiele'!$J18),Punktsystem!$B$9,0)+IF(AND(Punktsystem!$D$11&lt;&gt;"",OR('alle Spiele'!$H18='alle Spiele'!CZ18,'alle Spiele'!$J18='alle Spiele'!DA18)),Punktsystem!$B$11,0)+IF(AND(Punktsystem!$D$10&lt;&gt;"",'alle Spiele'!$H18='alle Spiele'!$J18,'alle Spiele'!CZ18='alle Spiele'!DA18,ABS('alle Spiele'!$H18-'alle Spiele'!CZ18)=1),Punktsystem!$B$10,0),0)</f>
        <v>0</v>
      </c>
      <c r="DB18" s="225">
        <f>IF(CZ18=Punktsystem!$B$5,IF(AND(Punktsystem!$I$14&lt;&gt;"",'alle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DC18" s="230">
        <f>IF(OR('alle Spiele'!DC18="",'alle Spiele'!DD18=""),0,IF(AND('alle Spiele'!$H18='alle Spiele'!DC18,'alle Spiele'!$J18='alle Spiele'!DD18),Punktsystem!$B$5,IF(OR(AND('alle Spiele'!$H18-'alle Spiele'!$J18&lt;0,'alle Spiele'!DC18-'alle Spiele'!DD18&lt;0),AND('alle Spiele'!$H18-'alle Spiele'!$J18&gt;0,'alle Spiele'!DC18-'alle Spiele'!DD18&gt;0),AND('alle Spiele'!$H18-'alle Spiele'!$J18=0,'alle Spiele'!DC18-'alle Spiele'!DD18=0)),Punktsystem!$B$6,0)))</f>
        <v>0</v>
      </c>
      <c r="DD18" s="224">
        <f>IF(DC18=Punktsystem!$B$6,IF(AND(Punktsystem!$D$9&lt;&gt;"",'alle Spiele'!$H18-'alle Spiele'!$J18='alle Spiele'!DC18-'alle Spiele'!DD18,'alle Spiele'!$H18&lt;&gt;'alle Spiele'!$J18),Punktsystem!$B$9,0)+IF(AND(Punktsystem!$D$11&lt;&gt;"",OR('alle Spiele'!$H18='alle Spiele'!DC18,'alle Spiele'!$J18='alle Spiele'!DD18)),Punktsystem!$B$11,0)+IF(AND(Punktsystem!$D$10&lt;&gt;"",'alle Spiele'!$H18='alle Spiele'!$J18,'alle Spiele'!DC18='alle Spiele'!DD18,ABS('alle Spiele'!$H18-'alle Spiele'!DC18)=1),Punktsystem!$B$10,0),0)</f>
        <v>0</v>
      </c>
      <c r="DE18" s="225">
        <f>IF(DC18=Punktsystem!$B$5,IF(AND(Punktsystem!$I$14&lt;&gt;"",'alle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DF18" s="230">
        <f>IF(OR('alle Spiele'!DF18="",'alle Spiele'!DG18=""),0,IF(AND('alle Spiele'!$H18='alle Spiele'!DF18,'alle Spiele'!$J18='alle Spiele'!DG18),Punktsystem!$B$5,IF(OR(AND('alle Spiele'!$H18-'alle Spiele'!$J18&lt;0,'alle Spiele'!DF18-'alle Spiele'!DG18&lt;0),AND('alle Spiele'!$H18-'alle Spiele'!$J18&gt;0,'alle Spiele'!DF18-'alle Spiele'!DG18&gt;0),AND('alle Spiele'!$H18-'alle Spiele'!$J18=0,'alle Spiele'!DF18-'alle Spiele'!DG18=0)),Punktsystem!$B$6,0)))</f>
        <v>0</v>
      </c>
      <c r="DG18" s="224">
        <f>IF(DF18=Punktsystem!$B$6,IF(AND(Punktsystem!$D$9&lt;&gt;"",'alle Spiele'!$H18-'alle Spiele'!$J18='alle Spiele'!DF18-'alle Spiele'!DG18,'alle Spiele'!$H18&lt;&gt;'alle Spiele'!$J18),Punktsystem!$B$9,0)+IF(AND(Punktsystem!$D$11&lt;&gt;"",OR('alle Spiele'!$H18='alle Spiele'!DF18,'alle Spiele'!$J18='alle Spiele'!DG18)),Punktsystem!$B$11,0)+IF(AND(Punktsystem!$D$10&lt;&gt;"",'alle Spiele'!$H18='alle Spiele'!$J18,'alle Spiele'!DF18='alle Spiele'!DG18,ABS('alle Spiele'!$H18-'alle Spiele'!DF18)=1),Punktsystem!$B$10,0),0)</f>
        <v>0</v>
      </c>
      <c r="DH18" s="225">
        <f>IF(DF18=Punktsystem!$B$5,IF(AND(Punktsystem!$I$14&lt;&gt;"",'alle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DI18" s="230">
        <f>IF(OR('alle Spiele'!DI18="",'alle Spiele'!DJ18=""),0,IF(AND('alle Spiele'!$H18='alle Spiele'!DI18,'alle Spiele'!$J18='alle Spiele'!DJ18),Punktsystem!$B$5,IF(OR(AND('alle Spiele'!$H18-'alle Spiele'!$J18&lt;0,'alle Spiele'!DI18-'alle Spiele'!DJ18&lt;0),AND('alle Spiele'!$H18-'alle Spiele'!$J18&gt;0,'alle Spiele'!DI18-'alle Spiele'!DJ18&gt;0),AND('alle Spiele'!$H18-'alle Spiele'!$J18=0,'alle Spiele'!DI18-'alle Spiele'!DJ18=0)),Punktsystem!$B$6,0)))</f>
        <v>0</v>
      </c>
      <c r="DJ18" s="224">
        <f>IF(DI18=Punktsystem!$B$6,IF(AND(Punktsystem!$D$9&lt;&gt;"",'alle Spiele'!$H18-'alle Spiele'!$J18='alle Spiele'!DI18-'alle Spiele'!DJ18,'alle Spiele'!$H18&lt;&gt;'alle Spiele'!$J18),Punktsystem!$B$9,0)+IF(AND(Punktsystem!$D$11&lt;&gt;"",OR('alle Spiele'!$H18='alle Spiele'!DI18,'alle Spiele'!$J18='alle Spiele'!DJ18)),Punktsystem!$B$11,0)+IF(AND(Punktsystem!$D$10&lt;&gt;"",'alle Spiele'!$H18='alle Spiele'!$J18,'alle Spiele'!DI18='alle Spiele'!DJ18,ABS('alle Spiele'!$H18-'alle Spiele'!DI18)=1),Punktsystem!$B$10,0),0)</f>
        <v>0</v>
      </c>
      <c r="DK18" s="225">
        <f>IF(DI18=Punktsystem!$B$5,IF(AND(Punktsystem!$I$14&lt;&gt;"",'alle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DL18" s="230">
        <f>IF(OR('alle Spiele'!DL18="",'alle Spiele'!DM18=""),0,IF(AND('alle Spiele'!$H18='alle Spiele'!DL18,'alle Spiele'!$J18='alle Spiele'!DM18),Punktsystem!$B$5,IF(OR(AND('alle Spiele'!$H18-'alle Spiele'!$J18&lt;0,'alle Spiele'!DL18-'alle Spiele'!DM18&lt;0),AND('alle Spiele'!$H18-'alle Spiele'!$J18&gt;0,'alle Spiele'!DL18-'alle Spiele'!DM18&gt;0),AND('alle Spiele'!$H18-'alle Spiele'!$J18=0,'alle Spiele'!DL18-'alle Spiele'!DM18=0)),Punktsystem!$B$6,0)))</f>
        <v>0</v>
      </c>
      <c r="DM18" s="224">
        <f>IF(DL18=Punktsystem!$B$6,IF(AND(Punktsystem!$D$9&lt;&gt;"",'alle Spiele'!$H18-'alle Spiele'!$J18='alle Spiele'!DL18-'alle Spiele'!DM18,'alle Spiele'!$H18&lt;&gt;'alle Spiele'!$J18),Punktsystem!$B$9,0)+IF(AND(Punktsystem!$D$11&lt;&gt;"",OR('alle Spiele'!$H18='alle Spiele'!DL18,'alle Spiele'!$J18='alle Spiele'!DM18)),Punktsystem!$B$11,0)+IF(AND(Punktsystem!$D$10&lt;&gt;"",'alle Spiele'!$H18='alle Spiele'!$J18,'alle Spiele'!DL18='alle Spiele'!DM18,ABS('alle Spiele'!$H18-'alle Spiele'!DL18)=1),Punktsystem!$B$10,0),0)</f>
        <v>0</v>
      </c>
      <c r="DN18" s="225">
        <f>IF(DL18=Punktsystem!$B$5,IF(AND(Punktsystem!$I$14&lt;&gt;"",'alle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DO18" s="230">
        <f>IF(OR('alle Spiele'!DO18="",'alle Spiele'!DP18=""),0,IF(AND('alle Spiele'!$H18='alle Spiele'!DO18,'alle Spiele'!$J18='alle Spiele'!DP18),Punktsystem!$B$5,IF(OR(AND('alle Spiele'!$H18-'alle Spiele'!$J18&lt;0,'alle Spiele'!DO18-'alle Spiele'!DP18&lt;0),AND('alle Spiele'!$H18-'alle Spiele'!$J18&gt;0,'alle Spiele'!DO18-'alle Spiele'!DP18&gt;0),AND('alle Spiele'!$H18-'alle Spiele'!$J18=0,'alle Spiele'!DO18-'alle Spiele'!DP18=0)),Punktsystem!$B$6,0)))</f>
        <v>0</v>
      </c>
      <c r="DP18" s="224">
        <f>IF(DO18=Punktsystem!$B$6,IF(AND(Punktsystem!$D$9&lt;&gt;"",'alle Spiele'!$H18-'alle Spiele'!$J18='alle Spiele'!DO18-'alle Spiele'!DP18,'alle Spiele'!$H18&lt;&gt;'alle Spiele'!$J18),Punktsystem!$B$9,0)+IF(AND(Punktsystem!$D$11&lt;&gt;"",OR('alle Spiele'!$H18='alle Spiele'!DO18,'alle Spiele'!$J18='alle Spiele'!DP18)),Punktsystem!$B$11,0)+IF(AND(Punktsystem!$D$10&lt;&gt;"",'alle Spiele'!$H18='alle Spiele'!$J18,'alle Spiele'!DO18='alle Spiele'!DP18,ABS('alle Spiele'!$H18-'alle Spiele'!DO18)=1),Punktsystem!$B$10,0),0)</f>
        <v>0</v>
      </c>
      <c r="DQ18" s="225">
        <f>IF(DO18=Punktsystem!$B$5,IF(AND(Punktsystem!$I$14&lt;&gt;"",'alle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DR18" s="230">
        <f>IF(OR('alle Spiele'!DR18="",'alle Spiele'!DS18=""),0,IF(AND('alle Spiele'!$H18='alle Spiele'!DR18,'alle Spiele'!$J18='alle Spiele'!DS18),Punktsystem!$B$5,IF(OR(AND('alle Spiele'!$H18-'alle Spiele'!$J18&lt;0,'alle Spiele'!DR18-'alle Spiele'!DS18&lt;0),AND('alle Spiele'!$H18-'alle Spiele'!$J18&gt;0,'alle Spiele'!DR18-'alle Spiele'!DS18&gt;0),AND('alle Spiele'!$H18-'alle Spiele'!$J18=0,'alle Spiele'!DR18-'alle Spiele'!DS18=0)),Punktsystem!$B$6,0)))</f>
        <v>0</v>
      </c>
      <c r="DS18" s="224">
        <f>IF(DR18=Punktsystem!$B$6,IF(AND(Punktsystem!$D$9&lt;&gt;"",'alle Spiele'!$H18-'alle Spiele'!$J18='alle Spiele'!DR18-'alle Spiele'!DS18,'alle Spiele'!$H18&lt;&gt;'alle Spiele'!$J18),Punktsystem!$B$9,0)+IF(AND(Punktsystem!$D$11&lt;&gt;"",OR('alle Spiele'!$H18='alle Spiele'!DR18,'alle Spiele'!$J18='alle Spiele'!DS18)),Punktsystem!$B$11,0)+IF(AND(Punktsystem!$D$10&lt;&gt;"",'alle Spiele'!$H18='alle Spiele'!$J18,'alle Spiele'!DR18='alle Spiele'!DS18,ABS('alle Spiele'!$H18-'alle Spiele'!DR18)=1),Punktsystem!$B$10,0),0)</f>
        <v>0</v>
      </c>
      <c r="DT18" s="225">
        <f>IF(DR18=Punktsystem!$B$5,IF(AND(Punktsystem!$I$14&lt;&gt;"",'alle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DU18" s="230">
        <f>IF(OR('alle Spiele'!DU18="",'alle Spiele'!DV18=""),0,IF(AND('alle Spiele'!$H18='alle Spiele'!DU18,'alle Spiele'!$J18='alle Spiele'!DV18),Punktsystem!$B$5,IF(OR(AND('alle Spiele'!$H18-'alle Spiele'!$J18&lt;0,'alle Spiele'!DU18-'alle Spiele'!DV18&lt;0),AND('alle Spiele'!$H18-'alle Spiele'!$J18&gt;0,'alle Spiele'!DU18-'alle Spiele'!DV18&gt;0),AND('alle Spiele'!$H18-'alle Spiele'!$J18=0,'alle Spiele'!DU18-'alle Spiele'!DV18=0)),Punktsystem!$B$6,0)))</f>
        <v>0</v>
      </c>
      <c r="DV18" s="224">
        <f>IF(DU18=Punktsystem!$B$6,IF(AND(Punktsystem!$D$9&lt;&gt;"",'alle Spiele'!$H18-'alle Spiele'!$J18='alle Spiele'!DU18-'alle Spiele'!DV18,'alle Spiele'!$H18&lt;&gt;'alle Spiele'!$J18),Punktsystem!$B$9,0)+IF(AND(Punktsystem!$D$11&lt;&gt;"",OR('alle Spiele'!$H18='alle Spiele'!DU18,'alle Spiele'!$J18='alle Spiele'!DV18)),Punktsystem!$B$11,0)+IF(AND(Punktsystem!$D$10&lt;&gt;"",'alle Spiele'!$H18='alle Spiele'!$J18,'alle Spiele'!DU18='alle Spiele'!DV18,ABS('alle Spiele'!$H18-'alle Spiele'!DU18)=1),Punktsystem!$B$10,0),0)</f>
        <v>0</v>
      </c>
      <c r="DW18" s="225">
        <f>IF(DU18=Punktsystem!$B$5,IF(AND(Punktsystem!$I$14&lt;&gt;"",'alle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DX18" s="230">
        <f>IF(OR('alle Spiele'!DX18="",'alle Spiele'!DY18=""),0,IF(AND('alle Spiele'!$H18='alle Spiele'!DX18,'alle Spiele'!$J18='alle Spiele'!DY18),Punktsystem!$B$5,IF(OR(AND('alle Spiele'!$H18-'alle Spiele'!$J18&lt;0,'alle Spiele'!DX18-'alle Spiele'!DY18&lt;0),AND('alle Spiele'!$H18-'alle Spiele'!$J18&gt;0,'alle Spiele'!DX18-'alle Spiele'!DY18&gt;0),AND('alle Spiele'!$H18-'alle Spiele'!$J18=0,'alle Spiele'!DX18-'alle Spiele'!DY18=0)),Punktsystem!$B$6,0)))</f>
        <v>0</v>
      </c>
      <c r="DY18" s="224">
        <f>IF(DX18=Punktsystem!$B$6,IF(AND(Punktsystem!$D$9&lt;&gt;"",'alle Spiele'!$H18-'alle Spiele'!$J18='alle Spiele'!DX18-'alle Spiele'!DY18,'alle Spiele'!$H18&lt;&gt;'alle Spiele'!$J18),Punktsystem!$B$9,0)+IF(AND(Punktsystem!$D$11&lt;&gt;"",OR('alle Spiele'!$H18='alle Spiele'!DX18,'alle Spiele'!$J18='alle Spiele'!DY18)),Punktsystem!$B$11,0)+IF(AND(Punktsystem!$D$10&lt;&gt;"",'alle Spiele'!$H18='alle Spiele'!$J18,'alle Spiele'!DX18='alle Spiele'!DY18,ABS('alle Spiele'!$H18-'alle Spiele'!DX18)=1),Punktsystem!$B$10,0),0)</f>
        <v>0</v>
      </c>
      <c r="DZ18" s="225">
        <f>IF(DX18=Punktsystem!$B$5,IF(AND(Punktsystem!$I$14&lt;&gt;"",'alle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EA18" s="230">
        <f>IF(OR('alle Spiele'!EA18="",'alle Spiele'!EB18=""),0,IF(AND('alle Spiele'!$H18='alle Spiele'!EA18,'alle Spiele'!$J18='alle Spiele'!EB18),Punktsystem!$B$5,IF(OR(AND('alle Spiele'!$H18-'alle Spiele'!$J18&lt;0,'alle Spiele'!EA18-'alle Spiele'!EB18&lt;0),AND('alle Spiele'!$H18-'alle Spiele'!$J18&gt;0,'alle Spiele'!EA18-'alle Spiele'!EB18&gt;0),AND('alle Spiele'!$H18-'alle Spiele'!$J18=0,'alle Spiele'!EA18-'alle Spiele'!EB18=0)),Punktsystem!$B$6,0)))</f>
        <v>0</v>
      </c>
      <c r="EB18" s="224">
        <f>IF(EA18=Punktsystem!$B$6,IF(AND(Punktsystem!$D$9&lt;&gt;"",'alle Spiele'!$H18-'alle Spiele'!$J18='alle Spiele'!EA18-'alle Spiele'!EB18,'alle Spiele'!$H18&lt;&gt;'alle Spiele'!$J18),Punktsystem!$B$9,0)+IF(AND(Punktsystem!$D$11&lt;&gt;"",OR('alle Spiele'!$H18='alle Spiele'!EA18,'alle Spiele'!$J18='alle Spiele'!EB18)),Punktsystem!$B$11,0)+IF(AND(Punktsystem!$D$10&lt;&gt;"",'alle Spiele'!$H18='alle Spiele'!$J18,'alle Spiele'!EA18='alle Spiele'!EB18,ABS('alle Spiele'!$H18-'alle Spiele'!EA18)=1),Punktsystem!$B$10,0),0)</f>
        <v>0</v>
      </c>
      <c r="EC18" s="225">
        <f>IF(EA18=Punktsystem!$B$5,IF(AND(Punktsystem!$I$14&lt;&gt;"",'alle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ED18" s="230">
        <f>IF(OR('alle Spiele'!ED18="",'alle Spiele'!EE18=""),0,IF(AND('alle Spiele'!$H18='alle Spiele'!ED18,'alle Spiele'!$J18='alle Spiele'!EE18),Punktsystem!$B$5,IF(OR(AND('alle Spiele'!$H18-'alle Spiele'!$J18&lt;0,'alle Spiele'!ED18-'alle Spiele'!EE18&lt;0),AND('alle Spiele'!$H18-'alle Spiele'!$J18&gt;0,'alle Spiele'!ED18-'alle Spiele'!EE18&gt;0),AND('alle Spiele'!$H18-'alle Spiele'!$J18=0,'alle Spiele'!ED18-'alle Spiele'!EE18=0)),Punktsystem!$B$6,0)))</f>
        <v>0</v>
      </c>
      <c r="EE18" s="224">
        <f>IF(ED18=Punktsystem!$B$6,IF(AND(Punktsystem!$D$9&lt;&gt;"",'alle Spiele'!$H18-'alle Spiele'!$J18='alle Spiele'!ED18-'alle Spiele'!EE18,'alle Spiele'!$H18&lt;&gt;'alle Spiele'!$J18),Punktsystem!$B$9,0)+IF(AND(Punktsystem!$D$11&lt;&gt;"",OR('alle Spiele'!$H18='alle Spiele'!ED18,'alle Spiele'!$J18='alle Spiele'!EE18)),Punktsystem!$B$11,0)+IF(AND(Punktsystem!$D$10&lt;&gt;"",'alle Spiele'!$H18='alle Spiele'!$J18,'alle Spiele'!ED18='alle Spiele'!EE18,ABS('alle Spiele'!$H18-'alle Spiele'!ED18)=1),Punktsystem!$B$10,0),0)</f>
        <v>0</v>
      </c>
      <c r="EF18" s="225">
        <f>IF(ED18=Punktsystem!$B$5,IF(AND(Punktsystem!$I$14&lt;&gt;"",'alle Spiele'!$H18+'alle Spiele'!$J18&gt;Punktsystem!$D$14),('alle Spiele'!$H18+'alle Spiele'!$J18-Punktsystem!$D$14)*Punktsystem!$F$14,0)+IF(AND(Punktsystem!$I$15&lt;&gt;"",ABS('alle Spiele'!$H18-'alle Spiele'!$J18)&gt;Punktsystem!$D$15),(ABS('alle Spiele'!$H18-'alle Spiele'!$J18)-Punktsystem!$D$15)*Punktsystem!$F$15,0),0)</f>
        <v>0</v>
      </c>
      <c r="EG18" s="230">
        <f>IF(OR('alle Spiele'!EG18="",'alle Spiele'!EH18=""),0,IF(AND('alle Spiele'!$H18='alle Spiele'!EG18,'alle Spiele'!$J18='alle Spiele'!EH18),Punktsystem!$B$5,IF(OR(AND('alle Spiele'!$H18-'alle Spiele'!$J18&lt;0,'alle Spiele'!EG18-'alle Spiele'!EH18&lt;0),AND('alle Spiele'!$H18-'alle Spiele'!$J18&gt;0,'alle Spiele'!EG18-'alle Spiele'!EH18&gt;0),AND('alle Spiele'!$H18-'alle Spiele'!$J18=0,'alle Spiele'!EG18-'alle Spiele'!EH18=0)),Punktsystem!$B$6,0)))</f>
        <v>0</v>
      </c>
      <c r="EH18" s="224">
        <f>IF(EG18=Punktsystem!$B$6,IF(AND(Punktsystem!$D$9&lt;&gt;"",'alle Spiele'!$H18-'alle Spiele'!$J18='alle Spiele'!EG18-'alle Spiele'!EH18,'alle Spiele'!$H18&lt;&gt;'alle Spiele'!$J18),Punktsystem!$B$9,0)+IF(AND(Punktsystem!$D$11&lt;&gt;"",OR('alle Spiele'!$H18='alle Spiele'!EG18,'alle Spiele'!$J18='alle Spiele'!EH18)),Punktsystem!$B$11,0)+IF(AND(Punktsystem!$D$10&lt;&gt;"",'alle Spiele'!$H18='alle Spiele'!$J18,'alle Spiele'!EG18='alle Spiele'!EH18,ABS('alle Spiele'!$H18-'alle Spiele'!EG18)=1),Punktsystem!$B$10,0),0)</f>
        <v>0</v>
      </c>
      <c r="EI18" s="225">
        <f>IF(EG18=Punktsystem!$B$5,IF(AND(Punktsystem!$I$14&lt;&gt;"",'alle Spiele'!$H18+'alle Spiele'!$J18&gt;Punktsystem!$D$14),('alle Spiele'!$H18+'alle Spiele'!$J18-Punktsystem!$D$14)*Punktsystem!$F$14,0)+IF(AND(Punktsystem!$I$15&lt;&gt;"",ABS('alle Spiele'!$H18-'alle Spiele'!$J18)&gt;Punktsystem!$D$15),(ABS('alle Spiele'!$H18-'alle Spiele'!$J18)-Punktsystem!$D$15)*Punktsystem!$F$15,0),0)</f>
        <v>0</v>
      </c>
    </row>
    <row r="19" spans="1:139" x14ac:dyDescent="0.2">
      <c r="A19"/>
      <c r="B19"/>
      <c r="C19"/>
      <c r="D19"/>
      <c r="E19"/>
      <c r="F19"/>
      <c r="G19"/>
      <c r="H19"/>
      <c r="J19"/>
      <c r="K19"/>
      <c r="L19"/>
      <c r="M19"/>
      <c r="N19"/>
      <c r="O19"/>
      <c r="P19"/>
      <c r="Q19"/>
      <c r="T19" s="230">
        <f>IF(OR('alle Spiele'!T19="",'alle Spiele'!U19=""),0,IF(AND('alle Spiele'!$H19='alle Spiele'!T19,'alle Spiele'!$J19='alle Spiele'!U19),Punktsystem!$B$5,IF(OR(AND('alle Spiele'!$H19-'alle Spiele'!$J19&lt;0,'alle Spiele'!T19-'alle Spiele'!U19&lt;0),AND('alle Spiele'!$H19-'alle Spiele'!$J19&gt;0,'alle Spiele'!T19-'alle Spiele'!U19&gt;0),AND('alle Spiele'!$H19-'alle Spiele'!$J19=0,'alle Spiele'!T19-'alle Spiele'!U19=0)),Punktsystem!$B$6,0)))</f>
        <v>0</v>
      </c>
      <c r="U19" s="224">
        <f>IF(T19=Punktsystem!$B$6,IF(AND(Punktsystem!$D$9&lt;&gt;"",'alle Spiele'!$H19-'alle Spiele'!$J19='alle Spiele'!T19-'alle Spiele'!U19,'alle Spiele'!$H19&lt;&gt;'alle Spiele'!$J19),Punktsystem!$B$9,0)+IF(AND(Punktsystem!$D$11&lt;&gt;"",OR('alle Spiele'!$H19='alle Spiele'!T19,'alle Spiele'!$J19='alle Spiele'!U19)),Punktsystem!$B$11,0)+IF(AND(Punktsystem!$D$10&lt;&gt;"",'alle Spiele'!$H19='alle Spiele'!$J19,'alle Spiele'!T19='alle Spiele'!U19,ABS('alle Spiele'!$H19-'alle Spiele'!T19)=1),Punktsystem!$B$10,0),0)</f>
        <v>0</v>
      </c>
      <c r="V19" s="225">
        <f>IF(T19=Punktsystem!$B$5,IF(AND(Punktsystem!$I$14&lt;&gt;"",'alle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W19" s="230">
        <f>IF(OR('alle Spiele'!W19="",'alle Spiele'!X19=""),0,IF(AND('alle Spiele'!$H19='alle Spiele'!W19,'alle Spiele'!$J19='alle Spiele'!X19),Punktsystem!$B$5,IF(OR(AND('alle Spiele'!$H19-'alle Spiele'!$J19&lt;0,'alle Spiele'!W19-'alle Spiele'!X19&lt;0),AND('alle Spiele'!$H19-'alle Spiele'!$J19&gt;0,'alle Spiele'!W19-'alle Spiele'!X19&gt;0),AND('alle Spiele'!$H19-'alle Spiele'!$J19=0,'alle Spiele'!W19-'alle Spiele'!X19=0)),Punktsystem!$B$6,0)))</f>
        <v>0</v>
      </c>
      <c r="X19" s="224">
        <f>IF(W19=Punktsystem!$B$6,IF(AND(Punktsystem!$D$9&lt;&gt;"",'alle Spiele'!$H19-'alle Spiele'!$J19='alle Spiele'!W19-'alle Spiele'!X19,'alle Spiele'!$H19&lt;&gt;'alle Spiele'!$J19),Punktsystem!$B$9,0)+IF(AND(Punktsystem!$D$11&lt;&gt;"",OR('alle Spiele'!$H19='alle Spiele'!W19,'alle Spiele'!$J19='alle Spiele'!X19)),Punktsystem!$B$11,0)+IF(AND(Punktsystem!$D$10&lt;&gt;"",'alle Spiele'!$H19='alle Spiele'!$J19,'alle Spiele'!W19='alle Spiele'!X19,ABS('alle Spiele'!$H19-'alle Spiele'!W19)=1),Punktsystem!$B$10,0),0)</f>
        <v>0</v>
      </c>
      <c r="Y19" s="225">
        <f>IF(W19=Punktsystem!$B$5,IF(AND(Punktsystem!$I$14&lt;&gt;"",'alle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Z19" s="230">
        <f>IF(OR('alle Spiele'!Z19="",'alle Spiele'!AA19=""),0,IF(AND('alle Spiele'!$H19='alle Spiele'!Z19,'alle Spiele'!$J19='alle Spiele'!AA19),Punktsystem!$B$5,IF(OR(AND('alle Spiele'!$H19-'alle Spiele'!$J19&lt;0,'alle Spiele'!Z19-'alle Spiele'!AA19&lt;0),AND('alle Spiele'!$H19-'alle Spiele'!$J19&gt;0,'alle Spiele'!Z19-'alle Spiele'!AA19&gt;0),AND('alle Spiele'!$H19-'alle Spiele'!$J19=0,'alle Spiele'!Z19-'alle Spiele'!AA19=0)),Punktsystem!$B$6,0)))</f>
        <v>0</v>
      </c>
      <c r="AA19" s="224">
        <f>IF(Z19=Punktsystem!$B$6,IF(AND(Punktsystem!$D$9&lt;&gt;"",'alle Spiele'!$H19-'alle Spiele'!$J19='alle Spiele'!Z19-'alle Spiele'!AA19,'alle Spiele'!$H19&lt;&gt;'alle Spiele'!$J19),Punktsystem!$B$9,0)+IF(AND(Punktsystem!$D$11&lt;&gt;"",OR('alle Spiele'!$H19='alle Spiele'!Z19,'alle Spiele'!$J19='alle Spiele'!AA19)),Punktsystem!$B$11,0)+IF(AND(Punktsystem!$D$10&lt;&gt;"",'alle Spiele'!$H19='alle Spiele'!$J19,'alle Spiele'!Z19='alle Spiele'!AA19,ABS('alle Spiele'!$H19-'alle Spiele'!Z19)=1),Punktsystem!$B$10,0),0)</f>
        <v>0</v>
      </c>
      <c r="AB19" s="225">
        <f>IF(Z19=Punktsystem!$B$5,IF(AND(Punktsystem!$I$14&lt;&gt;"",'alle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AC19" s="230">
        <f>IF(OR('alle Spiele'!AC19="",'alle Spiele'!AD19=""),0,IF(AND('alle Spiele'!$H19='alle Spiele'!AC19,'alle Spiele'!$J19='alle Spiele'!AD19),Punktsystem!$B$5,IF(OR(AND('alle Spiele'!$H19-'alle Spiele'!$J19&lt;0,'alle Spiele'!AC19-'alle Spiele'!AD19&lt;0),AND('alle Spiele'!$H19-'alle Spiele'!$J19&gt;0,'alle Spiele'!AC19-'alle Spiele'!AD19&gt;0),AND('alle Spiele'!$H19-'alle Spiele'!$J19=0,'alle Spiele'!AC19-'alle Spiele'!AD19=0)),Punktsystem!$B$6,0)))</f>
        <v>0</v>
      </c>
      <c r="AD19" s="224">
        <f>IF(AC19=Punktsystem!$B$6,IF(AND(Punktsystem!$D$9&lt;&gt;"",'alle Spiele'!$H19-'alle Spiele'!$J19='alle Spiele'!AC19-'alle Spiele'!AD19,'alle Spiele'!$H19&lt;&gt;'alle Spiele'!$J19),Punktsystem!$B$9,0)+IF(AND(Punktsystem!$D$11&lt;&gt;"",OR('alle Spiele'!$H19='alle Spiele'!AC19,'alle Spiele'!$J19='alle Spiele'!AD19)),Punktsystem!$B$11,0)+IF(AND(Punktsystem!$D$10&lt;&gt;"",'alle Spiele'!$H19='alle Spiele'!$J19,'alle Spiele'!AC19='alle Spiele'!AD19,ABS('alle Spiele'!$H19-'alle Spiele'!AC19)=1),Punktsystem!$B$10,0),0)</f>
        <v>0</v>
      </c>
      <c r="AE19" s="225">
        <f>IF(AC19=Punktsystem!$B$5,IF(AND(Punktsystem!$I$14&lt;&gt;"",'alle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AF19" s="230">
        <f>IF(OR('alle Spiele'!AF19="",'alle Spiele'!AG19=""),0,IF(AND('alle Spiele'!$H19='alle Spiele'!AF19,'alle Spiele'!$J19='alle Spiele'!AG19),Punktsystem!$B$5,IF(OR(AND('alle Spiele'!$H19-'alle Spiele'!$J19&lt;0,'alle Spiele'!AF19-'alle Spiele'!AG19&lt;0),AND('alle Spiele'!$H19-'alle Spiele'!$J19&gt;0,'alle Spiele'!AF19-'alle Spiele'!AG19&gt;0),AND('alle Spiele'!$H19-'alle Spiele'!$J19=0,'alle Spiele'!AF19-'alle Spiele'!AG19=0)),Punktsystem!$B$6,0)))</f>
        <v>0</v>
      </c>
      <c r="AG19" s="224">
        <f>IF(AF19=Punktsystem!$B$6,IF(AND(Punktsystem!$D$9&lt;&gt;"",'alle Spiele'!$H19-'alle Spiele'!$J19='alle Spiele'!AF19-'alle Spiele'!AG19,'alle Spiele'!$H19&lt;&gt;'alle Spiele'!$J19),Punktsystem!$B$9,0)+IF(AND(Punktsystem!$D$11&lt;&gt;"",OR('alle Spiele'!$H19='alle Spiele'!AF19,'alle Spiele'!$J19='alle Spiele'!AG19)),Punktsystem!$B$11,0)+IF(AND(Punktsystem!$D$10&lt;&gt;"",'alle Spiele'!$H19='alle Spiele'!$J19,'alle Spiele'!AF19='alle Spiele'!AG19,ABS('alle Spiele'!$H19-'alle Spiele'!AF19)=1),Punktsystem!$B$10,0),0)</f>
        <v>0</v>
      </c>
      <c r="AH19" s="225">
        <f>IF(AF19=Punktsystem!$B$5,IF(AND(Punktsystem!$I$14&lt;&gt;"",'alle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AI19" s="230">
        <f>IF(OR('alle Spiele'!AI19="",'alle Spiele'!AJ19=""),0,IF(AND('alle Spiele'!$H19='alle Spiele'!AI19,'alle Spiele'!$J19='alle Spiele'!AJ19),Punktsystem!$B$5,IF(OR(AND('alle Spiele'!$H19-'alle Spiele'!$J19&lt;0,'alle Spiele'!AI19-'alle Spiele'!AJ19&lt;0),AND('alle Spiele'!$H19-'alle Spiele'!$J19&gt;0,'alle Spiele'!AI19-'alle Spiele'!AJ19&gt;0),AND('alle Spiele'!$H19-'alle Spiele'!$J19=0,'alle Spiele'!AI19-'alle Spiele'!AJ19=0)),Punktsystem!$B$6,0)))</f>
        <v>0</v>
      </c>
      <c r="AJ19" s="224">
        <f>IF(AI19=Punktsystem!$B$6,IF(AND(Punktsystem!$D$9&lt;&gt;"",'alle Spiele'!$H19-'alle Spiele'!$J19='alle Spiele'!AI19-'alle Spiele'!AJ19,'alle Spiele'!$H19&lt;&gt;'alle Spiele'!$J19),Punktsystem!$B$9,0)+IF(AND(Punktsystem!$D$11&lt;&gt;"",OR('alle Spiele'!$H19='alle Spiele'!AI19,'alle Spiele'!$J19='alle Spiele'!AJ19)),Punktsystem!$B$11,0)+IF(AND(Punktsystem!$D$10&lt;&gt;"",'alle Spiele'!$H19='alle Spiele'!$J19,'alle Spiele'!AI19='alle Spiele'!AJ19,ABS('alle Spiele'!$H19-'alle Spiele'!AI19)=1),Punktsystem!$B$10,0),0)</f>
        <v>0</v>
      </c>
      <c r="AK19" s="225">
        <f>IF(AI19=Punktsystem!$B$5,IF(AND(Punktsystem!$I$14&lt;&gt;"",'alle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AL19" s="230">
        <f>IF(OR('alle Spiele'!AL19="",'alle Spiele'!AM19=""),0,IF(AND('alle Spiele'!$H19='alle Spiele'!AL19,'alle Spiele'!$J19='alle Spiele'!AM19),Punktsystem!$B$5,IF(OR(AND('alle Spiele'!$H19-'alle Spiele'!$J19&lt;0,'alle Spiele'!AL19-'alle Spiele'!AM19&lt;0),AND('alle Spiele'!$H19-'alle Spiele'!$J19&gt;0,'alle Spiele'!AL19-'alle Spiele'!AM19&gt;0),AND('alle Spiele'!$H19-'alle Spiele'!$J19=0,'alle Spiele'!AL19-'alle Spiele'!AM19=0)),Punktsystem!$B$6,0)))</f>
        <v>0</v>
      </c>
      <c r="AM19" s="224">
        <f>IF(AL19=Punktsystem!$B$6,IF(AND(Punktsystem!$D$9&lt;&gt;"",'alle Spiele'!$H19-'alle Spiele'!$J19='alle Spiele'!AL19-'alle Spiele'!AM19,'alle Spiele'!$H19&lt;&gt;'alle Spiele'!$J19),Punktsystem!$B$9,0)+IF(AND(Punktsystem!$D$11&lt;&gt;"",OR('alle Spiele'!$H19='alle Spiele'!AL19,'alle Spiele'!$J19='alle Spiele'!AM19)),Punktsystem!$B$11,0)+IF(AND(Punktsystem!$D$10&lt;&gt;"",'alle Spiele'!$H19='alle Spiele'!$J19,'alle Spiele'!AL19='alle Spiele'!AM19,ABS('alle Spiele'!$H19-'alle Spiele'!AL19)=1),Punktsystem!$B$10,0),0)</f>
        <v>0</v>
      </c>
      <c r="AN19" s="225">
        <f>IF(AL19=Punktsystem!$B$5,IF(AND(Punktsystem!$I$14&lt;&gt;"",'alle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AO19" s="230">
        <f>IF(OR('alle Spiele'!AO19="",'alle Spiele'!AP19=""),0,IF(AND('alle Spiele'!$H19='alle Spiele'!AO19,'alle Spiele'!$J19='alle Spiele'!AP19),Punktsystem!$B$5,IF(OR(AND('alle Spiele'!$H19-'alle Spiele'!$J19&lt;0,'alle Spiele'!AO19-'alle Spiele'!AP19&lt;0),AND('alle Spiele'!$H19-'alle Spiele'!$J19&gt;0,'alle Spiele'!AO19-'alle Spiele'!AP19&gt;0),AND('alle Spiele'!$H19-'alle Spiele'!$J19=0,'alle Spiele'!AO19-'alle Spiele'!AP19=0)),Punktsystem!$B$6,0)))</f>
        <v>0</v>
      </c>
      <c r="AP19" s="224">
        <f>IF(AO19=Punktsystem!$B$6,IF(AND(Punktsystem!$D$9&lt;&gt;"",'alle Spiele'!$H19-'alle Spiele'!$J19='alle Spiele'!AO19-'alle Spiele'!AP19,'alle Spiele'!$H19&lt;&gt;'alle Spiele'!$J19),Punktsystem!$B$9,0)+IF(AND(Punktsystem!$D$11&lt;&gt;"",OR('alle Spiele'!$H19='alle Spiele'!AO19,'alle Spiele'!$J19='alle Spiele'!AP19)),Punktsystem!$B$11,0)+IF(AND(Punktsystem!$D$10&lt;&gt;"",'alle Spiele'!$H19='alle Spiele'!$J19,'alle Spiele'!AO19='alle Spiele'!AP19,ABS('alle Spiele'!$H19-'alle Spiele'!AO19)=1),Punktsystem!$B$10,0),0)</f>
        <v>0</v>
      </c>
      <c r="AQ19" s="225">
        <f>IF(AO19=Punktsystem!$B$5,IF(AND(Punktsystem!$I$14&lt;&gt;"",'alle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AR19" s="230">
        <f>IF(OR('alle Spiele'!AR19="",'alle Spiele'!AS19=""),0,IF(AND('alle Spiele'!$H19='alle Spiele'!AR19,'alle Spiele'!$J19='alle Spiele'!AS19),Punktsystem!$B$5,IF(OR(AND('alle Spiele'!$H19-'alle Spiele'!$J19&lt;0,'alle Spiele'!AR19-'alle Spiele'!AS19&lt;0),AND('alle Spiele'!$H19-'alle Spiele'!$J19&gt;0,'alle Spiele'!AR19-'alle Spiele'!AS19&gt;0),AND('alle Spiele'!$H19-'alle Spiele'!$J19=0,'alle Spiele'!AR19-'alle Spiele'!AS19=0)),Punktsystem!$B$6,0)))</f>
        <v>0</v>
      </c>
      <c r="AS19" s="224">
        <f>IF(AR19=Punktsystem!$B$6,IF(AND(Punktsystem!$D$9&lt;&gt;"",'alle Spiele'!$H19-'alle Spiele'!$J19='alle Spiele'!AR19-'alle Spiele'!AS19,'alle Spiele'!$H19&lt;&gt;'alle Spiele'!$J19),Punktsystem!$B$9,0)+IF(AND(Punktsystem!$D$11&lt;&gt;"",OR('alle Spiele'!$H19='alle Spiele'!AR19,'alle Spiele'!$J19='alle Spiele'!AS19)),Punktsystem!$B$11,0)+IF(AND(Punktsystem!$D$10&lt;&gt;"",'alle Spiele'!$H19='alle Spiele'!$J19,'alle Spiele'!AR19='alle Spiele'!AS19,ABS('alle Spiele'!$H19-'alle Spiele'!AR19)=1),Punktsystem!$B$10,0),0)</f>
        <v>0</v>
      </c>
      <c r="AT19" s="225">
        <f>IF(AR19=Punktsystem!$B$5,IF(AND(Punktsystem!$I$14&lt;&gt;"",'alle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AU19" s="230">
        <f>IF(OR('alle Spiele'!AU19="",'alle Spiele'!AV19=""),0,IF(AND('alle Spiele'!$H19='alle Spiele'!AU19,'alle Spiele'!$J19='alle Spiele'!AV19),Punktsystem!$B$5,IF(OR(AND('alle Spiele'!$H19-'alle Spiele'!$J19&lt;0,'alle Spiele'!AU19-'alle Spiele'!AV19&lt;0),AND('alle Spiele'!$H19-'alle Spiele'!$J19&gt;0,'alle Spiele'!AU19-'alle Spiele'!AV19&gt;0),AND('alle Spiele'!$H19-'alle Spiele'!$J19=0,'alle Spiele'!AU19-'alle Spiele'!AV19=0)),Punktsystem!$B$6,0)))</f>
        <v>0</v>
      </c>
      <c r="AV19" s="224">
        <f>IF(AU19=Punktsystem!$B$6,IF(AND(Punktsystem!$D$9&lt;&gt;"",'alle Spiele'!$H19-'alle Spiele'!$J19='alle Spiele'!AU19-'alle Spiele'!AV19,'alle Spiele'!$H19&lt;&gt;'alle Spiele'!$J19),Punktsystem!$B$9,0)+IF(AND(Punktsystem!$D$11&lt;&gt;"",OR('alle Spiele'!$H19='alle Spiele'!AU19,'alle Spiele'!$J19='alle Spiele'!AV19)),Punktsystem!$B$11,0)+IF(AND(Punktsystem!$D$10&lt;&gt;"",'alle Spiele'!$H19='alle Spiele'!$J19,'alle Spiele'!AU19='alle Spiele'!AV19,ABS('alle Spiele'!$H19-'alle Spiele'!AU19)=1),Punktsystem!$B$10,0),0)</f>
        <v>0</v>
      </c>
      <c r="AW19" s="225">
        <f>IF(AU19=Punktsystem!$B$5,IF(AND(Punktsystem!$I$14&lt;&gt;"",'alle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AX19" s="230">
        <f>IF(OR('alle Spiele'!AX19="",'alle Spiele'!AY19=""),0,IF(AND('alle Spiele'!$H19='alle Spiele'!AX19,'alle Spiele'!$J19='alle Spiele'!AY19),Punktsystem!$B$5,IF(OR(AND('alle Spiele'!$H19-'alle Spiele'!$J19&lt;0,'alle Spiele'!AX19-'alle Spiele'!AY19&lt;0),AND('alle Spiele'!$H19-'alle Spiele'!$J19&gt;0,'alle Spiele'!AX19-'alle Spiele'!AY19&gt;0),AND('alle Spiele'!$H19-'alle Spiele'!$J19=0,'alle Spiele'!AX19-'alle Spiele'!AY19=0)),Punktsystem!$B$6,0)))</f>
        <v>0</v>
      </c>
      <c r="AY19" s="224">
        <f>IF(AX19=Punktsystem!$B$6,IF(AND(Punktsystem!$D$9&lt;&gt;"",'alle Spiele'!$H19-'alle Spiele'!$J19='alle Spiele'!AX19-'alle Spiele'!AY19,'alle Spiele'!$H19&lt;&gt;'alle Spiele'!$J19),Punktsystem!$B$9,0)+IF(AND(Punktsystem!$D$11&lt;&gt;"",OR('alle Spiele'!$H19='alle Spiele'!AX19,'alle Spiele'!$J19='alle Spiele'!AY19)),Punktsystem!$B$11,0)+IF(AND(Punktsystem!$D$10&lt;&gt;"",'alle Spiele'!$H19='alle Spiele'!$J19,'alle Spiele'!AX19='alle Spiele'!AY19,ABS('alle Spiele'!$H19-'alle Spiele'!AX19)=1),Punktsystem!$B$10,0),0)</f>
        <v>0</v>
      </c>
      <c r="AZ19" s="225">
        <f>IF(AX19=Punktsystem!$B$5,IF(AND(Punktsystem!$I$14&lt;&gt;"",'alle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BA19" s="230">
        <f>IF(OR('alle Spiele'!BA19="",'alle Spiele'!BB19=""),0,IF(AND('alle Spiele'!$H19='alle Spiele'!BA19,'alle Spiele'!$J19='alle Spiele'!BB19),Punktsystem!$B$5,IF(OR(AND('alle Spiele'!$H19-'alle Spiele'!$J19&lt;0,'alle Spiele'!BA19-'alle Spiele'!BB19&lt;0),AND('alle Spiele'!$H19-'alle Spiele'!$J19&gt;0,'alle Spiele'!BA19-'alle Spiele'!BB19&gt;0),AND('alle Spiele'!$H19-'alle Spiele'!$J19=0,'alle Spiele'!BA19-'alle Spiele'!BB19=0)),Punktsystem!$B$6,0)))</f>
        <v>0</v>
      </c>
      <c r="BB19" s="224">
        <f>IF(BA19=Punktsystem!$B$6,IF(AND(Punktsystem!$D$9&lt;&gt;"",'alle Spiele'!$H19-'alle Spiele'!$J19='alle Spiele'!BA19-'alle Spiele'!BB19,'alle Spiele'!$H19&lt;&gt;'alle Spiele'!$J19),Punktsystem!$B$9,0)+IF(AND(Punktsystem!$D$11&lt;&gt;"",OR('alle Spiele'!$H19='alle Spiele'!BA19,'alle Spiele'!$J19='alle Spiele'!BB19)),Punktsystem!$B$11,0)+IF(AND(Punktsystem!$D$10&lt;&gt;"",'alle Spiele'!$H19='alle Spiele'!$J19,'alle Spiele'!BA19='alle Spiele'!BB19,ABS('alle Spiele'!$H19-'alle Spiele'!BA19)=1),Punktsystem!$B$10,0),0)</f>
        <v>0</v>
      </c>
      <c r="BC19" s="225">
        <f>IF(BA19=Punktsystem!$B$5,IF(AND(Punktsystem!$I$14&lt;&gt;"",'alle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BD19" s="230">
        <f>IF(OR('alle Spiele'!BD19="",'alle Spiele'!BE19=""),0,IF(AND('alle Spiele'!$H19='alle Spiele'!BD19,'alle Spiele'!$J19='alle Spiele'!BE19),Punktsystem!$B$5,IF(OR(AND('alle Spiele'!$H19-'alle Spiele'!$J19&lt;0,'alle Spiele'!BD19-'alle Spiele'!BE19&lt;0),AND('alle Spiele'!$H19-'alle Spiele'!$J19&gt;0,'alle Spiele'!BD19-'alle Spiele'!BE19&gt;0),AND('alle Spiele'!$H19-'alle Spiele'!$J19=0,'alle Spiele'!BD19-'alle Spiele'!BE19=0)),Punktsystem!$B$6,0)))</f>
        <v>0</v>
      </c>
      <c r="BE19" s="224">
        <f>IF(BD19=Punktsystem!$B$6,IF(AND(Punktsystem!$D$9&lt;&gt;"",'alle Spiele'!$H19-'alle Spiele'!$J19='alle Spiele'!BD19-'alle Spiele'!BE19,'alle Spiele'!$H19&lt;&gt;'alle Spiele'!$J19),Punktsystem!$B$9,0)+IF(AND(Punktsystem!$D$11&lt;&gt;"",OR('alle Spiele'!$H19='alle Spiele'!BD19,'alle Spiele'!$J19='alle Spiele'!BE19)),Punktsystem!$B$11,0)+IF(AND(Punktsystem!$D$10&lt;&gt;"",'alle Spiele'!$H19='alle Spiele'!$J19,'alle Spiele'!BD19='alle Spiele'!BE19,ABS('alle Spiele'!$H19-'alle Spiele'!BD19)=1),Punktsystem!$B$10,0),0)</f>
        <v>0</v>
      </c>
      <c r="BF19" s="225">
        <f>IF(BD19=Punktsystem!$B$5,IF(AND(Punktsystem!$I$14&lt;&gt;"",'alle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BG19" s="230">
        <f>IF(OR('alle Spiele'!BG19="",'alle Spiele'!BH19=""),0,IF(AND('alle Spiele'!$H19='alle Spiele'!BG19,'alle Spiele'!$J19='alle Spiele'!BH19),Punktsystem!$B$5,IF(OR(AND('alle Spiele'!$H19-'alle Spiele'!$J19&lt;0,'alle Spiele'!BG19-'alle Spiele'!BH19&lt;0),AND('alle Spiele'!$H19-'alle Spiele'!$J19&gt;0,'alle Spiele'!BG19-'alle Spiele'!BH19&gt;0),AND('alle Spiele'!$H19-'alle Spiele'!$J19=0,'alle Spiele'!BG19-'alle Spiele'!BH19=0)),Punktsystem!$B$6,0)))</f>
        <v>0</v>
      </c>
      <c r="BH19" s="224">
        <f>IF(BG19=Punktsystem!$B$6,IF(AND(Punktsystem!$D$9&lt;&gt;"",'alle Spiele'!$H19-'alle Spiele'!$J19='alle Spiele'!BG19-'alle Spiele'!BH19,'alle Spiele'!$H19&lt;&gt;'alle Spiele'!$J19),Punktsystem!$B$9,0)+IF(AND(Punktsystem!$D$11&lt;&gt;"",OR('alle Spiele'!$H19='alle Spiele'!BG19,'alle Spiele'!$J19='alle Spiele'!BH19)),Punktsystem!$B$11,0)+IF(AND(Punktsystem!$D$10&lt;&gt;"",'alle Spiele'!$H19='alle Spiele'!$J19,'alle Spiele'!BG19='alle Spiele'!BH19,ABS('alle Spiele'!$H19-'alle Spiele'!BG19)=1),Punktsystem!$B$10,0),0)</f>
        <v>0</v>
      </c>
      <c r="BI19" s="225">
        <f>IF(BG19=Punktsystem!$B$5,IF(AND(Punktsystem!$I$14&lt;&gt;"",'alle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BJ19" s="230">
        <f>IF(OR('alle Spiele'!BJ19="",'alle Spiele'!BK19=""),0,IF(AND('alle Spiele'!$H19='alle Spiele'!BJ19,'alle Spiele'!$J19='alle Spiele'!BK19),Punktsystem!$B$5,IF(OR(AND('alle Spiele'!$H19-'alle Spiele'!$J19&lt;0,'alle Spiele'!BJ19-'alle Spiele'!BK19&lt;0),AND('alle Spiele'!$H19-'alle Spiele'!$J19&gt;0,'alle Spiele'!BJ19-'alle Spiele'!BK19&gt;0),AND('alle Spiele'!$H19-'alle Spiele'!$J19=0,'alle Spiele'!BJ19-'alle Spiele'!BK19=0)),Punktsystem!$B$6,0)))</f>
        <v>0</v>
      </c>
      <c r="BK19" s="224">
        <f>IF(BJ19=Punktsystem!$B$6,IF(AND(Punktsystem!$D$9&lt;&gt;"",'alle Spiele'!$H19-'alle Spiele'!$J19='alle Spiele'!BJ19-'alle Spiele'!BK19,'alle Spiele'!$H19&lt;&gt;'alle Spiele'!$J19),Punktsystem!$B$9,0)+IF(AND(Punktsystem!$D$11&lt;&gt;"",OR('alle Spiele'!$H19='alle Spiele'!BJ19,'alle Spiele'!$J19='alle Spiele'!BK19)),Punktsystem!$B$11,0)+IF(AND(Punktsystem!$D$10&lt;&gt;"",'alle Spiele'!$H19='alle Spiele'!$J19,'alle Spiele'!BJ19='alle Spiele'!BK19,ABS('alle Spiele'!$H19-'alle Spiele'!BJ19)=1),Punktsystem!$B$10,0),0)</f>
        <v>0</v>
      </c>
      <c r="BL19" s="225">
        <f>IF(BJ19=Punktsystem!$B$5,IF(AND(Punktsystem!$I$14&lt;&gt;"",'alle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BM19" s="230">
        <f>IF(OR('alle Spiele'!BM19="",'alle Spiele'!BN19=""),0,IF(AND('alle Spiele'!$H19='alle Spiele'!BM19,'alle Spiele'!$J19='alle Spiele'!BN19),Punktsystem!$B$5,IF(OR(AND('alle Spiele'!$H19-'alle Spiele'!$J19&lt;0,'alle Spiele'!BM19-'alle Spiele'!BN19&lt;0),AND('alle Spiele'!$H19-'alle Spiele'!$J19&gt;0,'alle Spiele'!BM19-'alle Spiele'!BN19&gt;0),AND('alle Spiele'!$H19-'alle Spiele'!$J19=0,'alle Spiele'!BM19-'alle Spiele'!BN19=0)),Punktsystem!$B$6,0)))</f>
        <v>0</v>
      </c>
      <c r="BN19" s="224">
        <f>IF(BM19=Punktsystem!$B$6,IF(AND(Punktsystem!$D$9&lt;&gt;"",'alle Spiele'!$H19-'alle Spiele'!$J19='alle Spiele'!BM19-'alle Spiele'!BN19,'alle Spiele'!$H19&lt;&gt;'alle Spiele'!$J19),Punktsystem!$B$9,0)+IF(AND(Punktsystem!$D$11&lt;&gt;"",OR('alle Spiele'!$H19='alle Spiele'!BM19,'alle Spiele'!$J19='alle Spiele'!BN19)),Punktsystem!$B$11,0)+IF(AND(Punktsystem!$D$10&lt;&gt;"",'alle Spiele'!$H19='alle Spiele'!$J19,'alle Spiele'!BM19='alle Spiele'!BN19,ABS('alle Spiele'!$H19-'alle Spiele'!BM19)=1),Punktsystem!$B$10,0),0)</f>
        <v>0</v>
      </c>
      <c r="BO19" s="225">
        <f>IF(BM19=Punktsystem!$B$5,IF(AND(Punktsystem!$I$14&lt;&gt;"",'alle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BP19" s="230">
        <f>IF(OR('alle Spiele'!BP19="",'alle Spiele'!BQ19=""),0,IF(AND('alle Spiele'!$H19='alle Spiele'!BP19,'alle Spiele'!$J19='alle Spiele'!BQ19),Punktsystem!$B$5,IF(OR(AND('alle Spiele'!$H19-'alle Spiele'!$J19&lt;0,'alle Spiele'!BP19-'alle Spiele'!BQ19&lt;0),AND('alle Spiele'!$H19-'alle Spiele'!$J19&gt;0,'alle Spiele'!BP19-'alle Spiele'!BQ19&gt;0),AND('alle Spiele'!$H19-'alle Spiele'!$J19=0,'alle Spiele'!BP19-'alle Spiele'!BQ19=0)),Punktsystem!$B$6,0)))</f>
        <v>0</v>
      </c>
      <c r="BQ19" s="224">
        <f>IF(BP19=Punktsystem!$B$6,IF(AND(Punktsystem!$D$9&lt;&gt;"",'alle Spiele'!$H19-'alle Spiele'!$J19='alle Spiele'!BP19-'alle Spiele'!BQ19,'alle Spiele'!$H19&lt;&gt;'alle Spiele'!$J19),Punktsystem!$B$9,0)+IF(AND(Punktsystem!$D$11&lt;&gt;"",OR('alle Spiele'!$H19='alle Spiele'!BP19,'alle Spiele'!$J19='alle Spiele'!BQ19)),Punktsystem!$B$11,0)+IF(AND(Punktsystem!$D$10&lt;&gt;"",'alle Spiele'!$H19='alle Spiele'!$J19,'alle Spiele'!BP19='alle Spiele'!BQ19,ABS('alle Spiele'!$H19-'alle Spiele'!BP19)=1),Punktsystem!$B$10,0),0)</f>
        <v>0</v>
      </c>
      <c r="BR19" s="225">
        <f>IF(BP19=Punktsystem!$B$5,IF(AND(Punktsystem!$I$14&lt;&gt;"",'alle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BS19" s="230">
        <f>IF(OR('alle Spiele'!BS19="",'alle Spiele'!BT19=""),0,IF(AND('alle Spiele'!$H19='alle Spiele'!BS19,'alle Spiele'!$J19='alle Spiele'!BT19),Punktsystem!$B$5,IF(OR(AND('alle Spiele'!$H19-'alle Spiele'!$J19&lt;0,'alle Spiele'!BS19-'alle Spiele'!BT19&lt;0),AND('alle Spiele'!$H19-'alle Spiele'!$J19&gt;0,'alle Spiele'!BS19-'alle Spiele'!BT19&gt;0),AND('alle Spiele'!$H19-'alle Spiele'!$J19=0,'alle Spiele'!BS19-'alle Spiele'!BT19=0)),Punktsystem!$B$6,0)))</f>
        <v>0</v>
      </c>
      <c r="BT19" s="224">
        <f>IF(BS19=Punktsystem!$B$6,IF(AND(Punktsystem!$D$9&lt;&gt;"",'alle Spiele'!$H19-'alle Spiele'!$J19='alle Spiele'!BS19-'alle Spiele'!BT19,'alle Spiele'!$H19&lt;&gt;'alle Spiele'!$J19),Punktsystem!$B$9,0)+IF(AND(Punktsystem!$D$11&lt;&gt;"",OR('alle Spiele'!$H19='alle Spiele'!BS19,'alle Spiele'!$J19='alle Spiele'!BT19)),Punktsystem!$B$11,0)+IF(AND(Punktsystem!$D$10&lt;&gt;"",'alle Spiele'!$H19='alle Spiele'!$J19,'alle Spiele'!BS19='alle Spiele'!BT19,ABS('alle Spiele'!$H19-'alle Spiele'!BS19)=1),Punktsystem!$B$10,0),0)</f>
        <v>0</v>
      </c>
      <c r="BU19" s="225">
        <f>IF(BS19=Punktsystem!$B$5,IF(AND(Punktsystem!$I$14&lt;&gt;"",'alle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BV19" s="230">
        <f>IF(OR('alle Spiele'!BV19="",'alle Spiele'!BW19=""),0,IF(AND('alle Spiele'!$H19='alle Spiele'!BV19,'alle Spiele'!$J19='alle Spiele'!BW19),Punktsystem!$B$5,IF(OR(AND('alle Spiele'!$H19-'alle Spiele'!$J19&lt;0,'alle Spiele'!BV19-'alle Spiele'!BW19&lt;0),AND('alle Spiele'!$H19-'alle Spiele'!$J19&gt;0,'alle Spiele'!BV19-'alle Spiele'!BW19&gt;0),AND('alle Spiele'!$H19-'alle Spiele'!$J19=0,'alle Spiele'!BV19-'alle Spiele'!BW19=0)),Punktsystem!$B$6,0)))</f>
        <v>0</v>
      </c>
      <c r="BW19" s="224">
        <f>IF(BV19=Punktsystem!$B$6,IF(AND(Punktsystem!$D$9&lt;&gt;"",'alle Spiele'!$H19-'alle Spiele'!$J19='alle Spiele'!BV19-'alle Spiele'!BW19,'alle Spiele'!$H19&lt;&gt;'alle Spiele'!$J19),Punktsystem!$B$9,0)+IF(AND(Punktsystem!$D$11&lt;&gt;"",OR('alle Spiele'!$H19='alle Spiele'!BV19,'alle Spiele'!$J19='alle Spiele'!BW19)),Punktsystem!$B$11,0)+IF(AND(Punktsystem!$D$10&lt;&gt;"",'alle Spiele'!$H19='alle Spiele'!$J19,'alle Spiele'!BV19='alle Spiele'!BW19,ABS('alle Spiele'!$H19-'alle Spiele'!BV19)=1),Punktsystem!$B$10,0),0)</f>
        <v>0</v>
      </c>
      <c r="BX19" s="225">
        <f>IF(BV19=Punktsystem!$B$5,IF(AND(Punktsystem!$I$14&lt;&gt;"",'alle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BY19" s="230">
        <f>IF(OR('alle Spiele'!BY19="",'alle Spiele'!BZ19=""),0,IF(AND('alle Spiele'!$H19='alle Spiele'!BY19,'alle Spiele'!$J19='alle Spiele'!BZ19),Punktsystem!$B$5,IF(OR(AND('alle Spiele'!$H19-'alle Spiele'!$J19&lt;0,'alle Spiele'!BY19-'alle Spiele'!BZ19&lt;0),AND('alle Spiele'!$H19-'alle Spiele'!$J19&gt;0,'alle Spiele'!BY19-'alle Spiele'!BZ19&gt;0),AND('alle Spiele'!$H19-'alle Spiele'!$J19=0,'alle Spiele'!BY19-'alle Spiele'!BZ19=0)),Punktsystem!$B$6,0)))</f>
        <v>0</v>
      </c>
      <c r="BZ19" s="224">
        <f>IF(BY19=Punktsystem!$B$6,IF(AND(Punktsystem!$D$9&lt;&gt;"",'alle Spiele'!$H19-'alle Spiele'!$J19='alle Spiele'!BY19-'alle Spiele'!BZ19,'alle Spiele'!$H19&lt;&gt;'alle Spiele'!$J19),Punktsystem!$B$9,0)+IF(AND(Punktsystem!$D$11&lt;&gt;"",OR('alle Spiele'!$H19='alle Spiele'!BY19,'alle Spiele'!$J19='alle Spiele'!BZ19)),Punktsystem!$B$11,0)+IF(AND(Punktsystem!$D$10&lt;&gt;"",'alle Spiele'!$H19='alle Spiele'!$J19,'alle Spiele'!BY19='alle Spiele'!BZ19,ABS('alle Spiele'!$H19-'alle Spiele'!BY19)=1),Punktsystem!$B$10,0),0)</f>
        <v>0</v>
      </c>
      <c r="CA19" s="225">
        <f>IF(BY19=Punktsystem!$B$5,IF(AND(Punktsystem!$I$14&lt;&gt;"",'alle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CB19" s="230">
        <f>IF(OR('alle Spiele'!CB19="",'alle Spiele'!CC19=""),0,IF(AND('alle Spiele'!$H19='alle Spiele'!CB19,'alle Spiele'!$J19='alle Spiele'!CC19),Punktsystem!$B$5,IF(OR(AND('alle Spiele'!$H19-'alle Spiele'!$J19&lt;0,'alle Spiele'!CB19-'alle Spiele'!CC19&lt;0),AND('alle Spiele'!$H19-'alle Spiele'!$J19&gt;0,'alle Spiele'!CB19-'alle Spiele'!CC19&gt;0),AND('alle Spiele'!$H19-'alle Spiele'!$J19=0,'alle Spiele'!CB19-'alle Spiele'!CC19=0)),Punktsystem!$B$6,0)))</f>
        <v>0</v>
      </c>
      <c r="CC19" s="224">
        <f>IF(CB19=Punktsystem!$B$6,IF(AND(Punktsystem!$D$9&lt;&gt;"",'alle Spiele'!$H19-'alle Spiele'!$J19='alle Spiele'!CB19-'alle Spiele'!CC19,'alle Spiele'!$H19&lt;&gt;'alle Spiele'!$J19),Punktsystem!$B$9,0)+IF(AND(Punktsystem!$D$11&lt;&gt;"",OR('alle Spiele'!$H19='alle Spiele'!CB19,'alle Spiele'!$J19='alle Spiele'!CC19)),Punktsystem!$B$11,0)+IF(AND(Punktsystem!$D$10&lt;&gt;"",'alle Spiele'!$H19='alle Spiele'!$J19,'alle Spiele'!CB19='alle Spiele'!CC19,ABS('alle Spiele'!$H19-'alle Spiele'!CB19)=1),Punktsystem!$B$10,0),0)</f>
        <v>0</v>
      </c>
      <c r="CD19" s="225">
        <f>IF(CB19=Punktsystem!$B$5,IF(AND(Punktsystem!$I$14&lt;&gt;"",'alle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CE19" s="230">
        <f>IF(OR('alle Spiele'!CE19="",'alle Spiele'!CF19=""),0,IF(AND('alle Spiele'!$H19='alle Spiele'!CE19,'alle Spiele'!$J19='alle Spiele'!CF19),Punktsystem!$B$5,IF(OR(AND('alle Spiele'!$H19-'alle Spiele'!$J19&lt;0,'alle Spiele'!CE19-'alle Spiele'!CF19&lt;0),AND('alle Spiele'!$H19-'alle Spiele'!$J19&gt;0,'alle Spiele'!CE19-'alle Spiele'!CF19&gt;0),AND('alle Spiele'!$H19-'alle Spiele'!$J19=0,'alle Spiele'!CE19-'alle Spiele'!CF19=0)),Punktsystem!$B$6,0)))</f>
        <v>0</v>
      </c>
      <c r="CF19" s="224">
        <f>IF(CE19=Punktsystem!$B$6,IF(AND(Punktsystem!$D$9&lt;&gt;"",'alle Spiele'!$H19-'alle Spiele'!$J19='alle Spiele'!CE19-'alle Spiele'!CF19,'alle Spiele'!$H19&lt;&gt;'alle Spiele'!$J19),Punktsystem!$B$9,0)+IF(AND(Punktsystem!$D$11&lt;&gt;"",OR('alle Spiele'!$H19='alle Spiele'!CE19,'alle Spiele'!$J19='alle Spiele'!CF19)),Punktsystem!$B$11,0)+IF(AND(Punktsystem!$D$10&lt;&gt;"",'alle Spiele'!$H19='alle Spiele'!$J19,'alle Spiele'!CE19='alle Spiele'!CF19,ABS('alle Spiele'!$H19-'alle Spiele'!CE19)=1),Punktsystem!$B$10,0),0)</f>
        <v>0</v>
      </c>
      <c r="CG19" s="225">
        <f>IF(CE19=Punktsystem!$B$5,IF(AND(Punktsystem!$I$14&lt;&gt;"",'alle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CH19" s="230">
        <f>IF(OR('alle Spiele'!CH19="",'alle Spiele'!CI19=""),0,IF(AND('alle Spiele'!$H19='alle Spiele'!CH19,'alle Spiele'!$J19='alle Spiele'!CI19),Punktsystem!$B$5,IF(OR(AND('alle Spiele'!$H19-'alle Spiele'!$J19&lt;0,'alle Spiele'!CH19-'alle Spiele'!CI19&lt;0),AND('alle Spiele'!$H19-'alle Spiele'!$J19&gt;0,'alle Spiele'!CH19-'alle Spiele'!CI19&gt;0),AND('alle Spiele'!$H19-'alle Spiele'!$J19=0,'alle Spiele'!CH19-'alle Spiele'!CI19=0)),Punktsystem!$B$6,0)))</f>
        <v>0</v>
      </c>
      <c r="CI19" s="224">
        <f>IF(CH19=Punktsystem!$B$6,IF(AND(Punktsystem!$D$9&lt;&gt;"",'alle Spiele'!$H19-'alle Spiele'!$J19='alle Spiele'!CH19-'alle Spiele'!CI19,'alle Spiele'!$H19&lt;&gt;'alle Spiele'!$J19),Punktsystem!$B$9,0)+IF(AND(Punktsystem!$D$11&lt;&gt;"",OR('alle Spiele'!$H19='alle Spiele'!CH19,'alle Spiele'!$J19='alle Spiele'!CI19)),Punktsystem!$B$11,0)+IF(AND(Punktsystem!$D$10&lt;&gt;"",'alle Spiele'!$H19='alle Spiele'!$J19,'alle Spiele'!CH19='alle Spiele'!CI19,ABS('alle Spiele'!$H19-'alle Spiele'!CH19)=1),Punktsystem!$B$10,0),0)</f>
        <v>0</v>
      </c>
      <c r="CJ19" s="225">
        <f>IF(CH19=Punktsystem!$B$5,IF(AND(Punktsystem!$I$14&lt;&gt;"",'alle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CK19" s="230">
        <f>IF(OR('alle Spiele'!CK19="",'alle Spiele'!CL19=""),0,IF(AND('alle Spiele'!$H19='alle Spiele'!CK19,'alle Spiele'!$J19='alle Spiele'!CL19),Punktsystem!$B$5,IF(OR(AND('alle Spiele'!$H19-'alle Spiele'!$J19&lt;0,'alle Spiele'!CK19-'alle Spiele'!CL19&lt;0),AND('alle Spiele'!$H19-'alle Spiele'!$J19&gt;0,'alle Spiele'!CK19-'alle Spiele'!CL19&gt;0),AND('alle Spiele'!$H19-'alle Spiele'!$J19=0,'alle Spiele'!CK19-'alle Spiele'!CL19=0)),Punktsystem!$B$6,0)))</f>
        <v>0</v>
      </c>
      <c r="CL19" s="224">
        <f>IF(CK19=Punktsystem!$B$6,IF(AND(Punktsystem!$D$9&lt;&gt;"",'alle Spiele'!$H19-'alle Spiele'!$J19='alle Spiele'!CK19-'alle Spiele'!CL19,'alle Spiele'!$H19&lt;&gt;'alle Spiele'!$J19),Punktsystem!$B$9,0)+IF(AND(Punktsystem!$D$11&lt;&gt;"",OR('alle Spiele'!$H19='alle Spiele'!CK19,'alle Spiele'!$J19='alle Spiele'!CL19)),Punktsystem!$B$11,0)+IF(AND(Punktsystem!$D$10&lt;&gt;"",'alle Spiele'!$H19='alle Spiele'!$J19,'alle Spiele'!CK19='alle Spiele'!CL19,ABS('alle Spiele'!$H19-'alle Spiele'!CK19)=1),Punktsystem!$B$10,0),0)</f>
        <v>0</v>
      </c>
      <c r="CM19" s="225">
        <f>IF(CK19=Punktsystem!$B$5,IF(AND(Punktsystem!$I$14&lt;&gt;"",'alle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CN19" s="230">
        <f>IF(OR('alle Spiele'!CN19="",'alle Spiele'!CO19=""),0,IF(AND('alle Spiele'!$H19='alle Spiele'!CN19,'alle Spiele'!$J19='alle Spiele'!CO19),Punktsystem!$B$5,IF(OR(AND('alle Spiele'!$H19-'alle Spiele'!$J19&lt;0,'alle Spiele'!CN19-'alle Spiele'!CO19&lt;0),AND('alle Spiele'!$H19-'alle Spiele'!$J19&gt;0,'alle Spiele'!CN19-'alle Spiele'!CO19&gt;0),AND('alle Spiele'!$H19-'alle Spiele'!$J19=0,'alle Spiele'!CN19-'alle Spiele'!CO19=0)),Punktsystem!$B$6,0)))</f>
        <v>0</v>
      </c>
      <c r="CO19" s="224">
        <f>IF(CN19=Punktsystem!$B$6,IF(AND(Punktsystem!$D$9&lt;&gt;"",'alle Spiele'!$H19-'alle Spiele'!$J19='alle Spiele'!CN19-'alle Spiele'!CO19,'alle Spiele'!$H19&lt;&gt;'alle Spiele'!$J19),Punktsystem!$B$9,0)+IF(AND(Punktsystem!$D$11&lt;&gt;"",OR('alle Spiele'!$H19='alle Spiele'!CN19,'alle Spiele'!$J19='alle Spiele'!CO19)),Punktsystem!$B$11,0)+IF(AND(Punktsystem!$D$10&lt;&gt;"",'alle Spiele'!$H19='alle Spiele'!$J19,'alle Spiele'!CN19='alle Spiele'!CO19,ABS('alle Spiele'!$H19-'alle Spiele'!CN19)=1),Punktsystem!$B$10,0),0)</f>
        <v>0</v>
      </c>
      <c r="CP19" s="225">
        <f>IF(CN19=Punktsystem!$B$5,IF(AND(Punktsystem!$I$14&lt;&gt;"",'alle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CQ19" s="230">
        <f>IF(OR('alle Spiele'!CQ19="",'alle Spiele'!CR19=""),0,IF(AND('alle Spiele'!$H19='alle Spiele'!CQ19,'alle Spiele'!$J19='alle Spiele'!CR19),Punktsystem!$B$5,IF(OR(AND('alle Spiele'!$H19-'alle Spiele'!$J19&lt;0,'alle Spiele'!CQ19-'alle Spiele'!CR19&lt;0),AND('alle Spiele'!$H19-'alle Spiele'!$J19&gt;0,'alle Spiele'!CQ19-'alle Spiele'!CR19&gt;0),AND('alle Spiele'!$H19-'alle Spiele'!$J19=0,'alle Spiele'!CQ19-'alle Spiele'!CR19=0)),Punktsystem!$B$6,0)))</f>
        <v>0</v>
      </c>
      <c r="CR19" s="224">
        <f>IF(CQ19=Punktsystem!$B$6,IF(AND(Punktsystem!$D$9&lt;&gt;"",'alle Spiele'!$H19-'alle Spiele'!$J19='alle Spiele'!CQ19-'alle Spiele'!CR19,'alle Spiele'!$H19&lt;&gt;'alle Spiele'!$J19),Punktsystem!$B$9,0)+IF(AND(Punktsystem!$D$11&lt;&gt;"",OR('alle Spiele'!$H19='alle Spiele'!CQ19,'alle Spiele'!$J19='alle Spiele'!CR19)),Punktsystem!$B$11,0)+IF(AND(Punktsystem!$D$10&lt;&gt;"",'alle Spiele'!$H19='alle Spiele'!$J19,'alle Spiele'!CQ19='alle Spiele'!CR19,ABS('alle Spiele'!$H19-'alle Spiele'!CQ19)=1),Punktsystem!$B$10,0),0)</f>
        <v>0</v>
      </c>
      <c r="CS19" s="225">
        <f>IF(CQ19=Punktsystem!$B$5,IF(AND(Punktsystem!$I$14&lt;&gt;"",'alle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CT19" s="230">
        <f>IF(OR('alle Spiele'!CT19="",'alle Spiele'!CU19=""),0,IF(AND('alle Spiele'!$H19='alle Spiele'!CT19,'alle Spiele'!$J19='alle Spiele'!CU19),Punktsystem!$B$5,IF(OR(AND('alle Spiele'!$H19-'alle Spiele'!$J19&lt;0,'alle Spiele'!CT19-'alle Spiele'!CU19&lt;0),AND('alle Spiele'!$H19-'alle Spiele'!$J19&gt;0,'alle Spiele'!CT19-'alle Spiele'!CU19&gt;0),AND('alle Spiele'!$H19-'alle Spiele'!$J19=0,'alle Spiele'!CT19-'alle Spiele'!CU19=0)),Punktsystem!$B$6,0)))</f>
        <v>0</v>
      </c>
      <c r="CU19" s="224">
        <f>IF(CT19=Punktsystem!$B$6,IF(AND(Punktsystem!$D$9&lt;&gt;"",'alle Spiele'!$H19-'alle Spiele'!$J19='alle Spiele'!CT19-'alle Spiele'!CU19,'alle Spiele'!$H19&lt;&gt;'alle Spiele'!$J19),Punktsystem!$B$9,0)+IF(AND(Punktsystem!$D$11&lt;&gt;"",OR('alle Spiele'!$H19='alle Spiele'!CT19,'alle Spiele'!$J19='alle Spiele'!CU19)),Punktsystem!$B$11,0)+IF(AND(Punktsystem!$D$10&lt;&gt;"",'alle Spiele'!$H19='alle Spiele'!$J19,'alle Spiele'!CT19='alle Spiele'!CU19,ABS('alle Spiele'!$H19-'alle Spiele'!CT19)=1),Punktsystem!$B$10,0),0)</f>
        <v>0</v>
      </c>
      <c r="CV19" s="225">
        <f>IF(CT19=Punktsystem!$B$5,IF(AND(Punktsystem!$I$14&lt;&gt;"",'alle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CW19" s="230">
        <f>IF(OR('alle Spiele'!CW19="",'alle Spiele'!CX19=""),0,IF(AND('alle Spiele'!$H19='alle Spiele'!CW19,'alle Spiele'!$J19='alle Spiele'!CX19),Punktsystem!$B$5,IF(OR(AND('alle Spiele'!$H19-'alle Spiele'!$J19&lt;0,'alle Spiele'!CW19-'alle Spiele'!CX19&lt;0),AND('alle Spiele'!$H19-'alle Spiele'!$J19&gt;0,'alle Spiele'!CW19-'alle Spiele'!CX19&gt;0),AND('alle Spiele'!$H19-'alle Spiele'!$J19=0,'alle Spiele'!CW19-'alle Spiele'!CX19=0)),Punktsystem!$B$6,0)))</f>
        <v>0</v>
      </c>
      <c r="CX19" s="224">
        <f>IF(CW19=Punktsystem!$B$6,IF(AND(Punktsystem!$D$9&lt;&gt;"",'alle Spiele'!$H19-'alle Spiele'!$J19='alle Spiele'!CW19-'alle Spiele'!CX19,'alle Spiele'!$H19&lt;&gt;'alle Spiele'!$J19),Punktsystem!$B$9,0)+IF(AND(Punktsystem!$D$11&lt;&gt;"",OR('alle Spiele'!$H19='alle Spiele'!CW19,'alle Spiele'!$J19='alle Spiele'!CX19)),Punktsystem!$B$11,0)+IF(AND(Punktsystem!$D$10&lt;&gt;"",'alle Spiele'!$H19='alle Spiele'!$J19,'alle Spiele'!CW19='alle Spiele'!CX19,ABS('alle Spiele'!$H19-'alle Spiele'!CW19)=1),Punktsystem!$B$10,0),0)</f>
        <v>0</v>
      </c>
      <c r="CY19" s="225">
        <f>IF(CW19=Punktsystem!$B$5,IF(AND(Punktsystem!$I$14&lt;&gt;"",'alle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CZ19" s="230">
        <f>IF(OR('alle Spiele'!CZ19="",'alle Spiele'!DA19=""),0,IF(AND('alle Spiele'!$H19='alle Spiele'!CZ19,'alle Spiele'!$J19='alle Spiele'!DA19),Punktsystem!$B$5,IF(OR(AND('alle Spiele'!$H19-'alle Spiele'!$J19&lt;0,'alle Spiele'!CZ19-'alle Spiele'!DA19&lt;0),AND('alle Spiele'!$H19-'alle Spiele'!$J19&gt;0,'alle Spiele'!CZ19-'alle Spiele'!DA19&gt;0),AND('alle Spiele'!$H19-'alle Spiele'!$J19=0,'alle Spiele'!CZ19-'alle Spiele'!DA19=0)),Punktsystem!$B$6,0)))</f>
        <v>0</v>
      </c>
      <c r="DA19" s="224">
        <f>IF(CZ19=Punktsystem!$B$6,IF(AND(Punktsystem!$D$9&lt;&gt;"",'alle Spiele'!$H19-'alle Spiele'!$J19='alle Spiele'!CZ19-'alle Spiele'!DA19,'alle Spiele'!$H19&lt;&gt;'alle Spiele'!$J19),Punktsystem!$B$9,0)+IF(AND(Punktsystem!$D$11&lt;&gt;"",OR('alle Spiele'!$H19='alle Spiele'!CZ19,'alle Spiele'!$J19='alle Spiele'!DA19)),Punktsystem!$B$11,0)+IF(AND(Punktsystem!$D$10&lt;&gt;"",'alle Spiele'!$H19='alle Spiele'!$J19,'alle Spiele'!CZ19='alle Spiele'!DA19,ABS('alle Spiele'!$H19-'alle Spiele'!CZ19)=1),Punktsystem!$B$10,0),0)</f>
        <v>0</v>
      </c>
      <c r="DB19" s="225">
        <f>IF(CZ19=Punktsystem!$B$5,IF(AND(Punktsystem!$I$14&lt;&gt;"",'alle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DC19" s="230">
        <f>IF(OR('alle Spiele'!DC19="",'alle Spiele'!DD19=""),0,IF(AND('alle Spiele'!$H19='alle Spiele'!DC19,'alle Spiele'!$J19='alle Spiele'!DD19),Punktsystem!$B$5,IF(OR(AND('alle Spiele'!$H19-'alle Spiele'!$J19&lt;0,'alle Spiele'!DC19-'alle Spiele'!DD19&lt;0),AND('alle Spiele'!$H19-'alle Spiele'!$J19&gt;0,'alle Spiele'!DC19-'alle Spiele'!DD19&gt;0),AND('alle Spiele'!$H19-'alle Spiele'!$J19=0,'alle Spiele'!DC19-'alle Spiele'!DD19=0)),Punktsystem!$B$6,0)))</f>
        <v>0</v>
      </c>
      <c r="DD19" s="224">
        <f>IF(DC19=Punktsystem!$B$6,IF(AND(Punktsystem!$D$9&lt;&gt;"",'alle Spiele'!$H19-'alle Spiele'!$J19='alle Spiele'!DC19-'alle Spiele'!DD19,'alle Spiele'!$H19&lt;&gt;'alle Spiele'!$J19),Punktsystem!$B$9,0)+IF(AND(Punktsystem!$D$11&lt;&gt;"",OR('alle Spiele'!$H19='alle Spiele'!DC19,'alle Spiele'!$J19='alle Spiele'!DD19)),Punktsystem!$B$11,0)+IF(AND(Punktsystem!$D$10&lt;&gt;"",'alle Spiele'!$H19='alle Spiele'!$J19,'alle Spiele'!DC19='alle Spiele'!DD19,ABS('alle Spiele'!$H19-'alle Spiele'!DC19)=1),Punktsystem!$B$10,0),0)</f>
        <v>0</v>
      </c>
      <c r="DE19" s="225">
        <f>IF(DC19=Punktsystem!$B$5,IF(AND(Punktsystem!$I$14&lt;&gt;"",'alle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DF19" s="230">
        <f>IF(OR('alle Spiele'!DF19="",'alle Spiele'!DG19=""),0,IF(AND('alle Spiele'!$H19='alle Spiele'!DF19,'alle Spiele'!$J19='alle Spiele'!DG19),Punktsystem!$B$5,IF(OR(AND('alle Spiele'!$H19-'alle Spiele'!$J19&lt;0,'alle Spiele'!DF19-'alle Spiele'!DG19&lt;0),AND('alle Spiele'!$H19-'alle Spiele'!$J19&gt;0,'alle Spiele'!DF19-'alle Spiele'!DG19&gt;0),AND('alle Spiele'!$H19-'alle Spiele'!$J19=0,'alle Spiele'!DF19-'alle Spiele'!DG19=0)),Punktsystem!$B$6,0)))</f>
        <v>0</v>
      </c>
      <c r="DG19" s="224">
        <f>IF(DF19=Punktsystem!$B$6,IF(AND(Punktsystem!$D$9&lt;&gt;"",'alle Spiele'!$H19-'alle Spiele'!$J19='alle Spiele'!DF19-'alle Spiele'!DG19,'alle Spiele'!$H19&lt;&gt;'alle Spiele'!$J19),Punktsystem!$B$9,0)+IF(AND(Punktsystem!$D$11&lt;&gt;"",OR('alle Spiele'!$H19='alle Spiele'!DF19,'alle Spiele'!$J19='alle Spiele'!DG19)),Punktsystem!$B$11,0)+IF(AND(Punktsystem!$D$10&lt;&gt;"",'alle Spiele'!$H19='alle Spiele'!$J19,'alle Spiele'!DF19='alle Spiele'!DG19,ABS('alle Spiele'!$H19-'alle Spiele'!DF19)=1),Punktsystem!$B$10,0),0)</f>
        <v>0</v>
      </c>
      <c r="DH19" s="225">
        <f>IF(DF19=Punktsystem!$B$5,IF(AND(Punktsystem!$I$14&lt;&gt;"",'alle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DI19" s="230">
        <f>IF(OR('alle Spiele'!DI19="",'alle Spiele'!DJ19=""),0,IF(AND('alle Spiele'!$H19='alle Spiele'!DI19,'alle Spiele'!$J19='alle Spiele'!DJ19),Punktsystem!$B$5,IF(OR(AND('alle Spiele'!$H19-'alle Spiele'!$J19&lt;0,'alle Spiele'!DI19-'alle Spiele'!DJ19&lt;0),AND('alle Spiele'!$H19-'alle Spiele'!$J19&gt;0,'alle Spiele'!DI19-'alle Spiele'!DJ19&gt;0),AND('alle Spiele'!$H19-'alle Spiele'!$J19=0,'alle Spiele'!DI19-'alle Spiele'!DJ19=0)),Punktsystem!$B$6,0)))</f>
        <v>0</v>
      </c>
      <c r="DJ19" s="224">
        <f>IF(DI19=Punktsystem!$B$6,IF(AND(Punktsystem!$D$9&lt;&gt;"",'alle Spiele'!$H19-'alle Spiele'!$J19='alle Spiele'!DI19-'alle Spiele'!DJ19,'alle Spiele'!$H19&lt;&gt;'alle Spiele'!$J19),Punktsystem!$B$9,0)+IF(AND(Punktsystem!$D$11&lt;&gt;"",OR('alle Spiele'!$H19='alle Spiele'!DI19,'alle Spiele'!$J19='alle Spiele'!DJ19)),Punktsystem!$B$11,0)+IF(AND(Punktsystem!$D$10&lt;&gt;"",'alle Spiele'!$H19='alle Spiele'!$J19,'alle Spiele'!DI19='alle Spiele'!DJ19,ABS('alle Spiele'!$H19-'alle Spiele'!DI19)=1),Punktsystem!$B$10,0),0)</f>
        <v>0</v>
      </c>
      <c r="DK19" s="225">
        <f>IF(DI19=Punktsystem!$B$5,IF(AND(Punktsystem!$I$14&lt;&gt;"",'alle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DL19" s="230">
        <f>IF(OR('alle Spiele'!DL19="",'alle Spiele'!DM19=""),0,IF(AND('alle Spiele'!$H19='alle Spiele'!DL19,'alle Spiele'!$J19='alle Spiele'!DM19),Punktsystem!$B$5,IF(OR(AND('alle Spiele'!$H19-'alle Spiele'!$J19&lt;0,'alle Spiele'!DL19-'alle Spiele'!DM19&lt;0),AND('alle Spiele'!$H19-'alle Spiele'!$J19&gt;0,'alle Spiele'!DL19-'alle Spiele'!DM19&gt;0),AND('alle Spiele'!$H19-'alle Spiele'!$J19=0,'alle Spiele'!DL19-'alle Spiele'!DM19=0)),Punktsystem!$B$6,0)))</f>
        <v>0</v>
      </c>
      <c r="DM19" s="224">
        <f>IF(DL19=Punktsystem!$B$6,IF(AND(Punktsystem!$D$9&lt;&gt;"",'alle Spiele'!$H19-'alle Spiele'!$J19='alle Spiele'!DL19-'alle Spiele'!DM19,'alle Spiele'!$H19&lt;&gt;'alle Spiele'!$J19),Punktsystem!$B$9,0)+IF(AND(Punktsystem!$D$11&lt;&gt;"",OR('alle Spiele'!$H19='alle Spiele'!DL19,'alle Spiele'!$J19='alle Spiele'!DM19)),Punktsystem!$B$11,0)+IF(AND(Punktsystem!$D$10&lt;&gt;"",'alle Spiele'!$H19='alle Spiele'!$J19,'alle Spiele'!DL19='alle Spiele'!DM19,ABS('alle Spiele'!$H19-'alle Spiele'!DL19)=1),Punktsystem!$B$10,0),0)</f>
        <v>0</v>
      </c>
      <c r="DN19" s="225">
        <f>IF(DL19=Punktsystem!$B$5,IF(AND(Punktsystem!$I$14&lt;&gt;"",'alle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DO19" s="230">
        <f>IF(OR('alle Spiele'!DO19="",'alle Spiele'!DP19=""),0,IF(AND('alle Spiele'!$H19='alle Spiele'!DO19,'alle Spiele'!$J19='alle Spiele'!DP19),Punktsystem!$B$5,IF(OR(AND('alle Spiele'!$H19-'alle Spiele'!$J19&lt;0,'alle Spiele'!DO19-'alle Spiele'!DP19&lt;0),AND('alle Spiele'!$H19-'alle Spiele'!$J19&gt;0,'alle Spiele'!DO19-'alle Spiele'!DP19&gt;0),AND('alle Spiele'!$H19-'alle Spiele'!$J19=0,'alle Spiele'!DO19-'alle Spiele'!DP19=0)),Punktsystem!$B$6,0)))</f>
        <v>0</v>
      </c>
      <c r="DP19" s="224">
        <f>IF(DO19=Punktsystem!$B$6,IF(AND(Punktsystem!$D$9&lt;&gt;"",'alle Spiele'!$H19-'alle Spiele'!$J19='alle Spiele'!DO19-'alle Spiele'!DP19,'alle Spiele'!$H19&lt;&gt;'alle Spiele'!$J19),Punktsystem!$B$9,0)+IF(AND(Punktsystem!$D$11&lt;&gt;"",OR('alle Spiele'!$H19='alle Spiele'!DO19,'alle Spiele'!$J19='alle Spiele'!DP19)),Punktsystem!$B$11,0)+IF(AND(Punktsystem!$D$10&lt;&gt;"",'alle Spiele'!$H19='alle Spiele'!$J19,'alle Spiele'!DO19='alle Spiele'!DP19,ABS('alle Spiele'!$H19-'alle Spiele'!DO19)=1),Punktsystem!$B$10,0),0)</f>
        <v>0</v>
      </c>
      <c r="DQ19" s="225">
        <f>IF(DO19=Punktsystem!$B$5,IF(AND(Punktsystem!$I$14&lt;&gt;"",'alle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DR19" s="230">
        <f>IF(OR('alle Spiele'!DR19="",'alle Spiele'!DS19=""),0,IF(AND('alle Spiele'!$H19='alle Spiele'!DR19,'alle Spiele'!$J19='alle Spiele'!DS19),Punktsystem!$B$5,IF(OR(AND('alle Spiele'!$H19-'alle Spiele'!$J19&lt;0,'alle Spiele'!DR19-'alle Spiele'!DS19&lt;0),AND('alle Spiele'!$H19-'alle Spiele'!$J19&gt;0,'alle Spiele'!DR19-'alle Spiele'!DS19&gt;0),AND('alle Spiele'!$H19-'alle Spiele'!$J19=0,'alle Spiele'!DR19-'alle Spiele'!DS19=0)),Punktsystem!$B$6,0)))</f>
        <v>0</v>
      </c>
      <c r="DS19" s="224">
        <f>IF(DR19=Punktsystem!$B$6,IF(AND(Punktsystem!$D$9&lt;&gt;"",'alle Spiele'!$H19-'alle Spiele'!$J19='alle Spiele'!DR19-'alle Spiele'!DS19,'alle Spiele'!$H19&lt;&gt;'alle Spiele'!$J19),Punktsystem!$B$9,0)+IF(AND(Punktsystem!$D$11&lt;&gt;"",OR('alle Spiele'!$H19='alle Spiele'!DR19,'alle Spiele'!$J19='alle Spiele'!DS19)),Punktsystem!$B$11,0)+IF(AND(Punktsystem!$D$10&lt;&gt;"",'alle Spiele'!$H19='alle Spiele'!$J19,'alle Spiele'!DR19='alle Spiele'!DS19,ABS('alle Spiele'!$H19-'alle Spiele'!DR19)=1),Punktsystem!$B$10,0),0)</f>
        <v>0</v>
      </c>
      <c r="DT19" s="225">
        <f>IF(DR19=Punktsystem!$B$5,IF(AND(Punktsystem!$I$14&lt;&gt;"",'alle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DU19" s="230">
        <f>IF(OR('alle Spiele'!DU19="",'alle Spiele'!DV19=""),0,IF(AND('alle Spiele'!$H19='alle Spiele'!DU19,'alle Spiele'!$J19='alle Spiele'!DV19),Punktsystem!$B$5,IF(OR(AND('alle Spiele'!$H19-'alle Spiele'!$J19&lt;0,'alle Spiele'!DU19-'alle Spiele'!DV19&lt;0),AND('alle Spiele'!$H19-'alle Spiele'!$J19&gt;0,'alle Spiele'!DU19-'alle Spiele'!DV19&gt;0),AND('alle Spiele'!$H19-'alle Spiele'!$J19=0,'alle Spiele'!DU19-'alle Spiele'!DV19=0)),Punktsystem!$B$6,0)))</f>
        <v>0</v>
      </c>
      <c r="DV19" s="224">
        <f>IF(DU19=Punktsystem!$B$6,IF(AND(Punktsystem!$D$9&lt;&gt;"",'alle Spiele'!$H19-'alle Spiele'!$J19='alle Spiele'!DU19-'alle Spiele'!DV19,'alle Spiele'!$H19&lt;&gt;'alle Spiele'!$J19),Punktsystem!$B$9,0)+IF(AND(Punktsystem!$D$11&lt;&gt;"",OR('alle Spiele'!$H19='alle Spiele'!DU19,'alle Spiele'!$J19='alle Spiele'!DV19)),Punktsystem!$B$11,0)+IF(AND(Punktsystem!$D$10&lt;&gt;"",'alle Spiele'!$H19='alle Spiele'!$J19,'alle Spiele'!DU19='alle Spiele'!DV19,ABS('alle Spiele'!$H19-'alle Spiele'!DU19)=1),Punktsystem!$B$10,0),0)</f>
        <v>0</v>
      </c>
      <c r="DW19" s="225">
        <f>IF(DU19=Punktsystem!$B$5,IF(AND(Punktsystem!$I$14&lt;&gt;"",'alle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DX19" s="230">
        <f>IF(OR('alle Spiele'!DX19="",'alle Spiele'!DY19=""),0,IF(AND('alle Spiele'!$H19='alle Spiele'!DX19,'alle Spiele'!$J19='alle Spiele'!DY19),Punktsystem!$B$5,IF(OR(AND('alle Spiele'!$H19-'alle Spiele'!$J19&lt;0,'alle Spiele'!DX19-'alle Spiele'!DY19&lt;0),AND('alle Spiele'!$H19-'alle Spiele'!$J19&gt;0,'alle Spiele'!DX19-'alle Spiele'!DY19&gt;0),AND('alle Spiele'!$H19-'alle Spiele'!$J19=0,'alle Spiele'!DX19-'alle Spiele'!DY19=0)),Punktsystem!$B$6,0)))</f>
        <v>0</v>
      </c>
      <c r="DY19" s="224">
        <f>IF(DX19=Punktsystem!$B$6,IF(AND(Punktsystem!$D$9&lt;&gt;"",'alle Spiele'!$H19-'alle Spiele'!$J19='alle Spiele'!DX19-'alle Spiele'!DY19,'alle Spiele'!$H19&lt;&gt;'alle Spiele'!$J19),Punktsystem!$B$9,0)+IF(AND(Punktsystem!$D$11&lt;&gt;"",OR('alle Spiele'!$H19='alle Spiele'!DX19,'alle Spiele'!$J19='alle Spiele'!DY19)),Punktsystem!$B$11,0)+IF(AND(Punktsystem!$D$10&lt;&gt;"",'alle Spiele'!$H19='alle Spiele'!$J19,'alle Spiele'!DX19='alle Spiele'!DY19,ABS('alle Spiele'!$H19-'alle Spiele'!DX19)=1),Punktsystem!$B$10,0),0)</f>
        <v>0</v>
      </c>
      <c r="DZ19" s="225">
        <f>IF(DX19=Punktsystem!$B$5,IF(AND(Punktsystem!$I$14&lt;&gt;"",'alle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EA19" s="230">
        <f>IF(OR('alle Spiele'!EA19="",'alle Spiele'!EB19=""),0,IF(AND('alle Spiele'!$H19='alle Spiele'!EA19,'alle Spiele'!$J19='alle Spiele'!EB19),Punktsystem!$B$5,IF(OR(AND('alle Spiele'!$H19-'alle Spiele'!$J19&lt;0,'alle Spiele'!EA19-'alle Spiele'!EB19&lt;0),AND('alle Spiele'!$H19-'alle Spiele'!$J19&gt;0,'alle Spiele'!EA19-'alle Spiele'!EB19&gt;0),AND('alle Spiele'!$H19-'alle Spiele'!$J19=0,'alle Spiele'!EA19-'alle Spiele'!EB19=0)),Punktsystem!$B$6,0)))</f>
        <v>0</v>
      </c>
      <c r="EB19" s="224">
        <f>IF(EA19=Punktsystem!$B$6,IF(AND(Punktsystem!$D$9&lt;&gt;"",'alle Spiele'!$H19-'alle Spiele'!$J19='alle Spiele'!EA19-'alle Spiele'!EB19,'alle Spiele'!$H19&lt;&gt;'alle Spiele'!$J19),Punktsystem!$B$9,0)+IF(AND(Punktsystem!$D$11&lt;&gt;"",OR('alle Spiele'!$H19='alle Spiele'!EA19,'alle Spiele'!$J19='alle Spiele'!EB19)),Punktsystem!$B$11,0)+IF(AND(Punktsystem!$D$10&lt;&gt;"",'alle Spiele'!$H19='alle Spiele'!$J19,'alle Spiele'!EA19='alle Spiele'!EB19,ABS('alle Spiele'!$H19-'alle Spiele'!EA19)=1),Punktsystem!$B$10,0),0)</f>
        <v>0</v>
      </c>
      <c r="EC19" s="225">
        <f>IF(EA19=Punktsystem!$B$5,IF(AND(Punktsystem!$I$14&lt;&gt;"",'alle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ED19" s="230">
        <f>IF(OR('alle Spiele'!ED19="",'alle Spiele'!EE19=""),0,IF(AND('alle Spiele'!$H19='alle Spiele'!ED19,'alle Spiele'!$J19='alle Spiele'!EE19),Punktsystem!$B$5,IF(OR(AND('alle Spiele'!$H19-'alle Spiele'!$J19&lt;0,'alle Spiele'!ED19-'alle Spiele'!EE19&lt;0),AND('alle Spiele'!$H19-'alle Spiele'!$J19&gt;0,'alle Spiele'!ED19-'alle Spiele'!EE19&gt;0),AND('alle Spiele'!$H19-'alle Spiele'!$J19=0,'alle Spiele'!ED19-'alle Spiele'!EE19=0)),Punktsystem!$B$6,0)))</f>
        <v>0</v>
      </c>
      <c r="EE19" s="224">
        <f>IF(ED19=Punktsystem!$B$6,IF(AND(Punktsystem!$D$9&lt;&gt;"",'alle Spiele'!$H19-'alle Spiele'!$J19='alle Spiele'!ED19-'alle Spiele'!EE19,'alle Spiele'!$H19&lt;&gt;'alle Spiele'!$J19),Punktsystem!$B$9,0)+IF(AND(Punktsystem!$D$11&lt;&gt;"",OR('alle Spiele'!$H19='alle Spiele'!ED19,'alle Spiele'!$J19='alle Spiele'!EE19)),Punktsystem!$B$11,0)+IF(AND(Punktsystem!$D$10&lt;&gt;"",'alle Spiele'!$H19='alle Spiele'!$J19,'alle Spiele'!ED19='alle Spiele'!EE19,ABS('alle Spiele'!$H19-'alle Spiele'!ED19)=1),Punktsystem!$B$10,0),0)</f>
        <v>0</v>
      </c>
      <c r="EF19" s="225">
        <f>IF(ED19=Punktsystem!$B$5,IF(AND(Punktsystem!$I$14&lt;&gt;"",'alle Spiele'!$H19+'alle Spiele'!$J19&gt;Punktsystem!$D$14),('alle Spiele'!$H19+'alle Spiele'!$J19-Punktsystem!$D$14)*Punktsystem!$F$14,0)+IF(AND(Punktsystem!$I$15&lt;&gt;"",ABS('alle Spiele'!$H19-'alle Spiele'!$J19)&gt;Punktsystem!$D$15),(ABS('alle Spiele'!$H19-'alle Spiele'!$J19)-Punktsystem!$D$15)*Punktsystem!$F$15,0),0)</f>
        <v>0</v>
      </c>
      <c r="EG19" s="230">
        <f>IF(OR('alle Spiele'!EG19="",'alle Spiele'!EH19=""),0,IF(AND('alle Spiele'!$H19='alle Spiele'!EG19,'alle Spiele'!$J19='alle Spiele'!EH19),Punktsystem!$B$5,IF(OR(AND('alle Spiele'!$H19-'alle Spiele'!$J19&lt;0,'alle Spiele'!EG19-'alle Spiele'!EH19&lt;0),AND('alle Spiele'!$H19-'alle Spiele'!$J19&gt;0,'alle Spiele'!EG19-'alle Spiele'!EH19&gt;0),AND('alle Spiele'!$H19-'alle Spiele'!$J19=0,'alle Spiele'!EG19-'alle Spiele'!EH19=0)),Punktsystem!$B$6,0)))</f>
        <v>0</v>
      </c>
      <c r="EH19" s="224">
        <f>IF(EG19=Punktsystem!$B$6,IF(AND(Punktsystem!$D$9&lt;&gt;"",'alle Spiele'!$H19-'alle Spiele'!$J19='alle Spiele'!EG19-'alle Spiele'!EH19,'alle Spiele'!$H19&lt;&gt;'alle Spiele'!$J19),Punktsystem!$B$9,0)+IF(AND(Punktsystem!$D$11&lt;&gt;"",OR('alle Spiele'!$H19='alle Spiele'!EG19,'alle Spiele'!$J19='alle Spiele'!EH19)),Punktsystem!$B$11,0)+IF(AND(Punktsystem!$D$10&lt;&gt;"",'alle Spiele'!$H19='alle Spiele'!$J19,'alle Spiele'!EG19='alle Spiele'!EH19,ABS('alle Spiele'!$H19-'alle Spiele'!EG19)=1),Punktsystem!$B$10,0),0)</f>
        <v>0</v>
      </c>
      <c r="EI19" s="225">
        <f>IF(EG19=Punktsystem!$B$5,IF(AND(Punktsystem!$I$14&lt;&gt;"",'alle Spiele'!$H19+'alle Spiele'!$J19&gt;Punktsystem!$D$14),('alle Spiele'!$H19+'alle Spiele'!$J19-Punktsystem!$D$14)*Punktsystem!$F$14,0)+IF(AND(Punktsystem!$I$15&lt;&gt;"",ABS('alle Spiele'!$H19-'alle Spiele'!$J19)&gt;Punktsystem!$D$15),(ABS('alle Spiele'!$H19-'alle Spiele'!$J19)-Punktsystem!$D$15)*Punktsystem!$F$15,0),0)</f>
        <v>0</v>
      </c>
    </row>
    <row r="20" spans="1:139" x14ac:dyDescent="0.2">
      <c r="A20"/>
      <c r="B20"/>
      <c r="C20"/>
      <c r="D20"/>
      <c r="E20"/>
      <c r="F20"/>
      <c r="G20"/>
      <c r="H20"/>
      <c r="J20"/>
      <c r="K20"/>
      <c r="L20"/>
      <c r="M20"/>
      <c r="N20"/>
      <c r="O20"/>
      <c r="P20"/>
      <c r="Q20"/>
      <c r="T20" s="230">
        <f>IF(OR('alle Spiele'!T20="",'alle Spiele'!U20=""),0,IF(AND('alle Spiele'!$H20='alle Spiele'!T20,'alle Spiele'!$J20='alle Spiele'!U20),Punktsystem!$B$5,IF(OR(AND('alle Spiele'!$H20-'alle Spiele'!$J20&lt;0,'alle Spiele'!T20-'alle Spiele'!U20&lt;0),AND('alle Spiele'!$H20-'alle Spiele'!$J20&gt;0,'alle Spiele'!T20-'alle Spiele'!U20&gt;0),AND('alle Spiele'!$H20-'alle Spiele'!$J20=0,'alle Spiele'!T20-'alle Spiele'!U20=0)),Punktsystem!$B$6,0)))</f>
        <v>0</v>
      </c>
      <c r="U20" s="224">
        <f>IF(T20=Punktsystem!$B$6,IF(AND(Punktsystem!$D$9&lt;&gt;"",'alle Spiele'!$H20-'alle Spiele'!$J20='alle Spiele'!T20-'alle Spiele'!U20,'alle Spiele'!$H20&lt;&gt;'alle Spiele'!$J20),Punktsystem!$B$9,0)+IF(AND(Punktsystem!$D$11&lt;&gt;"",OR('alle Spiele'!$H20='alle Spiele'!T20,'alle Spiele'!$J20='alle Spiele'!U20)),Punktsystem!$B$11,0)+IF(AND(Punktsystem!$D$10&lt;&gt;"",'alle Spiele'!$H20='alle Spiele'!$J20,'alle Spiele'!T20='alle Spiele'!U20,ABS('alle Spiele'!$H20-'alle Spiele'!T20)=1),Punktsystem!$B$10,0),0)</f>
        <v>0</v>
      </c>
      <c r="V20" s="225">
        <f>IF(T20=Punktsystem!$B$5,IF(AND(Punktsystem!$I$14&lt;&gt;"",'alle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W20" s="230">
        <f>IF(OR('alle Spiele'!W20="",'alle Spiele'!X20=""),0,IF(AND('alle Spiele'!$H20='alle Spiele'!W20,'alle Spiele'!$J20='alle Spiele'!X20),Punktsystem!$B$5,IF(OR(AND('alle Spiele'!$H20-'alle Spiele'!$J20&lt;0,'alle Spiele'!W20-'alle Spiele'!X20&lt;0),AND('alle Spiele'!$H20-'alle Spiele'!$J20&gt;0,'alle Spiele'!W20-'alle Spiele'!X20&gt;0),AND('alle Spiele'!$H20-'alle Spiele'!$J20=0,'alle Spiele'!W20-'alle Spiele'!X20=0)),Punktsystem!$B$6,0)))</f>
        <v>0</v>
      </c>
      <c r="X20" s="224">
        <f>IF(W20=Punktsystem!$B$6,IF(AND(Punktsystem!$D$9&lt;&gt;"",'alle Spiele'!$H20-'alle Spiele'!$J20='alle Spiele'!W20-'alle Spiele'!X20,'alle Spiele'!$H20&lt;&gt;'alle Spiele'!$J20),Punktsystem!$B$9,0)+IF(AND(Punktsystem!$D$11&lt;&gt;"",OR('alle Spiele'!$H20='alle Spiele'!W20,'alle Spiele'!$J20='alle Spiele'!X20)),Punktsystem!$B$11,0)+IF(AND(Punktsystem!$D$10&lt;&gt;"",'alle Spiele'!$H20='alle Spiele'!$J20,'alle Spiele'!W20='alle Spiele'!X20,ABS('alle Spiele'!$H20-'alle Spiele'!W20)=1),Punktsystem!$B$10,0),0)</f>
        <v>0</v>
      </c>
      <c r="Y20" s="225">
        <f>IF(W20=Punktsystem!$B$5,IF(AND(Punktsystem!$I$14&lt;&gt;"",'alle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Z20" s="230">
        <f>IF(OR('alle Spiele'!Z20="",'alle Spiele'!AA20=""),0,IF(AND('alle Spiele'!$H20='alle Spiele'!Z20,'alle Spiele'!$J20='alle Spiele'!AA20),Punktsystem!$B$5,IF(OR(AND('alle Spiele'!$H20-'alle Spiele'!$J20&lt;0,'alle Spiele'!Z20-'alle Spiele'!AA20&lt;0),AND('alle Spiele'!$H20-'alle Spiele'!$J20&gt;0,'alle Spiele'!Z20-'alle Spiele'!AA20&gt;0),AND('alle Spiele'!$H20-'alle Spiele'!$J20=0,'alle Spiele'!Z20-'alle Spiele'!AA20=0)),Punktsystem!$B$6,0)))</f>
        <v>0</v>
      </c>
      <c r="AA20" s="224">
        <f>IF(Z20=Punktsystem!$B$6,IF(AND(Punktsystem!$D$9&lt;&gt;"",'alle Spiele'!$H20-'alle Spiele'!$J20='alle Spiele'!Z20-'alle Spiele'!AA20,'alle Spiele'!$H20&lt;&gt;'alle Spiele'!$J20),Punktsystem!$B$9,0)+IF(AND(Punktsystem!$D$11&lt;&gt;"",OR('alle Spiele'!$H20='alle Spiele'!Z20,'alle Spiele'!$J20='alle Spiele'!AA20)),Punktsystem!$B$11,0)+IF(AND(Punktsystem!$D$10&lt;&gt;"",'alle Spiele'!$H20='alle Spiele'!$J20,'alle Spiele'!Z20='alle Spiele'!AA20,ABS('alle Spiele'!$H20-'alle Spiele'!Z20)=1),Punktsystem!$B$10,0),0)</f>
        <v>0</v>
      </c>
      <c r="AB20" s="225">
        <f>IF(Z20=Punktsystem!$B$5,IF(AND(Punktsystem!$I$14&lt;&gt;"",'alle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AC20" s="230">
        <f>IF(OR('alle Spiele'!AC20="",'alle Spiele'!AD20=""),0,IF(AND('alle Spiele'!$H20='alle Spiele'!AC20,'alle Spiele'!$J20='alle Spiele'!AD20),Punktsystem!$B$5,IF(OR(AND('alle Spiele'!$H20-'alle Spiele'!$J20&lt;0,'alle Spiele'!AC20-'alle Spiele'!AD20&lt;0),AND('alle Spiele'!$H20-'alle Spiele'!$J20&gt;0,'alle Spiele'!AC20-'alle Spiele'!AD20&gt;0),AND('alle Spiele'!$H20-'alle Spiele'!$J20=0,'alle Spiele'!AC20-'alle Spiele'!AD20=0)),Punktsystem!$B$6,0)))</f>
        <v>0</v>
      </c>
      <c r="AD20" s="224">
        <f>IF(AC20=Punktsystem!$B$6,IF(AND(Punktsystem!$D$9&lt;&gt;"",'alle Spiele'!$H20-'alle Spiele'!$J20='alle Spiele'!AC20-'alle Spiele'!AD20,'alle Spiele'!$H20&lt;&gt;'alle Spiele'!$J20),Punktsystem!$B$9,0)+IF(AND(Punktsystem!$D$11&lt;&gt;"",OR('alle Spiele'!$H20='alle Spiele'!AC20,'alle Spiele'!$J20='alle Spiele'!AD20)),Punktsystem!$B$11,0)+IF(AND(Punktsystem!$D$10&lt;&gt;"",'alle Spiele'!$H20='alle Spiele'!$J20,'alle Spiele'!AC20='alle Spiele'!AD20,ABS('alle Spiele'!$H20-'alle Spiele'!AC20)=1),Punktsystem!$B$10,0),0)</f>
        <v>0</v>
      </c>
      <c r="AE20" s="225">
        <f>IF(AC20=Punktsystem!$B$5,IF(AND(Punktsystem!$I$14&lt;&gt;"",'alle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AF20" s="230">
        <f>IF(OR('alle Spiele'!AF20="",'alle Spiele'!AG20=""),0,IF(AND('alle Spiele'!$H20='alle Spiele'!AF20,'alle Spiele'!$J20='alle Spiele'!AG20),Punktsystem!$B$5,IF(OR(AND('alle Spiele'!$H20-'alle Spiele'!$J20&lt;0,'alle Spiele'!AF20-'alle Spiele'!AG20&lt;0),AND('alle Spiele'!$H20-'alle Spiele'!$J20&gt;0,'alle Spiele'!AF20-'alle Spiele'!AG20&gt;0),AND('alle Spiele'!$H20-'alle Spiele'!$J20=0,'alle Spiele'!AF20-'alle Spiele'!AG20=0)),Punktsystem!$B$6,0)))</f>
        <v>0</v>
      </c>
      <c r="AG20" s="224">
        <f>IF(AF20=Punktsystem!$B$6,IF(AND(Punktsystem!$D$9&lt;&gt;"",'alle Spiele'!$H20-'alle Spiele'!$J20='alle Spiele'!AF20-'alle Spiele'!AG20,'alle Spiele'!$H20&lt;&gt;'alle Spiele'!$J20),Punktsystem!$B$9,0)+IF(AND(Punktsystem!$D$11&lt;&gt;"",OR('alle Spiele'!$H20='alle Spiele'!AF20,'alle Spiele'!$J20='alle Spiele'!AG20)),Punktsystem!$B$11,0)+IF(AND(Punktsystem!$D$10&lt;&gt;"",'alle Spiele'!$H20='alle Spiele'!$J20,'alle Spiele'!AF20='alle Spiele'!AG20,ABS('alle Spiele'!$H20-'alle Spiele'!AF20)=1),Punktsystem!$B$10,0),0)</f>
        <v>0</v>
      </c>
      <c r="AH20" s="225">
        <f>IF(AF20=Punktsystem!$B$5,IF(AND(Punktsystem!$I$14&lt;&gt;"",'alle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AI20" s="230">
        <f>IF(OR('alle Spiele'!AI20="",'alle Spiele'!AJ20=""),0,IF(AND('alle Spiele'!$H20='alle Spiele'!AI20,'alle Spiele'!$J20='alle Spiele'!AJ20),Punktsystem!$B$5,IF(OR(AND('alle Spiele'!$H20-'alle Spiele'!$J20&lt;0,'alle Spiele'!AI20-'alle Spiele'!AJ20&lt;0),AND('alle Spiele'!$H20-'alle Spiele'!$J20&gt;0,'alle Spiele'!AI20-'alle Spiele'!AJ20&gt;0),AND('alle Spiele'!$H20-'alle Spiele'!$J20=0,'alle Spiele'!AI20-'alle Spiele'!AJ20=0)),Punktsystem!$B$6,0)))</f>
        <v>0</v>
      </c>
      <c r="AJ20" s="224">
        <f>IF(AI20=Punktsystem!$B$6,IF(AND(Punktsystem!$D$9&lt;&gt;"",'alle Spiele'!$H20-'alle Spiele'!$J20='alle Spiele'!AI20-'alle Spiele'!AJ20,'alle Spiele'!$H20&lt;&gt;'alle Spiele'!$J20),Punktsystem!$B$9,0)+IF(AND(Punktsystem!$D$11&lt;&gt;"",OR('alle Spiele'!$H20='alle Spiele'!AI20,'alle Spiele'!$J20='alle Spiele'!AJ20)),Punktsystem!$B$11,0)+IF(AND(Punktsystem!$D$10&lt;&gt;"",'alle Spiele'!$H20='alle Spiele'!$J20,'alle Spiele'!AI20='alle Spiele'!AJ20,ABS('alle Spiele'!$H20-'alle Spiele'!AI20)=1),Punktsystem!$B$10,0),0)</f>
        <v>0</v>
      </c>
      <c r="AK20" s="225">
        <f>IF(AI20=Punktsystem!$B$5,IF(AND(Punktsystem!$I$14&lt;&gt;"",'alle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AL20" s="230">
        <f>IF(OR('alle Spiele'!AL20="",'alle Spiele'!AM20=""),0,IF(AND('alle Spiele'!$H20='alle Spiele'!AL20,'alle Spiele'!$J20='alle Spiele'!AM20),Punktsystem!$B$5,IF(OR(AND('alle Spiele'!$H20-'alle Spiele'!$J20&lt;0,'alle Spiele'!AL20-'alle Spiele'!AM20&lt;0),AND('alle Spiele'!$H20-'alle Spiele'!$J20&gt;0,'alle Spiele'!AL20-'alle Spiele'!AM20&gt;0),AND('alle Spiele'!$H20-'alle Spiele'!$J20=0,'alle Spiele'!AL20-'alle Spiele'!AM20=0)),Punktsystem!$B$6,0)))</f>
        <v>0</v>
      </c>
      <c r="AM20" s="224">
        <f>IF(AL20=Punktsystem!$B$6,IF(AND(Punktsystem!$D$9&lt;&gt;"",'alle Spiele'!$H20-'alle Spiele'!$J20='alle Spiele'!AL20-'alle Spiele'!AM20,'alle Spiele'!$H20&lt;&gt;'alle Spiele'!$J20),Punktsystem!$B$9,0)+IF(AND(Punktsystem!$D$11&lt;&gt;"",OR('alle Spiele'!$H20='alle Spiele'!AL20,'alle Spiele'!$J20='alle Spiele'!AM20)),Punktsystem!$B$11,0)+IF(AND(Punktsystem!$D$10&lt;&gt;"",'alle Spiele'!$H20='alle Spiele'!$J20,'alle Spiele'!AL20='alle Spiele'!AM20,ABS('alle Spiele'!$H20-'alle Spiele'!AL20)=1),Punktsystem!$B$10,0),0)</f>
        <v>0</v>
      </c>
      <c r="AN20" s="225">
        <f>IF(AL20=Punktsystem!$B$5,IF(AND(Punktsystem!$I$14&lt;&gt;"",'alle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AO20" s="230">
        <f>IF(OR('alle Spiele'!AO20="",'alle Spiele'!AP20=""),0,IF(AND('alle Spiele'!$H20='alle Spiele'!AO20,'alle Spiele'!$J20='alle Spiele'!AP20),Punktsystem!$B$5,IF(OR(AND('alle Spiele'!$H20-'alle Spiele'!$J20&lt;0,'alle Spiele'!AO20-'alle Spiele'!AP20&lt;0),AND('alle Spiele'!$H20-'alle Spiele'!$J20&gt;0,'alle Spiele'!AO20-'alle Spiele'!AP20&gt;0),AND('alle Spiele'!$H20-'alle Spiele'!$J20=0,'alle Spiele'!AO20-'alle Spiele'!AP20=0)),Punktsystem!$B$6,0)))</f>
        <v>0</v>
      </c>
      <c r="AP20" s="224">
        <f>IF(AO20=Punktsystem!$B$6,IF(AND(Punktsystem!$D$9&lt;&gt;"",'alle Spiele'!$H20-'alle Spiele'!$J20='alle Spiele'!AO20-'alle Spiele'!AP20,'alle Spiele'!$H20&lt;&gt;'alle Spiele'!$J20),Punktsystem!$B$9,0)+IF(AND(Punktsystem!$D$11&lt;&gt;"",OR('alle Spiele'!$H20='alle Spiele'!AO20,'alle Spiele'!$J20='alle Spiele'!AP20)),Punktsystem!$B$11,0)+IF(AND(Punktsystem!$D$10&lt;&gt;"",'alle Spiele'!$H20='alle Spiele'!$J20,'alle Spiele'!AO20='alle Spiele'!AP20,ABS('alle Spiele'!$H20-'alle Spiele'!AO20)=1),Punktsystem!$B$10,0),0)</f>
        <v>0</v>
      </c>
      <c r="AQ20" s="225">
        <f>IF(AO20=Punktsystem!$B$5,IF(AND(Punktsystem!$I$14&lt;&gt;"",'alle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AR20" s="230">
        <f>IF(OR('alle Spiele'!AR20="",'alle Spiele'!AS20=""),0,IF(AND('alle Spiele'!$H20='alle Spiele'!AR20,'alle Spiele'!$J20='alle Spiele'!AS20),Punktsystem!$B$5,IF(OR(AND('alle Spiele'!$H20-'alle Spiele'!$J20&lt;0,'alle Spiele'!AR20-'alle Spiele'!AS20&lt;0),AND('alle Spiele'!$H20-'alle Spiele'!$J20&gt;0,'alle Spiele'!AR20-'alle Spiele'!AS20&gt;0),AND('alle Spiele'!$H20-'alle Spiele'!$J20=0,'alle Spiele'!AR20-'alle Spiele'!AS20=0)),Punktsystem!$B$6,0)))</f>
        <v>0</v>
      </c>
      <c r="AS20" s="224">
        <f>IF(AR20=Punktsystem!$B$6,IF(AND(Punktsystem!$D$9&lt;&gt;"",'alle Spiele'!$H20-'alle Spiele'!$J20='alle Spiele'!AR20-'alle Spiele'!AS20,'alle Spiele'!$H20&lt;&gt;'alle Spiele'!$J20),Punktsystem!$B$9,0)+IF(AND(Punktsystem!$D$11&lt;&gt;"",OR('alle Spiele'!$H20='alle Spiele'!AR20,'alle Spiele'!$J20='alle Spiele'!AS20)),Punktsystem!$B$11,0)+IF(AND(Punktsystem!$D$10&lt;&gt;"",'alle Spiele'!$H20='alle Spiele'!$J20,'alle Spiele'!AR20='alle Spiele'!AS20,ABS('alle Spiele'!$H20-'alle Spiele'!AR20)=1),Punktsystem!$B$10,0),0)</f>
        <v>0</v>
      </c>
      <c r="AT20" s="225">
        <f>IF(AR20=Punktsystem!$B$5,IF(AND(Punktsystem!$I$14&lt;&gt;"",'alle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AU20" s="230">
        <f>IF(OR('alle Spiele'!AU20="",'alle Spiele'!AV20=""),0,IF(AND('alle Spiele'!$H20='alle Spiele'!AU20,'alle Spiele'!$J20='alle Spiele'!AV20),Punktsystem!$B$5,IF(OR(AND('alle Spiele'!$H20-'alle Spiele'!$J20&lt;0,'alle Spiele'!AU20-'alle Spiele'!AV20&lt;0),AND('alle Spiele'!$H20-'alle Spiele'!$J20&gt;0,'alle Spiele'!AU20-'alle Spiele'!AV20&gt;0),AND('alle Spiele'!$H20-'alle Spiele'!$J20=0,'alle Spiele'!AU20-'alle Spiele'!AV20=0)),Punktsystem!$B$6,0)))</f>
        <v>0</v>
      </c>
      <c r="AV20" s="224">
        <f>IF(AU20=Punktsystem!$B$6,IF(AND(Punktsystem!$D$9&lt;&gt;"",'alle Spiele'!$H20-'alle Spiele'!$J20='alle Spiele'!AU20-'alle Spiele'!AV20,'alle Spiele'!$H20&lt;&gt;'alle Spiele'!$J20),Punktsystem!$B$9,0)+IF(AND(Punktsystem!$D$11&lt;&gt;"",OR('alle Spiele'!$H20='alle Spiele'!AU20,'alle Spiele'!$J20='alle Spiele'!AV20)),Punktsystem!$B$11,0)+IF(AND(Punktsystem!$D$10&lt;&gt;"",'alle Spiele'!$H20='alle Spiele'!$J20,'alle Spiele'!AU20='alle Spiele'!AV20,ABS('alle Spiele'!$H20-'alle Spiele'!AU20)=1),Punktsystem!$B$10,0),0)</f>
        <v>0</v>
      </c>
      <c r="AW20" s="225">
        <f>IF(AU20=Punktsystem!$B$5,IF(AND(Punktsystem!$I$14&lt;&gt;"",'alle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AX20" s="230">
        <f>IF(OR('alle Spiele'!AX20="",'alle Spiele'!AY20=""),0,IF(AND('alle Spiele'!$H20='alle Spiele'!AX20,'alle Spiele'!$J20='alle Spiele'!AY20),Punktsystem!$B$5,IF(OR(AND('alle Spiele'!$H20-'alle Spiele'!$J20&lt;0,'alle Spiele'!AX20-'alle Spiele'!AY20&lt;0),AND('alle Spiele'!$H20-'alle Spiele'!$J20&gt;0,'alle Spiele'!AX20-'alle Spiele'!AY20&gt;0),AND('alle Spiele'!$H20-'alle Spiele'!$J20=0,'alle Spiele'!AX20-'alle Spiele'!AY20=0)),Punktsystem!$B$6,0)))</f>
        <v>0</v>
      </c>
      <c r="AY20" s="224">
        <f>IF(AX20=Punktsystem!$B$6,IF(AND(Punktsystem!$D$9&lt;&gt;"",'alle Spiele'!$H20-'alle Spiele'!$J20='alle Spiele'!AX20-'alle Spiele'!AY20,'alle Spiele'!$H20&lt;&gt;'alle Spiele'!$J20),Punktsystem!$B$9,0)+IF(AND(Punktsystem!$D$11&lt;&gt;"",OR('alle Spiele'!$H20='alle Spiele'!AX20,'alle Spiele'!$J20='alle Spiele'!AY20)),Punktsystem!$B$11,0)+IF(AND(Punktsystem!$D$10&lt;&gt;"",'alle Spiele'!$H20='alle Spiele'!$J20,'alle Spiele'!AX20='alle Spiele'!AY20,ABS('alle Spiele'!$H20-'alle Spiele'!AX20)=1),Punktsystem!$B$10,0),0)</f>
        <v>0</v>
      </c>
      <c r="AZ20" s="225">
        <f>IF(AX20=Punktsystem!$B$5,IF(AND(Punktsystem!$I$14&lt;&gt;"",'alle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BA20" s="230">
        <f>IF(OR('alle Spiele'!BA20="",'alle Spiele'!BB20=""),0,IF(AND('alle Spiele'!$H20='alle Spiele'!BA20,'alle Spiele'!$J20='alle Spiele'!BB20),Punktsystem!$B$5,IF(OR(AND('alle Spiele'!$H20-'alle Spiele'!$J20&lt;0,'alle Spiele'!BA20-'alle Spiele'!BB20&lt;0),AND('alle Spiele'!$H20-'alle Spiele'!$J20&gt;0,'alle Spiele'!BA20-'alle Spiele'!BB20&gt;0),AND('alle Spiele'!$H20-'alle Spiele'!$J20=0,'alle Spiele'!BA20-'alle Spiele'!BB20=0)),Punktsystem!$B$6,0)))</f>
        <v>0</v>
      </c>
      <c r="BB20" s="224">
        <f>IF(BA20=Punktsystem!$B$6,IF(AND(Punktsystem!$D$9&lt;&gt;"",'alle Spiele'!$H20-'alle Spiele'!$J20='alle Spiele'!BA20-'alle Spiele'!BB20,'alle Spiele'!$H20&lt;&gt;'alle Spiele'!$J20),Punktsystem!$B$9,0)+IF(AND(Punktsystem!$D$11&lt;&gt;"",OR('alle Spiele'!$H20='alle Spiele'!BA20,'alle Spiele'!$J20='alle Spiele'!BB20)),Punktsystem!$B$11,0)+IF(AND(Punktsystem!$D$10&lt;&gt;"",'alle Spiele'!$H20='alle Spiele'!$J20,'alle Spiele'!BA20='alle Spiele'!BB20,ABS('alle Spiele'!$H20-'alle Spiele'!BA20)=1),Punktsystem!$B$10,0),0)</f>
        <v>0</v>
      </c>
      <c r="BC20" s="225">
        <f>IF(BA20=Punktsystem!$B$5,IF(AND(Punktsystem!$I$14&lt;&gt;"",'alle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BD20" s="230">
        <f>IF(OR('alle Spiele'!BD20="",'alle Spiele'!BE20=""),0,IF(AND('alle Spiele'!$H20='alle Spiele'!BD20,'alle Spiele'!$J20='alle Spiele'!BE20),Punktsystem!$B$5,IF(OR(AND('alle Spiele'!$H20-'alle Spiele'!$J20&lt;0,'alle Spiele'!BD20-'alle Spiele'!BE20&lt;0),AND('alle Spiele'!$H20-'alle Spiele'!$J20&gt;0,'alle Spiele'!BD20-'alle Spiele'!BE20&gt;0),AND('alle Spiele'!$H20-'alle Spiele'!$J20=0,'alle Spiele'!BD20-'alle Spiele'!BE20=0)),Punktsystem!$B$6,0)))</f>
        <v>0</v>
      </c>
      <c r="BE20" s="224">
        <f>IF(BD20=Punktsystem!$B$6,IF(AND(Punktsystem!$D$9&lt;&gt;"",'alle Spiele'!$H20-'alle Spiele'!$J20='alle Spiele'!BD20-'alle Spiele'!BE20,'alle Spiele'!$H20&lt;&gt;'alle Spiele'!$J20),Punktsystem!$B$9,0)+IF(AND(Punktsystem!$D$11&lt;&gt;"",OR('alle Spiele'!$H20='alle Spiele'!BD20,'alle Spiele'!$J20='alle Spiele'!BE20)),Punktsystem!$B$11,0)+IF(AND(Punktsystem!$D$10&lt;&gt;"",'alle Spiele'!$H20='alle Spiele'!$J20,'alle Spiele'!BD20='alle Spiele'!BE20,ABS('alle Spiele'!$H20-'alle Spiele'!BD20)=1),Punktsystem!$B$10,0),0)</f>
        <v>0</v>
      </c>
      <c r="BF20" s="225">
        <f>IF(BD20=Punktsystem!$B$5,IF(AND(Punktsystem!$I$14&lt;&gt;"",'alle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BG20" s="230">
        <f>IF(OR('alle Spiele'!BG20="",'alle Spiele'!BH20=""),0,IF(AND('alle Spiele'!$H20='alle Spiele'!BG20,'alle Spiele'!$J20='alle Spiele'!BH20),Punktsystem!$B$5,IF(OR(AND('alle Spiele'!$H20-'alle Spiele'!$J20&lt;0,'alle Spiele'!BG20-'alle Spiele'!BH20&lt;0),AND('alle Spiele'!$H20-'alle Spiele'!$J20&gt;0,'alle Spiele'!BG20-'alle Spiele'!BH20&gt;0),AND('alle Spiele'!$H20-'alle Spiele'!$J20=0,'alle Spiele'!BG20-'alle Spiele'!BH20=0)),Punktsystem!$B$6,0)))</f>
        <v>0</v>
      </c>
      <c r="BH20" s="224">
        <f>IF(BG20=Punktsystem!$B$6,IF(AND(Punktsystem!$D$9&lt;&gt;"",'alle Spiele'!$H20-'alle Spiele'!$J20='alle Spiele'!BG20-'alle Spiele'!BH20,'alle Spiele'!$H20&lt;&gt;'alle Spiele'!$J20),Punktsystem!$B$9,0)+IF(AND(Punktsystem!$D$11&lt;&gt;"",OR('alle Spiele'!$H20='alle Spiele'!BG20,'alle Spiele'!$J20='alle Spiele'!BH20)),Punktsystem!$B$11,0)+IF(AND(Punktsystem!$D$10&lt;&gt;"",'alle Spiele'!$H20='alle Spiele'!$J20,'alle Spiele'!BG20='alle Spiele'!BH20,ABS('alle Spiele'!$H20-'alle Spiele'!BG20)=1),Punktsystem!$B$10,0),0)</f>
        <v>0</v>
      </c>
      <c r="BI20" s="225">
        <f>IF(BG20=Punktsystem!$B$5,IF(AND(Punktsystem!$I$14&lt;&gt;"",'alle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BJ20" s="230">
        <f>IF(OR('alle Spiele'!BJ20="",'alle Spiele'!BK20=""),0,IF(AND('alle Spiele'!$H20='alle Spiele'!BJ20,'alle Spiele'!$J20='alle Spiele'!BK20),Punktsystem!$B$5,IF(OR(AND('alle Spiele'!$H20-'alle Spiele'!$J20&lt;0,'alle Spiele'!BJ20-'alle Spiele'!BK20&lt;0),AND('alle Spiele'!$H20-'alle Spiele'!$J20&gt;0,'alle Spiele'!BJ20-'alle Spiele'!BK20&gt;0),AND('alle Spiele'!$H20-'alle Spiele'!$J20=0,'alle Spiele'!BJ20-'alle Spiele'!BK20=0)),Punktsystem!$B$6,0)))</f>
        <v>0</v>
      </c>
      <c r="BK20" s="224">
        <f>IF(BJ20=Punktsystem!$B$6,IF(AND(Punktsystem!$D$9&lt;&gt;"",'alle Spiele'!$H20-'alle Spiele'!$J20='alle Spiele'!BJ20-'alle Spiele'!BK20,'alle Spiele'!$H20&lt;&gt;'alle Spiele'!$J20),Punktsystem!$B$9,0)+IF(AND(Punktsystem!$D$11&lt;&gt;"",OR('alle Spiele'!$H20='alle Spiele'!BJ20,'alle Spiele'!$J20='alle Spiele'!BK20)),Punktsystem!$B$11,0)+IF(AND(Punktsystem!$D$10&lt;&gt;"",'alle Spiele'!$H20='alle Spiele'!$J20,'alle Spiele'!BJ20='alle Spiele'!BK20,ABS('alle Spiele'!$H20-'alle Spiele'!BJ20)=1),Punktsystem!$B$10,0),0)</f>
        <v>0</v>
      </c>
      <c r="BL20" s="225">
        <f>IF(BJ20=Punktsystem!$B$5,IF(AND(Punktsystem!$I$14&lt;&gt;"",'alle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BM20" s="230">
        <f>IF(OR('alle Spiele'!BM20="",'alle Spiele'!BN20=""),0,IF(AND('alle Spiele'!$H20='alle Spiele'!BM20,'alle Spiele'!$J20='alle Spiele'!BN20),Punktsystem!$B$5,IF(OR(AND('alle Spiele'!$H20-'alle Spiele'!$J20&lt;0,'alle Spiele'!BM20-'alle Spiele'!BN20&lt;0),AND('alle Spiele'!$H20-'alle Spiele'!$J20&gt;0,'alle Spiele'!BM20-'alle Spiele'!BN20&gt;0),AND('alle Spiele'!$H20-'alle Spiele'!$J20=0,'alle Spiele'!BM20-'alle Spiele'!BN20=0)),Punktsystem!$B$6,0)))</f>
        <v>0</v>
      </c>
      <c r="BN20" s="224">
        <f>IF(BM20=Punktsystem!$B$6,IF(AND(Punktsystem!$D$9&lt;&gt;"",'alle Spiele'!$H20-'alle Spiele'!$J20='alle Spiele'!BM20-'alle Spiele'!BN20,'alle Spiele'!$H20&lt;&gt;'alle Spiele'!$J20),Punktsystem!$B$9,0)+IF(AND(Punktsystem!$D$11&lt;&gt;"",OR('alle Spiele'!$H20='alle Spiele'!BM20,'alle Spiele'!$J20='alle Spiele'!BN20)),Punktsystem!$B$11,0)+IF(AND(Punktsystem!$D$10&lt;&gt;"",'alle Spiele'!$H20='alle Spiele'!$J20,'alle Spiele'!BM20='alle Spiele'!BN20,ABS('alle Spiele'!$H20-'alle Spiele'!BM20)=1),Punktsystem!$B$10,0),0)</f>
        <v>0</v>
      </c>
      <c r="BO20" s="225">
        <f>IF(BM20=Punktsystem!$B$5,IF(AND(Punktsystem!$I$14&lt;&gt;"",'alle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BP20" s="230">
        <f>IF(OR('alle Spiele'!BP20="",'alle Spiele'!BQ20=""),0,IF(AND('alle Spiele'!$H20='alle Spiele'!BP20,'alle Spiele'!$J20='alle Spiele'!BQ20),Punktsystem!$B$5,IF(OR(AND('alle Spiele'!$H20-'alle Spiele'!$J20&lt;0,'alle Spiele'!BP20-'alle Spiele'!BQ20&lt;0),AND('alle Spiele'!$H20-'alle Spiele'!$J20&gt;0,'alle Spiele'!BP20-'alle Spiele'!BQ20&gt;0),AND('alle Spiele'!$H20-'alle Spiele'!$J20=0,'alle Spiele'!BP20-'alle Spiele'!BQ20=0)),Punktsystem!$B$6,0)))</f>
        <v>0</v>
      </c>
      <c r="BQ20" s="224">
        <f>IF(BP20=Punktsystem!$B$6,IF(AND(Punktsystem!$D$9&lt;&gt;"",'alle Spiele'!$H20-'alle Spiele'!$J20='alle Spiele'!BP20-'alle Spiele'!BQ20,'alle Spiele'!$H20&lt;&gt;'alle Spiele'!$J20),Punktsystem!$B$9,0)+IF(AND(Punktsystem!$D$11&lt;&gt;"",OR('alle Spiele'!$H20='alle Spiele'!BP20,'alle Spiele'!$J20='alle Spiele'!BQ20)),Punktsystem!$B$11,0)+IF(AND(Punktsystem!$D$10&lt;&gt;"",'alle Spiele'!$H20='alle Spiele'!$J20,'alle Spiele'!BP20='alle Spiele'!BQ20,ABS('alle Spiele'!$H20-'alle Spiele'!BP20)=1),Punktsystem!$B$10,0),0)</f>
        <v>0</v>
      </c>
      <c r="BR20" s="225">
        <f>IF(BP20=Punktsystem!$B$5,IF(AND(Punktsystem!$I$14&lt;&gt;"",'alle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BS20" s="230">
        <f>IF(OR('alle Spiele'!BS20="",'alle Spiele'!BT20=""),0,IF(AND('alle Spiele'!$H20='alle Spiele'!BS20,'alle Spiele'!$J20='alle Spiele'!BT20),Punktsystem!$B$5,IF(OR(AND('alle Spiele'!$H20-'alle Spiele'!$J20&lt;0,'alle Spiele'!BS20-'alle Spiele'!BT20&lt;0),AND('alle Spiele'!$H20-'alle Spiele'!$J20&gt;0,'alle Spiele'!BS20-'alle Spiele'!BT20&gt;0),AND('alle Spiele'!$H20-'alle Spiele'!$J20=0,'alle Spiele'!BS20-'alle Spiele'!BT20=0)),Punktsystem!$B$6,0)))</f>
        <v>0</v>
      </c>
      <c r="BT20" s="224">
        <f>IF(BS20=Punktsystem!$B$6,IF(AND(Punktsystem!$D$9&lt;&gt;"",'alle Spiele'!$H20-'alle Spiele'!$J20='alle Spiele'!BS20-'alle Spiele'!BT20,'alle Spiele'!$H20&lt;&gt;'alle Spiele'!$J20),Punktsystem!$B$9,0)+IF(AND(Punktsystem!$D$11&lt;&gt;"",OR('alle Spiele'!$H20='alle Spiele'!BS20,'alle Spiele'!$J20='alle Spiele'!BT20)),Punktsystem!$B$11,0)+IF(AND(Punktsystem!$D$10&lt;&gt;"",'alle Spiele'!$H20='alle Spiele'!$J20,'alle Spiele'!BS20='alle Spiele'!BT20,ABS('alle Spiele'!$H20-'alle Spiele'!BS20)=1),Punktsystem!$B$10,0),0)</f>
        <v>0</v>
      </c>
      <c r="BU20" s="225">
        <f>IF(BS20=Punktsystem!$B$5,IF(AND(Punktsystem!$I$14&lt;&gt;"",'alle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BV20" s="230">
        <f>IF(OR('alle Spiele'!BV20="",'alle Spiele'!BW20=""),0,IF(AND('alle Spiele'!$H20='alle Spiele'!BV20,'alle Spiele'!$J20='alle Spiele'!BW20),Punktsystem!$B$5,IF(OR(AND('alle Spiele'!$H20-'alle Spiele'!$J20&lt;0,'alle Spiele'!BV20-'alle Spiele'!BW20&lt;0),AND('alle Spiele'!$H20-'alle Spiele'!$J20&gt;0,'alle Spiele'!BV20-'alle Spiele'!BW20&gt;0),AND('alle Spiele'!$H20-'alle Spiele'!$J20=0,'alle Spiele'!BV20-'alle Spiele'!BW20=0)),Punktsystem!$B$6,0)))</f>
        <v>0</v>
      </c>
      <c r="BW20" s="224">
        <f>IF(BV20=Punktsystem!$B$6,IF(AND(Punktsystem!$D$9&lt;&gt;"",'alle Spiele'!$H20-'alle Spiele'!$J20='alle Spiele'!BV20-'alle Spiele'!BW20,'alle Spiele'!$H20&lt;&gt;'alle Spiele'!$J20),Punktsystem!$B$9,0)+IF(AND(Punktsystem!$D$11&lt;&gt;"",OR('alle Spiele'!$H20='alle Spiele'!BV20,'alle Spiele'!$J20='alle Spiele'!BW20)),Punktsystem!$B$11,0)+IF(AND(Punktsystem!$D$10&lt;&gt;"",'alle Spiele'!$H20='alle Spiele'!$J20,'alle Spiele'!BV20='alle Spiele'!BW20,ABS('alle Spiele'!$H20-'alle Spiele'!BV20)=1),Punktsystem!$B$10,0),0)</f>
        <v>0</v>
      </c>
      <c r="BX20" s="225">
        <f>IF(BV20=Punktsystem!$B$5,IF(AND(Punktsystem!$I$14&lt;&gt;"",'alle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BY20" s="230">
        <f>IF(OR('alle Spiele'!BY20="",'alle Spiele'!BZ20=""),0,IF(AND('alle Spiele'!$H20='alle Spiele'!BY20,'alle Spiele'!$J20='alle Spiele'!BZ20),Punktsystem!$B$5,IF(OR(AND('alle Spiele'!$H20-'alle Spiele'!$J20&lt;0,'alle Spiele'!BY20-'alle Spiele'!BZ20&lt;0),AND('alle Spiele'!$H20-'alle Spiele'!$J20&gt;0,'alle Spiele'!BY20-'alle Spiele'!BZ20&gt;0),AND('alle Spiele'!$H20-'alle Spiele'!$J20=0,'alle Spiele'!BY20-'alle Spiele'!BZ20=0)),Punktsystem!$B$6,0)))</f>
        <v>0</v>
      </c>
      <c r="BZ20" s="224">
        <f>IF(BY20=Punktsystem!$B$6,IF(AND(Punktsystem!$D$9&lt;&gt;"",'alle Spiele'!$H20-'alle Spiele'!$J20='alle Spiele'!BY20-'alle Spiele'!BZ20,'alle Spiele'!$H20&lt;&gt;'alle Spiele'!$J20),Punktsystem!$B$9,0)+IF(AND(Punktsystem!$D$11&lt;&gt;"",OR('alle Spiele'!$H20='alle Spiele'!BY20,'alle Spiele'!$J20='alle Spiele'!BZ20)),Punktsystem!$B$11,0)+IF(AND(Punktsystem!$D$10&lt;&gt;"",'alle Spiele'!$H20='alle Spiele'!$J20,'alle Spiele'!BY20='alle Spiele'!BZ20,ABS('alle Spiele'!$H20-'alle Spiele'!BY20)=1),Punktsystem!$B$10,0),0)</f>
        <v>0</v>
      </c>
      <c r="CA20" s="225">
        <f>IF(BY20=Punktsystem!$B$5,IF(AND(Punktsystem!$I$14&lt;&gt;"",'alle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CB20" s="230">
        <f>IF(OR('alle Spiele'!CB20="",'alle Spiele'!CC20=""),0,IF(AND('alle Spiele'!$H20='alle Spiele'!CB20,'alle Spiele'!$J20='alle Spiele'!CC20),Punktsystem!$B$5,IF(OR(AND('alle Spiele'!$H20-'alle Spiele'!$J20&lt;0,'alle Spiele'!CB20-'alle Spiele'!CC20&lt;0),AND('alle Spiele'!$H20-'alle Spiele'!$J20&gt;0,'alle Spiele'!CB20-'alle Spiele'!CC20&gt;0),AND('alle Spiele'!$H20-'alle Spiele'!$J20=0,'alle Spiele'!CB20-'alle Spiele'!CC20=0)),Punktsystem!$B$6,0)))</f>
        <v>0</v>
      </c>
      <c r="CC20" s="224">
        <f>IF(CB20=Punktsystem!$B$6,IF(AND(Punktsystem!$D$9&lt;&gt;"",'alle Spiele'!$H20-'alle Spiele'!$J20='alle Spiele'!CB20-'alle Spiele'!CC20,'alle Spiele'!$H20&lt;&gt;'alle Spiele'!$J20),Punktsystem!$B$9,0)+IF(AND(Punktsystem!$D$11&lt;&gt;"",OR('alle Spiele'!$H20='alle Spiele'!CB20,'alle Spiele'!$J20='alle Spiele'!CC20)),Punktsystem!$B$11,0)+IF(AND(Punktsystem!$D$10&lt;&gt;"",'alle Spiele'!$H20='alle Spiele'!$J20,'alle Spiele'!CB20='alle Spiele'!CC20,ABS('alle Spiele'!$H20-'alle Spiele'!CB20)=1),Punktsystem!$B$10,0),0)</f>
        <v>0</v>
      </c>
      <c r="CD20" s="225">
        <f>IF(CB20=Punktsystem!$B$5,IF(AND(Punktsystem!$I$14&lt;&gt;"",'alle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CE20" s="230">
        <f>IF(OR('alle Spiele'!CE20="",'alle Spiele'!CF20=""),0,IF(AND('alle Spiele'!$H20='alle Spiele'!CE20,'alle Spiele'!$J20='alle Spiele'!CF20),Punktsystem!$B$5,IF(OR(AND('alle Spiele'!$H20-'alle Spiele'!$J20&lt;0,'alle Spiele'!CE20-'alle Spiele'!CF20&lt;0),AND('alle Spiele'!$H20-'alle Spiele'!$J20&gt;0,'alle Spiele'!CE20-'alle Spiele'!CF20&gt;0),AND('alle Spiele'!$H20-'alle Spiele'!$J20=0,'alle Spiele'!CE20-'alle Spiele'!CF20=0)),Punktsystem!$B$6,0)))</f>
        <v>0</v>
      </c>
      <c r="CF20" s="224">
        <f>IF(CE20=Punktsystem!$B$6,IF(AND(Punktsystem!$D$9&lt;&gt;"",'alle Spiele'!$H20-'alle Spiele'!$J20='alle Spiele'!CE20-'alle Spiele'!CF20,'alle Spiele'!$H20&lt;&gt;'alle Spiele'!$J20),Punktsystem!$B$9,0)+IF(AND(Punktsystem!$D$11&lt;&gt;"",OR('alle Spiele'!$H20='alle Spiele'!CE20,'alle Spiele'!$J20='alle Spiele'!CF20)),Punktsystem!$B$11,0)+IF(AND(Punktsystem!$D$10&lt;&gt;"",'alle Spiele'!$H20='alle Spiele'!$J20,'alle Spiele'!CE20='alle Spiele'!CF20,ABS('alle Spiele'!$H20-'alle Spiele'!CE20)=1),Punktsystem!$B$10,0),0)</f>
        <v>0</v>
      </c>
      <c r="CG20" s="225">
        <f>IF(CE20=Punktsystem!$B$5,IF(AND(Punktsystem!$I$14&lt;&gt;"",'alle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CH20" s="230">
        <f>IF(OR('alle Spiele'!CH20="",'alle Spiele'!CI20=""),0,IF(AND('alle Spiele'!$H20='alle Spiele'!CH20,'alle Spiele'!$J20='alle Spiele'!CI20),Punktsystem!$B$5,IF(OR(AND('alle Spiele'!$H20-'alle Spiele'!$J20&lt;0,'alle Spiele'!CH20-'alle Spiele'!CI20&lt;0),AND('alle Spiele'!$H20-'alle Spiele'!$J20&gt;0,'alle Spiele'!CH20-'alle Spiele'!CI20&gt;0),AND('alle Spiele'!$H20-'alle Spiele'!$J20=0,'alle Spiele'!CH20-'alle Spiele'!CI20=0)),Punktsystem!$B$6,0)))</f>
        <v>0</v>
      </c>
      <c r="CI20" s="224">
        <f>IF(CH20=Punktsystem!$B$6,IF(AND(Punktsystem!$D$9&lt;&gt;"",'alle Spiele'!$H20-'alle Spiele'!$J20='alle Spiele'!CH20-'alle Spiele'!CI20,'alle Spiele'!$H20&lt;&gt;'alle Spiele'!$J20),Punktsystem!$B$9,0)+IF(AND(Punktsystem!$D$11&lt;&gt;"",OR('alle Spiele'!$H20='alle Spiele'!CH20,'alle Spiele'!$J20='alle Spiele'!CI20)),Punktsystem!$B$11,0)+IF(AND(Punktsystem!$D$10&lt;&gt;"",'alle Spiele'!$H20='alle Spiele'!$J20,'alle Spiele'!CH20='alle Spiele'!CI20,ABS('alle Spiele'!$H20-'alle Spiele'!CH20)=1),Punktsystem!$B$10,0),0)</f>
        <v>0</v>
      </c>
      <c r="CJ20" s="225">
        <f>IF(CH20=Punktsystem!$B$5,IF(AND(Punktsystem!$I$14&lt;&gt;"",'alle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CK20" s="230">
        <f>IF(OR('alle Spiele'!CK20="",'alle Spiele'!CL20=""),0,IF(AND('alle Spiele'!$H20='alle Spiele'!CK20,'alle Spiele'!$J20='alle Spiele'!CL20),Punktsystem!$B$5,IF(OR(AND('alle Spiele'!$H20-'alle Spiele'!$J20&lt;0,'alle Spiele'!CK20-'alle Spiele'!CL20&lt;0),AND('alle Spiele'!$H20-'alle Spiele'!$J20&gt;0,'alle Spiele'!CK20-'alle Spiele'!CL20&gt;0),AND('alle Spiele'!$H20-'alle Spiele'!$J20=0,'alle Spiele'!CK20-'alle Spiele'!CL20=0)),Punktsystem!$B$6,0)))</f>
        <v>0</v>
      </c>
      <c r="CL20" s="224">
        <f>IF(CK20=Punktsystem!$B$6,IF(AND(Punktsystem!$D$9&lt;&gt;"",'alle Spiele'!$H20-'alle Spiele'!$J20='alle Spiele'!CK20-'alle Spiele'!CL20,'alle Spiele'!$H20&lt;&gt;'alle Spiele'!$J20),Punktsystem!$B$9,0)+IF(AND(Punktsystem!$D$11&lt;&gt;"",OR('alle Spiele'!$H20='alle Spiele'!CK20,'alle Spiele'!$J20='alle Spiele'!CL20)),Punktsystem!$B$11,0)+IF(AND(Punktsystem!$D$10&lt;&gt;"",'alle Spiele'!$H20='alle Spiele'!$J20,'alle Spiele'!CK20='alle Spiele'!CL20,ABS('alle Spiele'!$H20-'alle Spiele'!CK20)=1),Punktsystem!$B$10,0),0)</f>
        <v>0</v>
      </c>
      <c r="CM20" s="225">
        <f>IF(CK20=Punktsystem!$B$5,IF(AND(Punktsystem!$I$14&lt;&gt;"",'alle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CN20" s="230">
        <f>IF(OR('alle Spiele'!CN20="",'alle Spiele'!CO20=""),0,IF(AND('alle Spiele'!$H20='alle Spiele'!CN20,'alle Spiele'!$J20='alle Spiele'!CO20),Punktsystem!$B$5,IF(OR(AND('alle Spiele'!$H20-'alle Spiele'!$J20&lt;0,'alle Spiele'!CN20-'alle Spiele'!CO20&lt;0),AND('alle Spiele'!$H20-'alle Spiele'!$J20&gt;0,'alle Spiele'!CN20-'alle Spiele'!CO20&gt;0),AND('alle Spiele'!$H20-'alle Spiele'!$J20=0,'alle Spiele'!CN20-'alle Spiele'!CO20=0)),Punktsystem!$B$6,0)))</f>
        <v>0</v>
      </c>
      <c r="CO20" s="224">
        <f>IF(CN20=Punktsystem!$B$6,IF(AND(Punktsystem!$D$9&lt;&gt;"",'alle Spiele'!$H20-'alle Spiele'!$J20='alle Spiele'!CN20-'alle Spiele'!CO20,'alle Spiele'!$H20&lt;&gt;'alle Spiele'!$J20),Punktsystem!$B$9,0)+IF(AND(Punktsystem!$D$11&lt;&gt;"",OR('alle Spiele'!$H20='alle Spiele'!CN20,'alle Spiele'!$J20='alle Spiele'!CO20)),Punktsystem!$B$11,0)+IF(AND(Punktsystem!$D$10&lt;&gt;"",'alle Spiele'!$H20='alle Spiele'!$J20,'alle Spiele'!CN20='alle Spiele'!CO20,ABS('alle Spiele'!$H20-'alle Spiele'!CN20)=1),Punktsystem!$B$10,0),0)</f>
        <v>0</v>
      </c>
      <c r="CP20" s="225">
        <f>IF(CN20=Punktsystem!$B$5,IF(AND(Punktsystem!$I$14&lt;&gt;"",'alle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CQ20" s="230">
        <f>IF(OR('alle Spiele'!CQ20="",'alle Spiele'!CR20=""),0,IF(AND('alle Spiele'!$H20='alle Spiele'!CQ20,'alle Spiele'!$J20='alle Spiele'!CR20),Punktsystem!$B$5,IF(OR(AND('alle Spiele'!$H20-'alle Spiele'!$J20&lt;0,'alle Spiele'!CQ20-'alle Spiele'!CR20&lt;0),AND('alle Spiele'!$H20-'alle Spiele'!$J20&gt;0,'alle Spiele'!CQ20-'alle Spiele'!CR20&gt;0),AND('alle Spiele'!$H20-'alle Spiele'!$J20=0,'alle Spiele'!CQ20-'alle Spiele'!CR20=0)),Punktsystem!$B$6,0)))</f>
        <v>0</v>
      </c>
      <c r="CR20" s="224">
        <f>IF(CQ20=Punktsystem!$B$6,IF(AND(Punktsystem!$D$9&lt;&gt;"",'alle Spiele'!$H20-'alle Spiele'!$J20='alle Spiele'!CQ20-'alle Spiele'!CR20,'alle Spiele'!$H20&lt;&gt;'alle Spiele'!$J20),Punktsystem!$B$9,0)+IF(AND(Punktsystem!$D$11&lt;&gt;"",OR('alle Spiele'!$H20='alle Spiele'!CQ20,'alle Spiele'!$J20='alle Spiele'!CR20)),Punktsystem!$B$11,0)+IF(AND(Punktsystem!$D$10&lt;&gt;"",'alle Spiele'!$H20='alle Spiele'!$J20,'alle Spiele'!CQ20='alle Spiele'!CR20,ABS('alle Spiele'!$H20-'alle Spiele'!CQ20)=1),Punktsystem!$B$10,0),0)</f>
        <v>0</v>
      </c>
      <c r="CS20" s="225">
        <f>IF(CQ20=Punktsystem!$B$5,IF(AND(Punktsystem!$I$14&lt;&gt;"",'alle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CT20" s="230">
        <f>IF(OR('alle Spiele'!CT20="",'alle Spiele'!CU20=""),0,IF(AND('alle Spiele'!$H20='alle Spiele'!CT20,'alle Spiele'!$J20='alle Spiele'!CU20),Punktsystem!$B$5,IF(OR(AND('alle Spiele'!$H20-'alle Spiele'!$J20&lt;0,'alle Spiele'!CT20-'alle Spiele'!CU20&lt;0),AND('alle Spiele'!$H20-'alle Spiele'!$J20&gt;0,'alle Spiele'!CT20-'alle Spiele'!CU20&gt;0),AND('alle Spiele'!$H20-'alle Spiele'!$J20=0,'alle Spiele'!CT20-'alle Spiele'!CU20=0)),Punktsystem!$B$6,0)))</f>
        <v>0</v>
      </c>
      <c r="CU20" s="224">
        <f>IF(CT20=Punktsystem!$B$6,IF(AND(Punktsystem!$D$9&lt;&gt;"",'alle Spiele'!$H20-'alle Spiele'!$J20='alle Spiele'!CT20-'alle Spiele'!CU20,'alle Spiele'!$H20&lt;&gt;'alle Spiele'!$J20),Punktsystem!$B$9,0)+IF(AND(Punktsystem!$D$11&lt;&gt;"",OR('alle Spiele'!$H20='alle Spiele'!CT20,'alle Spiele'!$J20='alle Spiele'!CU20)),Punktsystem!$B$11,0)+IF(AND(Punktsystem!$D$10&lt;&gt;"",'alle Spiele'!$H20='alle Spiele'!$J20,'alle Spiele'!CT20='alle Spiele'!CU20,ABS('alle Spiele'!$H20-'alle Spiele'!CT20)=1),Punktsystem!$B$10,0),0)</f>
        <v>0</v>
      </c>
      <c r="CV20" s="225">
        <f>IF(CT20=Punktsystem!$B$5,IF(AND(Punktsystem!$I$14&lt;&gt;"",'alle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CW20" s="230">
        <f>IF(OR('alle Spiele'!CW20="",'alle Spiele'!CX20=""),0,IF(AND('alle Spiele'!$H20='alle Spiele'!CW20,'alle Spiele'!$J20='alle Spiele'!CX20),Punktsystem!$B$5,IF(OR(AND('alle Spiele'!$H20-'alle Spiele'!$J20&lt;0,'alle Spiele'!CW20-'alle Spiele'!CX20&lt;0),AND('alle Spiele'!$H20-'alle Spiele'!$J20&gt;0,'alle Spiele'!CW20-'alle Spiele'!CX20&gt;0),AND('alle Spiele'!$H20-'alle Spiele'!$J20=0,'alle Spiele'!CW20-'alle Spiele'!CX20=0)),Punktsystem!$B$6,0)))</f>
        <v>0</v>
      </c>
      <c r="CX20" s="224">
        <f>IF(CW20=Punktsystem!$B$6,IF(AND(Punktsystem!$D$9&lt;&gt;"",'alle Spiele'!$H20-'alle Spiele'!$J20='alle Spiele'!CW20-'alle Spiele'!CX20,'alle Spiele'!$H20&lt;&gt;'alle Spiele'!$J20),Punktsystem!$B$9,0)+IF(AND(Punktsystem!$D$11&lt;&gt;"",OR('alle Spiele'!$H20='alle Spiele'!CW20,'alle Spiele'!$J20='alle Spiele'!CX20)),Punktsystem!$B$11,0)+IF(AND(Punktsystem!$D$10&lt;&gt;"",'alle Spiele'!$H20='alle Spiele'!$J20,'alle Spiele'!CW20='alle Spiele'!CX20,ABS('alle Spiele'!$H20-'alle Spiele'!CW20)=1),Punktsystem!$B$10,0),0)</f>
        <v>0</v>
      </c>
      <c r="CY20" s="225">
        <f>IF(CW20=Punktsystem!$B$5,IF(AND(Punktsystem!$I$14&lt;&gt;"",'alle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CZ20" s="230">
        <f>IF(OR('alle Spiele'!CZ20="",'alle Spiele'!DA20=""),0,IF(AND('alle Spiele'!$H20='alle Spiele'!CZ20,'alle Spiele'!$J20='alle Spiele'!DA20),Punktsystem!$B$5,IF(OR(AND('alle Spiele'!$H20-'alle Spiele'!$J20&lt;0,'alle Spiele'!CZ20-'alle Spiele'!DA20&lt;0),AND('alle Spiele'!$H20-'alle Spiele'!$J20&gt;0,'alle Spiele'!CZ20-'alle Spiele'!DA20&gt;0),AND('alle Spiele'!$H20-'alle Spiele'!$J20=0,'alle Spiele'!CZ20-'alle Spiele'!DA20=0)),Punktsystem!$B$6,0)))</f>
        <v>0</v>
      </c>
      <c r="DA20" s="224">
        <f>IF(CZ20=Punktsystem!$B$6,IF(AND(Punktsystem!$D$9&lt;&gt;"",'alle Spiele'!$H20-'alle Spiele'!$J20='alle Spiele'!CZ20-'alle Spiele'!DA20,'alle Spiele'!$H20&lt;&gt;'alle Spiele'!$J20),Punktsystem!$B$9,0)+IF(AND(Punktsystem!$D$11&lt;&gt;"",OR('alle Spiele'!$H20='alle Spiele'!CZ20,'alle Spiele'!$J20='alle Spiele'!DA20)),Punktsystem!$B$11,0)+IF(AND(Punktsystem!$D$10&lt;&gt;"",'alle Spiele'!$H20='alle Spiele'!$J20,'alle Spiele'!CZ20='alle Spiele'!DA20,ABS('alle Spiele'!$H20-'alle Spiele'!CZ20)=1),Punktsystem!$B$10,0),0)</f>
        <v>0</v>
      </c>
      <c r="DB20" s="225">
        <f>IF(CZ20=Punktsystem!$B$5,IF(AND(Punktsystem!$I$14&lt;&gt;"",'alle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DC20" s="230">
        <f>IF(OR('alle Spiele'!DC20="",'alle Spiele'!DD20=""),0,IF(AND('alle Spiele'!$H20='alle Spiele'!DC20,'alle Spiele'!$J20='alle Spiele'!DD20),Punktsystem!$B$5,IF(OR(AND('alle Spiele'!$H20-'alle Spiele'!$J20&lt;0,'alle Spiele'!DC20-'alle Spiele'!DD20&lt;0),AND('alle Spiele'!$H20-'alle Spiele'!$J20&gt;0,'alle Spiele'!DC20-'alle Spiele'!DD20&gt;0),AND('alle Spiele'!$H20-'alle Spiele'!$J20=0,'alle Spiele'!DC20-'alle Spiele'!DD20=0)),Punktsystem!$B$6,0)))</f>
        <v>0</v>
      </c>
      <c r="DD20" s="224">
        <f>IF(DC20=Punktsystem!$B$6,IF(AND(Punktsystem!$D$9&lt;&gt;"",'alle Spiele'!$H20-'alle Spiele'!$J20='alle Spiele'!DC20-'alle Spiele'!DD20,'alle Spiele'!$H20&lt;&gt;'alle Spiele'!$J20),Punktsystem!$B$9,0)+IF(AND(Punktsystem!$D$11&lt;&gt;"",OR('alle Spiele'!$H20='alle Spiele'!DC20,'alle Spiele'!$J20='alle Spiele'!DD20)),Punktsystem!$B$11,0)+IF(AND(Punktsystem!$D$10&lt;&gt;"",'alle Spiele'!$H20='alle Spiele'!$J20,'alle Spiele'!DC20='alle Spiele'!DD20,ABS('alle Spiele'!$H20-'alle Spiele'!DC20)=1),Punktsystem!$B$10,0),0)</f>
        <v>0</v>
      </c>
      <c r="DE20" s="225">
        <f>IF(DC20=Punktsystem!$B$5,IF(AND(Punktsystem!$I$14&lt;&gt;"",'alle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DF20" s="230">
        <f>IF(OR('alle Spiele'!DF20="",'alle Spiele'!DG20=""),0,IF(AND('alle Spiele'!$H20='alle Spiele'!DF20,'alle Spiele'!$J20='alle Spiele'!DG20),Punktsystem!$B$5,IF(OR(AND('alle Spiele'!$H20-'alle Spiele'!$J20&lt;0,'alle Spiele'!DF20-'alle Spiele'!DG20&lt;0),AND('alle Spiele'!$H20-'alle Spiele'!$J20&gt;0,'alle Spiele'!DF20-'alle Spiele'!DG20&gt;0),AND('alle Spiele'!$H20-'alle Spiele'!$J20=0,'alle Spiele'!DF20-'alle Spiele'!DG20=0)),Punktsystem!$B$6,0)))</f>
        <v>0</v>
      </c>
      <c r="DG20" s="224">
        <f>IF(DF20=Punktsystem!$B$6,IF(AND(Punktsystem!$D$9&lt;&gt;"",'alle Spiele'!$H20-'alle Spiele'!$J20='alle Spiele'!DF20-'alle Spiele'!DG20,'alle Spiele'!$H20&lt;&gt;'alle Spiele'!$J20),Punktsystem!$B$9,0)+IF(AND(Punktsystem!$D$11&lt;&gt;"",OR('alle Spiele'!$H20='alle Spiele'!DF20,'alle Spiele'!$J20='alle Spiele'!DG20)),Punktsystem!$B$11,0)+IF(AND(Punktsystem!$D$10&lt;&gt;"",'alle Spiele'!$H20='alle Spiele'!$J20,'alle Spiele'!DF20='alle Spiele'!DG20,ABS('alle Spiele'!$H20-'alle Spiele'!DF20)=1),Punktsystem!$B$10,0),0)</f>
        <v>0</v>
      </c>
      <c r="DH20" s="225">
        <f>IF(DF20=Punktsystem!$B$5,IF(AND(Punktsystem!$I$14&lt;&gt;"",'alle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DI20" s="230">
        <f>IF(OR('alle Spiele'!DI20="",'alle Spiele'!DJ20=""),0,IF(AND('alle Spiele'!$H20='alle Spiele'!DI20,'alle Spiele'!$J20='alle Spiele'!DJ20),Punktsystem!$B$5,IF(OR(AND('alle Spiele'!$H20-'alle Spiele'!$J20&lt;0,'alle Spiele'!DI20-'alle Spiele'!DJ20&lt;0),AND('alle Spiele'!$H20-'alle Spiele'!$J20&gt;0,'alle Spiele'!DI20-'alle Spiele'!DJ20&gt;0),AND('alle Spiele'!$H20-'alle Spiele'!$J20=0,'alle Spiele'!DI20-'alle Spiele'!DJ20=0)),Punktsystem!$B$6,0)))</f>
        <v>0</v>
      </c>
      <c r="DJ20" s="224">
        <f>IF(DI20=Punktsystem!$B$6,IF(AND(Punktsystem!$D$9&lt;&gt;"",'alle Spiele'!$H20-'alle Spiele'!$J20='alle Spiele'!DI20-'alle Spiele'!DJ20,'alle Spiele'!$H20&lt;&gt;'alle Spiele'!$J20),Punktsystem!$B$9,0)+IF(AND(Punktsystem!$D$11&lt;&gt;"",OR('alle Spiele'!$H20='alle Spiele'!DI20,'alle Spiele'!$J20='alle Spiele'!DJ20)),Punktsystem!$B$11,0)+IF(AND(Punktsystem!$D$10&lt;&gt;"",'alle Spiele'!$H20='alle Spiele'!$J20,'alle Spiele'!DI20='alle Spiele'!DJ20,ABS('alle Spiele'!$H20-'alle Spiele'!DI20)=1),Punktsystem!$B$10,0),0)</f>
        <v>0</v>
      </c>
      <c r="DK20" s="225">
        <f>IF(DI20=Punktsystem!$B$5,IF(AND(Punktsystem!$I$14&lt;&gt;"",'alle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DL20" s="230">
        <f>IF(OR('alle Spiele'!DL20="",'alle Spiele'!DM20=""),0,IF(AND('alle Spiele'!$H20='alle Spiele'!DL20,'alle Spiele'!$J20='alle Spiele'!DM20),Punktsystem!$B$5,IF(OR(AND('alle Spiele'!$H20-'alle Spiele'!$J20&lt;0,'alle Spiele'!DL20-'alle Spiele'!DM20&lt;0),AND('alle Spiele'!$H20-'alle Spiele'!$J20&gt;0,'alle Spiele'!DL20-'alle Spiele'!DM20&gt;0),AND('alle Spiele'!$H20-'alle Spiele'!$J20=0,'alle Spiele'!DL20-'alle Spiele'!DM20=0)),Punktsystem!$B$6,0)))</f>
        <v>0</v>
      </c>
      <c r="DM20" s="224">
        <f>IF(DL20=Punktsystem!$B$6,IF(AND(Punktsystem!$D$9&lt;&gt;"",'alle Spiele'!$H20-'alle Spiele'!$J20='alle Spiele'!DL20-'alle Spiele'!DM20,'alle Spiele'!$H20&lt;&gt;'alle Spiele'!$J20),Punktsystem!$B$9,0)+IF(AND(Punktsystem!$D$11&lt;&gt;"",OR('alle Spiele'!$H20='alle Spiele'!DL20,'alle Spiele'!$J20='alle Spiele'!DM20)),Punktsystem!$B$11,0)+IF(AND(Punktsystem!$D$10&lt;&gt;"",'alle Spiele'!$H20='alle Spiele'!$J20,'alle Spiele'!DL20='alle Spiele'!DM20,ABS('alle Spiele'!$H20-'alle Spiele'!DL20)=1),Punktsystem!$B$10,0),0)</f>
        <v>0</v>
      </c>
      <c r="DN20" s="225">
        <f>IF(DL20=Punktsystem!$B$5,IF(AND(Punktsystem!$I$14&lt;&gt;"",'alle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DO20" s="230">
        <f>IF(OR('alle Spiele'!DO20="",'alle Spiele'!DP20=""),0,IF(AND('alle Spiele'!$H20='alle Spiele'!DO20,'alle Spiele'!$J20='alle Spiele'!DP20),Punktsystem!$B$5,IF(OR(AND('alle Spiele'!$H20-'alle Spiele'!$J20&lt;0,'alle Spiele'!DO20-'alle Spiele'!DP20&lt;0),AND('alle Spiele'!$H20-'alle Spiele'!$J20&gt;0,'alle Spiele'!DO20-'alle Spiele'!DP20&gt;0),AND('alle Spiele'!$H20-'alle Spiele'!$J20=0,'alle Spiele'!DO20-'alle Spiele'!DP20=0)),Punktsystem!$B$6,0)))</f>
        <v>0</v>
      </c>
      <c r="DP20" s="224">
        <f>IF(DO20=Punktsystem!$B$6,IF(AND(Punktsystem!$D$9&lt;&gt;"",'alle Spiele'!$H20-'alle Spiele'!$J20='alle Spiele'!DO20-'alle Spiele'!DP20,'alle Spiele'!$H20&lt;&gt;'alle Spiele'!$J20),Punktsystem!$B$9,0)+IF(AND(Punktsystem!$D$11&lt;&gt;"",OR('alle Spiele'!$H20='alle Spiele'!DO20,'alle Spiele'!$J20='alle Spiele'!DP20)),Punktsystem!$B$11,0)+IF(AND(Punktsystem!$D$10&lt;&gt;"",'alle Spiele'!$H20='alle Spiele'!$J20,'alle Spiele'!DO20='alle Spiele'!DP20,ABS('alle Spiele'!$H20-'alle Spiele'!DO20)=1),Punktsystem!$B$10,0),0)</f>
        <v>0</v>
      </c>
      <c r="DQ20" s="225">
        <f>IF(DO20=Punktsystem!$B$5,IF(AND(Punktsystem!$I$14&lt;&gt;"",'alle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DR20" s="230">
        <f>IF(OR('alle Spiele'!DR20="",'alle Spiele'!DS20=""),0,IF(AND('alle Spiele'!$H20='alle Spiele'!DR20,'alle Spiele'!$J20='alle Spiele'!DS20),Punktsystem!$B$5,IF(OR(AND('alle Spiele'!$H20-'alle Spiele'!$J20&lt;0,'alle Spiele'!DR20-'alle Spiele'!DS20&lt;0),AND('alle Spiele'!$H20-'alle Spiele'!$J20&gt;0,'alle Spiele'!DR20-'alle Spiele'!DS20&gt;0),AND('alle Spiele'!$H20-'alle Spiele'!$J20=0,'alle Spiele'!DR20-'alle Spiele'!DS20=0)),Punktsystem!$B$6,0)))</f>
        <v>0</v>
      </c>
      <c r="DS20" s="224">
        <f>IF(DR20=Punktsystem!$B$6,IF(AND(Punktsystem!$D$9&lt;&gt;"",'alle Spiele'!$H20-'alle Spiele'!$J20='alle Spiele'!DR20-'alle Spiele'!DS20,'alle Spiele'!$H20&lt;&gt;'alle Spiele'!$J20),Punktsystem!$B$9,0)+IF(AND(Punktsystem!$D$11&lt;&gt;"",OR('alle Spiele'!$H20='alle Spiele'!DR20,'alle Spiele'!$J20='alle Spiele'!DS20)),Punktsystem!$B$11,0)+IF(AND(Punktsystem!$D$10&lt;&gt;"",'alle Spiele'!$H20='alle Spiele'!$J20,'alle Spiele'!DR20='alle Spiele'!DS20,ABS('alle Spiele'!$H20-'alle Spiele'!DR20)=1),Punktsystem!$B$10,0),0)</f>
        <v>0</v>
      </c>
      <c r="DT20" s="225">
        <f>IF(DR20=Punktsystem!$B$5,IF(AND(Punktsystem!$I$14&lt;&gt;"",'alle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DU20" s="230">
        <f>IF(OR('alle Spiele'!DU20="",'alle Spiele'!DV20=""),0,IF(AND('alle Spiele'!$H20='alle Spiele'!DU20,'alle Spiele'!$J20='alle Spiele'!DV20),Punktsystem!$B$5,IF(OR(AND('alle Spiele'!$H20-'alle Spiele'!$J20&lt;0,'alle Spiele'!DU20-'alle Spiele'!DV20&lt;0),AND('alle Spiele'!$H20-'alle Spiele'!$J20&gt;0,'alle Spiele'!DU20-'alle Spiele'!DV20&gt;0),AND('alle Spiele'!$H20-'alle Spiele'!$J20=0,'alle Spiele'!DU20-'alle Spiele'!DV20=0)),Punktsystem!$B$6,0)))</f>
        <v>0</v>
      </c>
      <c r="DV20" s="224">
        <f>IF(DU20=Punktsystem!$B$6,IF(AND(Punktsystem!$D$9&lt;&gt;"",'alle Spiele'!$H20-'alle Spiele'!$J20='alle Spiele'!DU20-'alle Spiele'!DV20,'alle Spiele'!$H20&lt;&gt;'alle Spiele'!$J20),Punktsystem!$B$9,0)+IF(AND(Punktsystem!$D$11&lt;&gt;"",OR('alle Spiele'!$H20='alle Spiele'!DU20,'alle Spiele'!$J20='alle Spiele'!DV20)),Punktsystem!$B$11,0)+IF(AND(Punktsystem!$D$10&lt;&gt;"",'alle Spiele'!$H20='alle Spiele'!$J20,'alle Spiele'!DU20='alle Spiele'!DV20,ABS('alle Spiele'!$H20-'alle Spiele'!DU20)=1),Punktsystem!$B$10,0),0)</f>
        <v>0</v>
      </c>
      <c r="DW20" s="225">
        <f>IF(DU20=Punktsystem!$B$5,IF(AND(Punktsystem!$I$14&lt;&gt;"",'alle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DX20" s="230">
        <f>IF(OR('alle Spiele'!DX20="",'alle Spiele'!DY20=""),0,IF(AND('alle Spiele'!$H20='alle Spiele'!DX20,'alle Spiele'!$J20='alle Spiele'!DY20),Punktsystem!$B$5,IF(OR(AND('alle Spiele'!$H20-'alle Spiele'!$J20&lt;0,'alle Spiele'!DX20-'alle Spiele'!DY20&lt;0),AND('alle Spiele'!$H20-'alle Spiele'!$J20&gt;0,'alle Spiele'!DX20-'alle Spiele'!DY20&gt;0),AND('alle Spiele'!$H20-'alle Spiele'!$J20=0,'alle Spiele'!DX20-'alle Spiele'!DY20=0)),Punktsystem!$B$6,0)))</f>
        <v>0</v>
      </c>
      <c r="DY20" s="224">
        <f>IF(DX20=Punktsystem!$B$6,IF(AND(Punktsystem!$D$9&lt;&gt;"",'alle Spiele'!$H20-'alle Spiele'!$J20='alle Spiele'!DX20-'alle Spiele'!DY20,'alle Spiele'!$H20&lt;&gt;'alle Spiele'!$J20),Punktsystem!$B$9,0)+IF(AND(Punktsystem!$D$11&lt;&gt;"",OR('alle Spiele'!$H20='alle Spiele'!DX20,'alle Spiele'!$J20='alle Spiele'!DY20)),Punktsystem!$B$11,0)+IF(AND(Punktsystem!$D$10&lt;&gt;"",'alle Spiele'!$H20='alle Spiele'!$J20,'alle Spiele'!DX20='alle Spiele'!DY20,ABS('alle Spiele'!$H20-'alle Spiele'!DX20)=1),Punktsystem!$B$10,0),0)</f>
        <v>0</v>
      </c>
      <c r="DZ20" s="225">
        <f>IF(DX20=Punktsystem!$B$5,IF(AND(Punktsystem!$I$14&lt;&gt;"",'alle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EA20" s="230">
        <f>IF(OR('alle Spiele'!EA20="",'alle Spiele'!EB20=""),0,IF(AND('alle Spiele'!$H20='alle Spiele'!EA20,'alle Spiele'!$J20='alle Spiele'!EB20),Punktsystem!$B$5,IF(OR(AND('alle Spiele'!$H20-'alle Spiele'!$J20&lt;0,'alle Spiele'!EA20-'alle Spiele'!EB20&lt;0),AND('alle Spiele'!$H20-'alle Spiele'!$J20&gt;0,'alle Spiele'!EA20-'alle Spiele'!EB20&gt;0),AND('alle Spiele'!$H20-'alle Spiele'!$J20=0,'alle Spiele'!EA20-'alle Spiele'!EB20=0)),Punktsystem!$B$6,0)))</f>
        <v>0</v>
      </c>
      <c r="EB20" s="224">
        <f>IF(EA20=Punktsystem!$B$6,IF(AND(Punktsystem!$D$9&lt;&gt;"",'alle Spiele'!$H20-'alle Spiele'!$J20='alle Spiele'!EA20-'alle Spiele'!EB20,'alle Spiele'!$H20&lt;&gt;'alle Spiele'!$J20),Punktsystem!$B$9,0)+IF(AND(Punktsystem!$D$11&lt;&gt;"",OR('alle Spiele'!$H20='alle Spiele'!EA20,'alle Spiele'!$J20='alle Spiele'!EB20)),Punktsystem!$B$11,0)+IF(AND(Punktsystem!$D$10&lt;&gt;"",'alle Spiele'!$H20='alle Spiele'!$J20,'alle Spiele'!EA20='alle Spiele'!EB20,ABS('alle Spiele'!$H20-'alle Spiele'!EA20)=1),Punktsystem!$B$10,0),0)</f>
        <v>0</v>
      </c>
      <c r="EC20" s="225">
        <f>IF(EA20=Punktsystem!$B$5,IF(AND(Punktsystem!$I$14&lt;&gt;"",'alle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ED20" s="230">
        <f>IF(OR('alle Spiele'!ED20="",'alle Spiele'!EE20=""),0,IF(AND('alle Spiele'!$H20='alle Spiele'!ED20,'alle Spiele'!$J20='alle Spiele'!EE20),Punktsystem!$B$5,IF(OR(AND('alle Spiele'!$H20-'alle Spiele'!$J20&lt;0,'alle Spiele'!ED20-'alle Spiele'!EE20&lt;0),AND('alle Spiele'!$H20-'alle Spiele'!$J20&gt;0,'alle Spiele'!ED20-'alle Spiele'!EE20&gt;0),AND('alle Spiele'!$H20-'alle Spiele'!$J20=0,'alle Spiele'!ED20-'alle Spiele'!EE20=0)),Punktsystem!$B$6,0)))</f>
        <v>0</v>
      </c>
      <c r="EE20" s="224">
        <f>IF(ED20=Punktsystem!$B$6,IF(AND(Punktsystem!$D$9&lt;&gt;"",'alle Spiele'!$H20-'alle Spiele'!$J20='alle Spiele'!ED20-'alle Spiele'!EE20,'alle Spiele'!$H20&lt;&gt;'alle Spiele'!$J20),Punktsystem!$B$9,0)+IF(AND(Punktsystem!$D$11&lt;&gt;"",OR('alle Spiele'!$H20='alle Spiele'!ED20,'alle Spiele'!$J20='alle Spiele'!EE20)),Punktsystem!$B$11,0)+IF(AND(Punktsystem!$D$10&lt;&gt;"",'alle Spiele'!$H20='alle Spiele'!$J20,'alle Spiele'!ED20='alle Spiele'!EE20,ABS('alle Spiele'!$H20-'alle Spiele'!ED20)=1),Punktsystem!$B$10,0),0)</f>
        <v>0</v>
      </c>
      <c r="EF20" s="225">
        <f>IF(ED20=Punktsystem!$B$5,IF(AND(Punktsystem!$I$14&lt;&gt;"",'alle Spiele'!$H20+'alle Spiele'!$J20&gt;Punktsystem!$D$14),('alle Spiele'!$H20+'alle Spiele'!$J20-Punktsystem!$D$14)*Punktsystem!$F$14,0)+IF(AND(Punktsystem!$I$15&lt;&gt;"",ABS('alle Spiele'!$H20-'alle Spiele'!$J20)&gt;Punktsystem!$D$15),(ABS('alle Spiele'!$H20-'alle Spiele'!$J20)-Punktsystem!$D$15)*Punktsystem!$F$15,0),0)</f>
        <v>0</v>
      </c>
      <c r="EG20" s="230">
        <f>IF(OR('alle Spiele'!EG20="",'alle Spiele'!EH20=""),0,IF(AND('alle Spiele'!$H20='alle Spiele'!EG20,'alle Spiele'!$J20='alle Spiele'!EH20),Punktsystem!$B$5,IF(OR(AND('alle Spiele'!$H20-'alle Spiele'!$J20&lt;0,'alle Spiele'!EG20-'alle Spiele'!EH20&lt;0),AND('alle Spiele'!$H20-'alle Spiele'!$J20&gt;0,'alle Spiele'!EG20-'alle Spiele'!EH20&gt;0),AND('alle Spiele'!$H20-'alle Spiele'!$J20=0,'alle Spiele'!EG20-'alle Spiele'!EH20=0)),Punktsystem!$B$6,0)))</f>
        <v>0</v>
      </c>
      <c r="EH20" s="224">
        <f>IF(EG20=Punktsystem!$B$6,IF(AND(Punktsystem!$D$9&lt;&gt;"",'alle Spiele'!$H20-'alle Spiele'!$J20='alle Spiele'!EG20-'alle Spiele'!EH20,'alle Spiele'!$H20&lt;&gt;'alle Spiele'!$J20),Punktsystem!$B$9,0)+IF(AND(Punktsystem!$D$11&lt;&gt;"",OR('alle Spiele'!$H20='alle Spiele'!EG20,'alle Spiele'!$J20='alle Spiele'!EH20)),Punktsystem!$B$11,0)+IF(AND(Punktsystem!$D$10&lt;&gt;"",'alle Spiele'!$H20='alle Spiele'!$J20,'alle Spiele'!EG20='alle Spiele'!EH20,ABS('alle Spiele'!$H20-'alle Spiele'!EG20)=1),Punktsystem!$B$10,0),0)</f>
        <v>0</v>
      </c>
      <c r="EI20" s="225">
        <f>IF(EG20=Punktsystem!$B$5,IF(AND(Punktsystem!$I$14&lt;&gt;"",'alle Spiele'!$H20+'alle Spiele'!$J20&gt;Punktsystem!$D$14),('alle Spiele'!$H20+'alle Spiele'!$J20-Punktsystem!$D$14)*Punktsystem!$F$14,0)+IF(AND(Punktsystem!$I$15&lt;&gt;"",ABS('alle Spiele'!$H20-'alle Spiele'!$J20)&gt;Punktsystem!$D$15),(ABS('alle Spiele'!$H20-'alle Spiele'!$J20)-Punktsystem!$D$15)*Punktsystem!$F$15,0),0)</f>
        <v>0</v>
      </c>
    </row>
    <row r="21" spans="1:139" x14ac:dyDescent="0.2">
      <c r="A21"/>
      <c r="B21"/>
      <c r="C21"/>
      <c r="D21"/>
      <c r="E21"/>
      <c r="F21"/>
      <c r="G21"/>
      <c r="H21"/>
      <c r="J21"/>
      <c r="K21"/>
      <c r="L21"/>
      <c r="M21"/>
      <c r="N21"/>
      <c r="O21"/>
      <c r="P21"/>
      <c r="Q21"/>
      <c r="T21" s="230">
        <f>IF(OR('alle Spiele'!T21="",'alle Spiele'!U21=""),0,IF(AND('alle Spiele'!$H21='alle Spiele'!T21,'alle Spiele'!$J21='alle Spiele'!U21),Punktsystem!$B$5,IF(OR(AND('alle Spiele'!$H21-'alle Spiele'!$J21&lt;0,'alle Spiele'!T21-'alle Spiele'!U21&lt;0),AND('alle Spiele'!$H21-'alle Spiele'!$J21&gt;0,'alle Spiele'!T21-'alle Spiele'!U21&gt;0),AND('alle Spiele'!$H21-'alle Spiele'!$J21=0,'alle Spiele'!T21-'alle Spiele'!U21=0)),Punktsystem!$B$6,0)))</f>
        <v>0</v>
      </c>
      <c r="U21" s="224">
        <f>IF(T21=Punktsystem!$B$6,IF(AND(Punktsystem!$D$9&lt;&gt;"",'alle Spiele'!$H21-'alle Spiele'!$J21='alle Spiele'!T21-'alle Spiele'!U21,'alle Spiele'!$H21&lt;&gt;'alle Spiele'!$J21),Punktsystem!$B$9,0)+IF(AND(Punktsystem!$D$11&lt;&gt;"",OR('alle Spiele'!$H21='alle Spiele'!T21,'alle Spiele'!$J21='alle Spiele'!U21)),Punktsystem!$B$11,0)+IF(AND(Punktsystem!$D$10&lt;&gt;"",'alle Spiele'!$H21='alle Spiele'!$J21,'alle Spiele'!T21='alle Spiele'!U21,ABS('alle Spiele'!$H21-'alle Spiele'!T21)=1),Punktsystem!$B$10,0),0)</f>
        <v>0</v>
      </c>
      <c r="V21" s="225">
        <f>IF(T21=Punktsystem!$B$5,IF(AND(Punktsystem!$I$14&lt;&gt;"",'alle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W21" s="230">
        <f>IF(OR('alle Spiele'!W21="",'alle Spiele'!X21=""),0,IF(AND('alle Spiele'!$H21='alle Spiele'!W21,'alle Spiele'!$J21='alle Spiele'!X21),Punktsystem!$B$5,IF(OR(AND('alle Spiele'!$H21-'alle Spiele'!$J21&lt;0,'alle Spiele'!W21-'alle Spiele'!X21&lt;0),AND('alle Spiele'!$H21-'alle Spiele'!$J21&gt;0,'alle Spiele'!W21-'alle Spiele'!X21&gt;0),AND('alle Spiele'!$H21-'alle Spiele'!$J21=0,'alle Spiele'!W21-'alle Spiele'!X21=0)),Punktsystem!$B$6,0)))</f>
        <v>0</v>
      </c>
      <c r="X21" s="224">
        <f>IF(W21=Punktsystem!$B$6,IF(AND(Punktsystem!$D$9&lt;&gt;"",'alle Spiele'!$H21-'alle Spiele'!$J21='alle Spiele'!W21-'alle Spiele'!X21,'alle Spiele'!$H21&lt;&gt;'alle Spiele'!$J21),Punktsystem!$B$9,0)+IF(AND(Punktsystem!$D$11&lt;&gt;"",OR('alle Spiele'!$H21='alle Spiele'!W21,'alle Spiele'!$J21='alle Spiele'!X21)),Punktsystem!$B$11,0)+IF(AND(Punktsystem!$D$10&lt;&gt;"",'alle Spiele'!$H21='alle Spiele'!$J21,'alle Spiele'!W21='alle Spiele'!X21,ABS('alle Spiele'!$H21-'alle Spiele'!W21)=1),Punktsystem!$B$10,0),0)</f>
        <v>0</v>
      </c>
      <c r="Y21" s="225">
        <f>IF(W21=Punktsystem!$B$5,IF(AND(Punktsystem!$I$14&lt;&gt;"",'alle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Z21" s="230">
        <f>IF(OR('alle Spiele'!Z21="",'alle Spiele'!AA21=""),0,IF(AND('alle Spiele'!$H21='alle Spiele'!Z21,'alle Spiele'!$J21='alle Spiele'!AA21),Punktsystem!$B$5,IF(OR(AND('alle Spiele'!$H21-'alle Spiele'!$J21&lt;0,'alle Spiele'!Z21-'alle Spiele'!AA21&lt;0),AND('alle Spiele'!$H21-'alle Spiele'!$J21&gt;0,'alle Spiele'!Z21-'alle Spiele'!AA21&gt;0),AND('alle Spiele'!$H21-'alle Spiele'!$J21=0,'alle Spiele'!Z21-'alle Spiele'!AA21=0)),Punktsystem!$B$6,0)))</f>
        <v>0</v>
      </c>
      <c r="AA21" s="224">
        <f>IF(Z21=Punktsystem!$B$6,IF(AND(Punktsystem!$D$9&lt;&gt;"",'alle Spiele'!$H21-'alle Spiele'!$J21='alle Spiele'!Z21-'alle Spiele'!AA21,'alle Spiele'!$H21&lt;&gt;'alle Spiele'!$J21),Punktsystem!$B$9,0)+IF(AND(Punktsystem!$D$11&lt;&gt;"",OR('alle Spiele'!$H21='alle Spiele'!Z21,'alle Spiele'!$J21='alle Spiele'!AA21)),Punktsystem!$B$11,0)+IF(AND(Punktsystem!$D$10&lt;&gt;"",'alle Spiele'!$H21='alle Spiele'!$J21,'alle Spiele'!Z21='alle Spiele'!AA21,ABS('alle Spiele'!$H21-'alle Spiele'!Z21)=1),Punktsystem!$B$10,0),0)</f>
        <v>0</v>
      </c>
      <c r="AB21" s="225">
        <f>IF(Z21=Punktsystem!$B$5,IF(AND(Punktsystem!$I$14&lt;&gt;"",'alle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AC21" s="230">
        <f>IF(OR('alle Spiele'!AC21="",'alle Spiele'!AD21=""),0,IF(AND('alle Spiele'!$H21='alle Spiele'!AC21,'alle Spiele'!$J21='alle Spiele'!AD21),Punktsystem!$B$5,IF(OR(AND('alle Spiele'!$H21-'alle Spiele'!$J21&lt;0,'alle Spiele'!AC21-'alle Spiele'!AD21&lt;0),AND('alle Spiele'!$H21-'alle Spiele'!$J21&gt;0,'alle Spiele'!AC21-'alle Spiele'!AD21&gt;0),AND('alle Spiele'!$H21-'alle Spiele'!$J21=0,'alle Spiele'!AC21-'alle Spiele'!AD21=0)),Punktsystem!$B$6,0)))</f>
        <v>0</v>
      </c>
      <c r="AD21" s="224">
        <f>IF(AC21=Punktsystem!$B$6,IF(AND(Punktsystem!$D$9&lt;&gt;"",'alle Spiele'!$H21-'alle Spiele'!$J21='alle Spiele'!AC21-'alle Spiele'!AD21,'alle Spiele'!$H21&lt;&gt;'alle Spiele'!$J21),Punktsystem!$B$9,0)+IF(AND(Punktsystem!$D$11&lt;&gt;"",OR('alle Spiele'!$H21='alle Spiele'!AC21,'alle Spiele'!$J21='alle Spiele'!AD21)),Punktsystem!$B$11,0)+IF(AND(Punktsystem!$D$10&lt;&gt;"",'alle Spiele'!$H21='alle Spiele'!$J21,'alle Spiele'!AC21='alle Spiele'!AD21,ABS('alle Spiele'!$H21-'alle Spiele'!AC21)=1),Punktsystem!$B$10,0),0)</f>
        <v>0</v>
      </c>
      <c r="AE21" s="225">
        <f>IF(AC21=Punktsystem!$B$5,IF(AND(Punktsystem!$I$14&lt;&gt;"",'alle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AF21" s="230">
        <f>IF(OR('alle Spiele'!AF21="",'alle Spiele'!AG21=""),0,IF(AND('alle Spiele'!$H21='alle Spiele'!AF21,'alle Spiele'!$J21='alle Spiele'!AG21),Punktsystem!$B$5,IF(OR(AND('alle Spiele'!$H21-'alle Spiele'!$J21&lt;0,'alle Spiele'!AF21-'alle Spiele'!AG21&lt;0),AND('alle Spiele'!$H21-'alle Spiele'!$J21&gt;0,'alle Spiele'!AF21-'alle Spiele'!AG21&gt;0),AND('alle Spiele'!$H21-'alle Spiele'!$J21=0,'alle Spiele'!AF21-'alle Spiele'!AG21=0)),Punktsystem!$B$6,0)))</f>
        <v>0</v>
      </c>
      <c r="AG21" s="224">
        <f>IF(AF21=Punktsystem!$B$6,IF(AND(Punktsystem!$D$9&lt;&gt;"",'alle Spiele'!$H21-'alle Spiele'!$J21='alle Spiele'!AF21-'alle Spiele'!AG21,'alle Spiele'!$H21&lt;&gt;'alle Spiele'!$J21),Punktsystem!$B$9,0)+IF(AND(Punktsystem!$D$11&lt;&gt;"",OR('alle Spiele'!$H21='alle Spiele'!AF21,'alle Spiele'!$J21='alle Spiele'!AG21)),Punktsystem!$B$11,0)+IF(AND(Punktsystem!$D$10&lt;&gt;"",'alle Spiele'!$H21='alle Spiele'!$J21,'alle Spiele'!AF21='alle Spiele'!AG21,ABS('alle Spiele'!$H21-'alle Spiele'!AF21)=1),Punktsystem!$B$10,0),0)</f>
        <v>0</v>
      </c>
      <c r="AH21" s="225">
        <f>IF(AF21=Punktsystem!$B$5,IF(AND(Punktsystem!$I$14&lt;&gt;"",'alle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AI21" s="230">
        <f>IF(OR('alle Spiele'!AI21="",'alle Spiele'!AJ21=""),0,IF(AND('alle Spiele'!$H21='alle Spiele'!AI21,'alle Spiele'!$J21='alle Spiele'!AJ21),Punktsystem!$B$5,IF(OR(AND('alle Spiele'!$H21-'alle Spiele'!$J21&lt;0,'alle Spiele'!AI21-'alle Spiele'!AJ21&lt;0),AND('alle Spiele'!$H21-'alle Spiele'!$J21&gt;0,'alle Spiele'!AI21-'alle Spiele'!AJ21&gt;0),AND('alle Spiele'!$H21-'alle Spiele'!$J21=0,'alle Spiele'!AI21-'alle Spiele'!AJ21=0)),Punktsystem!$B$6,0)))</f>
        <v>0</v>
      </c>
      <c r="AJ21" s="224">
        <f>IF(AI21=Punktsystem!$B$6,IF(AND(Punktsystem!$D$9&lt;&gt;"",'alle Spiele'!$H21-'alle Spiele'!$J21='alle Spiele'!AI21-'alle Spiele'!AJ21,'alle Spiele'!$H21&lt;&gt;'alle Spiele'!$J21),Punktsystem!$B$9,0)+IF(AND(Punktsystem!$D$11&lt;&gt;"",OR('alle Spiele'!$H21='alle Spiele'!AI21,'alle Spiele'!$J21='alle Spiele'!AJ21)),Punktsystem!$B$11,0)+IF(AND(Punktsystem!$D$10&lt;&gt;"",'alle Spiele'!$H21='alle Spiele'!$J21,'alle Spiele'!AI21='alle Spiele'!AJ21,ABS('alle Spiele'!$H21-'alle Spiele'!AI21)=1),Punktsystem!$B$10,0),0)</f>
        <v>0</v>
      </c>
      <c r="AK21" s="225">
        <f>IF(AI21=Punktsystem!$B$5,IF(AND(Punktsystem!$I$14&lt;&gt;"",'alle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AL21" s="230">
        <f>IF(OR('alle Spiele'!AL21="",'alle Spiele'!AM21=""),0,IF(AND('alle Spiele'!$H21='alle Spiele'!AL21,'alle Spiele'!$J21='alle Spiele'!AM21),Punktsystem!$B$5,IF(OR(AND('alle Spiele'!$H21-'alle Spiele'!$J21&lt;0,'alle Spiele'!AL21-'alle Spiele'!AM21&lt;0),AND('alle Spiele'!$H21-'alle Spiele'!$J21&gt;0,'alle Spiele'!AL21-'alle Spiele'!AM21&gt;0),AND('alle Spiele'!$H21-'alle Spiele'!$J21=0,'alle Spiele'!AL21-'alle Spiele'!AM21=0)),Punktsystem!$B$6,0)))</f>
        <v>0</v>
      </c>
      <c r="AM21" s="224">
        <f>IF(AL21=Punktsystem!$B$6,IF(AND(Punktsystem!$D$9&lt;&gt;"",'alle Spiele'!$H21-'alle Spiele'!$J21='alle Spiele'!AL21-'alle Spiele'!AM21,'alle Spiele'!$H21&lt;&gt;'alle Spiele'!$J21),Punktsystem!$B$9,0)+IF(AND(Punktsystem!$D$11&lt;&gt;"",OR('alle Spiele'!$H21='alle Spiele'!AL21,'alle Spiele'!$J21='alle Spiele'!AM21)),Punktsystem!$B$11,0)+IF(AND(Punktsystem!$D$10&lt;&gt;"",'alle Spiele'!$H21='alle Spiele'!$J21,'alle Spiele'!AL21='alle Spiele'!AM21,ABS('alle Spiele'!$H21-'alle Spiele'!AL21)=1),Punktsystem!$B$10,0),0)</f>
        <v>0</v>
      </c>
      <c r="AN21" s="225">
        <f>IF(AL21=Punktsystem!$B$5,IF(AND(Punktsystem!$I$14&lt;&gt;"",'alle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AO21" s="230">
        <f>IF(OR('alle Spiele'!AO21="",'alle Spiele'!AP21=""),0,IF(AND('alle Spiele'!$H21='alle Spiele'!AO21,'alle Spiele'!$J21='alle Spiele'!AP21),Punktsystem!$B$5,IF(OR(AND('alle Spiele'!$H21-'alle Spiele'!$J21&lt;0,'alle Spiele'!AO21-'alle Spiele'!AP21&lt;0),AND('alle Spiele'!$H21-'alle Spiele'!$J21&gt;0,'alle Spiele'!AO21-'alle Spiele'!AP21&gt;0),AND('alle Spiele'!$H21-'alle Spiele'!$J21=0,'alle Spiele'!AO21-'alle Spiele'!AP21=0)),Punktsystem!$B$6,0)))</f>
        <v>0</v>
      </c>
      <c r="AP21" s="224">
        <f>IF(AO21=Punktsystem!$B$6,IF(AND(Punktsystem!$D$9&lt;&gt;"",'alle Spiele'!$H21-'alle Spiele'!$J21='alle Spiele'!AO21-'alle Spiele'!AP21,'alle Spiele'!$H21&lt;&gt;'alle Spiele'!$J21),Punktsystem!$B$9,0)+IF(AND(Punktsystem!$D$11&lt;&gt;"",OR('alle Spiele'!$H21='alle Spiele'!AO21,'alle Spiele'!$J21='alle Spiele'!AP21)),Punktsystem!$B$11,0)+IF(AND(Punktsystem!$D$10&lt;&gt;"",'alle Spiele'!$H21='alle Spiele'!$J21,'alle Spiele'!AO21='alle Spiele'!AP21,ABS('alle Spiele'!$H21-'alle Spiele'!AO21)=1),Punktsystem!$B$10,0),0)</f>
        <v>0</v>
      </c>
      <c r="AQ21" s="225">
        <f>IF(AO21=Punktsystem!$B$5,IF(AND(Punktsystem!$I$14&lt;&gt;"",'alle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AR21" s="230">
        <f>IF(OR('alle Spiele'!AR21="",'alle Spiele'!AS21=""),0,IF(AND('alle Spiele'!$H21='alle Spiele'!AR21,'alle Spiele'!$J21='alle Spiele'!AS21),Punktsystem!$B$5,IF(OR(AND('alle Spiele'!$H21-'alle Spiele'!$J21&lt;0,'alle Spiele'!AR21-'alle Spiele'!AS21&lt;0),AND('alle Spiele'!$H21-'alle Spiele'!$J21&gt;0,'alle Spiele'!AR21-'alle Spiele'!AS21&gt;0),AND('alle Spiele'!$H21-'alle Spiele'!$J21=0,'alle Spiele'!AR21-'alle Spiele'!AS21=0)),Punktsystem!$B$6,0)))</f>
        <v>0</v>
      </c>
      <c r="AS21" s="224">
        <f>IF(AR21=Punktsystem!$B$6,IF(AND(Punktsystem!$D$9&lt;&gt;"",'alle Spiele'!$H21-'alle Spiele'!$J21='alle Spiele'!AR21-'alle Spiele'!AS21,'alle Spiele'!$H21&lt;&gt;'alle Spiele'!$J21),Punktsystem!$B$9,0)+IF(AND(Punktsystem!$D$11&lt;&gt;"",OR('alle Spiele'!$H21='alle Spiele'!AR21,'alle Spiele'!$J21='alle Spiele'!AS21)),Punktsystem!$B$11,0)+IF(AND(Punktsystem!$D$10&lt;&gt;"",'alle Spiele'!$H21='alle Spiele'!$J21,'alle Spiele'!AR21='alle Spiele'!AS21,ABS('alle Spiele'!$H21-'alle Spiele'!AR21)=1),Punktsystem!$B$10,0),0)</f>
        <v>0</v>
      </c>
      <c r="AT21" s="225">
        <f>IF(AR21=Punktsystem!$B$5,IF(AND(Punktsystem!$I$14&lt;&gt;"",'alle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AU21" s="230">
        <f>IF(OR('alle Spiele'!AU21="",'alle Spiele'!AV21=""),0,IF(AND('alle Spiele'!$H21='alle Spiele'!AU21,'alle Spiele'!$J21='alle Spiele'!AV21),Punktsystem!$B$5,IF(OR(AND('alle Spiele'!$H21-'alle Spiele'!$J21&lt;0,'alle Spiele'!AU21-'alle Spiele'!AV21&lt;0),AND('alle Spiele'!$H21-'alle Spiele'!$J21&gt;0,'alle Spiele'!AU21-'alle Spiele'!AV21&gt;0),AND('alle Spiele'!$H21-'alle Spiele'!$J21=0,'alle Spiele'!AU21-'alle Spiele'!AV21=0)),Punktsystem!$B$6,0)))</f>
        <v>0</v>
      </c>
      <c r="AV21" s="224">
        <f>IF(AU21=Punktsystem!$B$6,IF(AND(Punktsystem!$D$9&lt;&gt;"",'alle Spiele'!$H21-'alle Spiele'!$J21='alle Spiele'!AU21-'alle Spiele'!AV21,'alle Spiele'!$H21&lt;&gt;'alle Spiele'!$J21),Punktsystem!$B$9,0)+IF(AND(Punktsystem!$D$11&lt;&gt;"",OR('alle Spiele'!$H21='alle Spiele'!AU21,'alle Spiele'!$J21='alle Spiele'!AV21)),Punktsystem!$B$11,0)+IF(AND(Punktsystem!$D$10&lt;&gt;"",'alle Spiele'!$H21='alle Spiele'!$J21,'alle Spiele'!AU21='alle Spiele'!AV21,ABS('alle Spiele'!$H21-'alle Spiele'!AU21)=1),Punktsystem!$B$10,0),0)</f>
        <v>0</v>
      </c>
      <c r="AW21" s="225">
        <f>IF(AU21=Punktsystem!$B$5,IF(AND(Punktsystem!$I$14&lt;&gt;"",'alle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AX21" s="230">
        <f>IF(OR('alle Spiele'!AX21="",'alle Spiele'!AY21=""),0,IF(AND('alle Spiele'!$H21='alle Spiele'!AX21,'alle Spiele'!$J21='alle Spiele'!AY21),Punktsystem!$B$5,IF(OR(AND('alle Spiele'!$H21-'alle Spiele'!$J21&lt;0,'alle Spiele'!AX21-'alle Spiele'!AY21&lt;0),AND('alle Spiele'!$H21-'alle Spiele'!$J21&gt;0,'alle Spiele'!AX21-'alle Spiele'!AY21&gt;0),AND('alle Spiele'!$H21-'alle Spiele'!$J21=0,'alle Spiele'!AX21-'alle Spiele'!AY21=0)),Punktsystem!$B$6,0)))</f>
        <v>0</v>
      </c>
      <c r="AY21" s="224">
        <f>IF(AX21=Punktsystem!$B$6,IF(AND(Punktsystem!$D$9&lt;&gt;"",'alle Spiele'!$H21-'alle Spiele'!$J21='alle Spiele'!AX21-'alle Spiele'!AY21,'alle Spiele'!$H21&lt;&gt;'alle Spiele'!$J21),Punktsystem!$B$9,0)+IF(AND(Punktsystem!$D$11&lt;&gt;"",OR('alle Spiele'!$H21='alle Spiele'!AX21,'alle Spiele'!$J21='alle Spiele'!AY21)),Punktsystem!$B$11,0)+IF(AND(Punktsystem!$D$10&lt;&gt;"",'alle Spiele'!$H21='alle Spiele'!$J21,'alle Spiele'!AX21='alle Spiele'!AY21,ABS('alle Spiele'!$H21-'alle Spiele'!AX21)=1),Punktsystem!$B$10,0),0)</f>
        <v>0</v>
      </c>
      <c r="AZ21" s="225">
        <f>IF(AX21=Punktsystem!$B$5,IF(AND(Punktsystem!$I$14&lt;&gt;"",'alle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BA21" s="230">
        <f>IF(OR('alle Spiele'!BA21="",'alle Spiele'!BB21=""),0,IF(AND('alle Spiele'!$H21='alle Spiele'!BA21,'alle Spiele'!$J21='alle Spiele'!BB21),Punktsystem!$B$5,IF(OR(AND('alle Spiele'!$H21-'alle Spiele'!$J21&lt;0,'alle Spiele'!BA21-'alle Spiele'!BB21&lt;0),AND('alle Spiele'!$H21-'alle Spiele'!$J21&gt;0,'alle Spiele'!BA21-'alle Spiele'!BB21&gt;0),AND('alle Spiele'!$H21-'alle Spiele'!$J21=0,'alle Spiele'!BA21-'alle Spiele'!BB21=0)),Punktsystem!$B$6,0)))</f>
        <v>0</v>
      </c>
      <c r="BB21" s="224">
        <f>IF(BA21=Punktsystem!$B$6,IF(AND(Punktsystem!$D$9&lt;&gt;"",'alle Spiele'!$H21-'alle Spiele'!$J21='alle Spiele'!BA21-'alle Spiele'!BB21,'alle Spiele'!$H21&lt;&gt;'alle Spiele'!$J21),Punktsystem!$B$9,0)+IF(AND(Punktsystem!$D$11&lt;&gt;"",OR('alle Spiele'!$H21='alle Spiele'!BA21,'alle Spiele'!$J21='alle Spiele'!BB21)),Punktsystem!$B$11,0)+IF(AND(Punktsystem!$D$10&lt;&gt;"",'alle Spiele'!$H21='alle Spiele'!$J21,'alle Spiele'!BA21='alle Spiele'!BB21,ABS('alle Spiele'!$H21-'alle Spiele'!BA21)=1),Punktsystem!$B$10,0),0)</f>
        <v>0</v>
      </c>
      <c r="BC21" s="225">
        <f>IF(BA21=Punktsystem!$B$5,IF(AND(Punktsystem!$I$14&lt;&gt;"",'alle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BD21" s="230">
        <f>IF(OR('alle Spiele'!BD21="",'alle Spiele'!BE21=""),0,IF(AND('alle Spiele'!$H21='alle Spiele'!BD21,'alle Spiele'!$J21='alle Spiele'!BE21),Punktsystem!$B$5,IF(OR(AND('alle Spiele'!$H21-'alle Spiele'!$J21&lt;0,'alle Spiele'!BD21-'alle Spiele'!BE21&lt;0),AND('alle Spiele'!$H21-'alle Spiele'!$J21&gt;0,'alle Spiele'!BD21-'alle Spiele'!BE21&gt;0),AND('alle Spiele'!$H21-'alle Spiele'!$J21=0,'alle Spiele'!BD21-'alle Spiele'!BE21=0)),Punktsystem!$B$6,0)))</f>
        <v>0</v>
      </c>
      <c r="BE21" s="224">
        <f>IF(BD21=Punktsystem!$B$6,IF(AND(Punktsystem!$D$9&lt;&gt;"",'alle Spiele'!$H21-'alle Spiele'!$J21='alle Spiele'!BD21-'alle Spiele'!BE21,'alle Spiele'!$H21&lt;&gt;'alle Spiele'!$J21),Punktsystem!$B$9,0)+IF(AND(Punktsystem!$D$11&lt;&gt;"",OR('alle Spiele'!$H21='alle Spiele'!BD21,'alle Spiele'!$J21='alle Spiele'!BE21)),Punktsystem!$B$11,0)+IF(AND(Punktsystem!$D$10&lt;&gt;"",'alle Spiele'!$H21='alle Spiele'!$J21,'alle Spiele'!BD21='alle Spiele'!BE21,ABS('alle Spiele'!$H21-'alle Spiele'!BD21)=1),Punktsystem!$B$10,0),0)</f>
        <v>0</v>
      </c>
      <c r="BF21" s="225">
        <f>IF(BD21=Punktsystem!$B$5,IF(AND(Punktsystem!$I$14&lt;&gt;"",'alle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BG21" s="230">
        <f>IF(OR('alle Spiele'!BG21="",'alle Spiele'!BH21=""),0,IF(AND('alle Spiele'!$H21='alle Spiele'!BG21,'alle Spiele'!$J21='alle Spiele'!BH21),Punktsystem!$B$5,IF(OR(AND('alle Spiele'!$H21-'alle Spiele'!$J21&lt;0,'alle Spiele'!BG21-'alle Spiele'!BH21&lt;0),AND('alle Spiele'!$H21-'alle Spiele'!$J21&gt;0,'alle Spiele'!BG21-'alle Spiele'!BH21&gt;0),AND('alle Spiele'!$H21-'alle Spiele'!$J21=0,'alle Spiele'!BG21-'alle Spiele'!BH21=0)),Punktsystem!$B$6,0)))</f>
        <v>0</v>
      </c>
      <c r="BH21" s="224">
        <f>IF(BG21=Punktsystem!$B$6,IF(AND(Punktsystem!$D$9&lt;&gt;"",'alle Spiele'!$H21-'alle Spiele'!$J21='alle Spiele'!BG21-'alle Spiele'!BH21,'alle Spiele'!$H21&lt;&gt;'alle Spiele'!$J21),Punktsystem!$B$9,0)+IF(AND(Punktsystem!$D$11&lt;&gt;"",OR('alle Spiele'!$H21='alle Spiele'!BG21,'alle Spiele'!$J21='alle Spiele'!BH21)),Punktsystem!$B$11,0)+IF(AND(Punktsystem!$D$10&lt;&gt;"",'alle Spiele'!$H21='alle Spiele'!$J21,'alle Spiele'!BG21='alle Spiele'!BH21,ABS('alle Spiele'!$H21-'alle Spiele'!BG21)=1),Punktsystem!$B$10,0),0)</f>
        <v>0</v>
      </c>
      <c r="BI21" s="225">
        <f>IF(BG21=Punktsystem!$B$5,IF(AND(Punktsystem!$I$14&lt;&gt;"",'alle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BJ21" s="230">
        <f>IF(OR('alle Spiele'!BJ21="",'alle Spiele'!BK21=""),0,IF(AND('alle Spiele'!$H21='alle Spiele'!BJ21,'alle Spiele'!$J21='alle Spiele'!BK21),Punktsystem!$B$5,IF(OR(AND('alle Spiele'!$H21-'alle Spiele'!$J21&lt;0,'alle Spiele'!BJ21-'alle Spiele'!BK21&lt;0),AND('alle Spiele'!$H21-'alle Spiele'!$J21&gt;0,'alle Spiele'!BJ21-'alle Spiele'!BK21&gt;0),AND('alle Spiele'!$H21-'alle Spiele'!$J21=0,'alle Spiele'!BJ21-'alle Spiele'!BK21=0)),Punktsystem!$B$6,0)))</f>
        <v>0</v>
      </c>
      <c r="BK21" s="224">
        <f>IF(BJ21=Punktsystem!$B$6,IF(AND(Punktsystem!$D$9&lt;&gt;"",'alle Spiele'!$H21-'alle Spiele'!$J21='alle Spiele'!BJ21-'alle Spiele'!BK21,'alle Spiele'!$H21&lt;&gt;'alle Spiele'!$J21),Punktsystem!$B$9,0)+IF(AND(Punktsystem!$D$11&lt;&gt;"",OR('alle Spiele'!$H21='alle Spiele'!BJ21,'alle Spiele'!$J21='alle Spiele'!BK21)),Punktsystem!$B$11,0)+IF(AND(Punktsystem!$D$10&lt;&gt;"",'alle Spiele'!$H21='alle Spiele'!$J21,'alle Spiele'!BJ21='alle Spiele'!BK21,ABS('alle Spiele'!$H21-'alle Spiele'!BJ21)=1),Punktsystem!$B$10,0),0)</f>
        <v>0</v>
      </c>
      <c r="BL21" s="225">
        <f>IF(BJ21=Punktsystem!$B$5,IF(AND(Punktsystem!$I$14&lt;&gt;"",'alle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BM21" s="230">
        <f>IF(OR('alle Spiele'!BM21="",'alle Spiele'!BN21=""),0,IF(AND('alle Spiele'!$H21='alle Spiele'!BM21,'alle Spiele'!$J21='alle Spiele'!BN21),Punktsystem!$B$5,IF(OR(AND('alle Spiele'!$H21-'alle Spiele'!$J21&lt;0,'alle Spiele'!BM21-'alle Spiele'!BN21&lt;0),AND('alle Spiele'!$H21-'alle Spiele'!$J21&gt;0,'alle Spiele'!BM21-'alle Spiele'!BN21&gt;0),AND('alle Spiele'!$H21-'alle Spiele'!$J21=0,'alle Spiele'!BM21-'alle Spiele'!BN21=0)),Punktsystem!$B$6,0)))</f>
        <v>0</v>
      </c>
      <c r="BN21" s="224">
        <f>IF(BM21=Punktsystem!$B$6,IF(AND(Punktsystem!$D$9&lt;&gt;"",'alle Spiele'!$H21-'alle Spiele'!$J21='alle Spiele'!BM21-'alle Spiele'!BN21,'alle Spiele'!$H21&lt;&gt;'alle Spiele'!$J21),Punktsystem!$B$9,0)+IF(AND(Punktsystem!$D$11&lt;&gt;"",OR('alle Spiele'!$H21='alle Spiele'!BM21,'alle Spiele'!$J21='alle Spiele'!BN21)),Punktsystem!$B$11,0)+IF(AND(Punktsystem!$D$10&lt;&gt;"",'alle Spiele'!$H21='alle Spiele'!$J21,'alle Spiele'!BM21='alle Spiele'!BN21,ABS('alle Spiele'!$H21-'alle Spiele'!BM21)=1),Punktsystem!$B$10,0),0)</f>
        <v>0</v>
      </c>
      <c r="BO21" s="225">
        <f>IF(BM21=Punktsystem!$B$5,IF(AND(Punktsystem!$I$14&lt;&gt;"",'alle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BP21" s="230">
        <f>IF(OR('alle Spiele'!BP21="",'alle Spiele'!BQ21=""),0,IF(AND('alle Spiele'!$H21='alle Spiele'!BP21,'alle Spiele'!$J21='alle Spiele'!BQ21),Punktsystem!$B$5,IF(OR(AND('alle Spiele'!$H21-'alle Spiele'!$J21&lt;0,'alle Spiele'!BP21-'alle Spiele'!BQ21&lt;0),AND('alle Spiele'!$H21-'alle Spiele'!$J21&gt;0,'alle Spiele'!BP21-'alle Spiele'!BQ21&gt;0),AND('alle Spiele'!$H21-'alle Spiele'!$J21=0,'alle Spiele'!BP21-'alle Spiele'!BQ21=0)),Punktsystem!$B$6,0)))</f>
        <v>0</v>
      </c>
      <c r="BQ21" s="224">
        <f>IF(BP21=Punktsystem!$B$6,IF(AND(Punktsystem!$D$9&lt;&gt;"",'alle Spiele'!$H21-'alle Spiele'!$J21='alle Spiele'!BP21-'alle Spiele'!BQ21,'alle Spiele'!$H21&lt;&gt;'alle Spiele'!$J21),Punktsystem!$B$9,0)+IF(AND(Punktsystem!$D$11&lt;&gt;"",OR('alle Spiele'!$H21='alle Spiele'!BP21,'alle Spiele'!$J21='alle Spiele'!BQ21)),Punktsystem!$B$11,0)+IF(AND(Punktsystem!$D$10&lt;&gt;"",'alle Spiele'!$H21='alle Spiele'!$J21,'alle Spiele'!BP21='alle Spiele'!BQ21,ABS('alle Spiele'!$H21-'alle Spiele'!BP21)=1),Punktsystem!$B$10,0),0)</f>
        <v>0</v>
      </c>
      <c r="BR21" s="225">
        <f>IF(BP21=Punktsystem!$B$5,IF(AND(Punktsystem!$I$14&lt;&gt;"",'alle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BS21" s="230">
        <f>IF(OR('alle Spiele'!BS21="",'alle Spiele'!BT21=""),0,IF(AND('alle Spiele'!$H21='alle Spiele'!BS21,'alle Spiele'!$J21='alle Spiele'!BT21),Punktsystem!$B$5,IF(OR(AND('alle Spiele'!$H21-'alle Spiele'!$J21&lt;0,'alle Spiele'!BS21-'alle Spiele'!BT21&lt;0),AND('alle Spiele'!$H21-'alle Spiele'!$J21&gt;0,'alle Spiele'!BS21-'alle Spiele'!BT21&gt;0),AND('alle Spiele'!$H21-'alle Spiele'!$J21=0,'alle Spiele'!BS21-'alle Spiele'!BT21=0)),Punktsystem!$B$6,0)))</f>
        <v>0</v>
      </c>
      <c r="BT21" s="224">
        <f>IF(BS21=Punktsystem!$B$6,IF(AND(Punktsystem!$D$9&lt;&gt;"",'alle Spiele'!$H21-'alle Spiele'!$J21='alle Spiele'!BS21-'alle Spiele'!BT21,'alle Spiele'!$H21&lt;&gt;'alle Spiele'!$J21),Punktsystem!$B$9,0)+IF(AND(Punktsystem!$D$11&lt;&gt;"",OR('alle Spiele'!$H21='alle Spiele'!BS21,'alle Spiele'!$J21='alle Spiele'!BT21)),Punktsystem!$B$11,0)+IF(AND(Punktsystem!$D$10&lt;&gt;"",'alle Spiele'!$H21='alle Spiele'!$J21,'alle Spiele'!BS21='alle Spiele'!BT21,ABS('alle Spiele'!$H21-'alle Spiele'!BS21)=1),Punktsystem!$B$10,0),0)</f>
        <v>0</v>
      </c>
      <c r="BU21" s="225">
        <f>IF(BS21=Punktsystem!$B$5,IF(AND(Punktsystem!$I$14&lt;&gt;"",'alle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BV21" s="230">
        <f>IF(OR('alle Spiele'!BV21="",'alle Spiele'!BW21=""),0,IF(AND('alle Spiele'!$H21='alle Spiele'!BV21,'alle Spiele'!$J21='alle Spiele'!BW21),Punktsystem!$B$5,IF(OR(AND('alle Spiele'!$H21-'alle Spiele'!$J21&lt;0,'alle Spiele'!BV21-'alle Spiele'!BW21&lt;0),AND('alle Spiele'!$H21-'alle Spiele'!$J21&gt;0,'alle Spiele'!BV21-'alle Spiele'!BW21&gt;0),AND('alle Spiele'!$H21-'alle Spiele'!$J21=0,'alle Spiele'!BV21-'alle Spiele'!BW21=0)),Punktsystem!$B$6,0)))</f>
        <v>0</v>
      </c>
      <c r="BW21" s="224">
        <f>IF(BV21=Punktsystem!$B$6,IF(AND(Punktsystem!$D$9&lt;&gt;"",'alle Spiele'!$H21-'alle Spiele'!$J21='alle Spiele'!BV21-'alle Spiele'!BW21,'alle Spiele'!$H21&lt;&gt;'alle Spiele'!$J21),Punktsystem!$B$9,0)+IF(AND(Punktsystem!$D$11&lt;&gt;"",OR('alle Spiele'!$H21='alle Spiele'!BV21,'alle Spiele'!$J21='alle Spiele'!BW21)),Punktsystem!$B$11,0)+IF(AND(Punktsystem!$D$10&lt;&gt;"",'alle Spiele'!$H21='alle Spiele'!$J21,'alle Spiele'!BV21='alle Spiele'!BW21,ABS('alle Spiele'!$H21-'alle Spiele'!BV21)=1),Punktsystem!$B$10,0),0)</f>
        <v>0</v>
      </c>
      <c r="BX21" s="225">
        <f>IF(BV21=Punktsystem!$B$5,IF(AND(Punktsystem!$I$14&lt;&gt;"",'alle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BY21" s="230">
        <f>IF(OR('alle Spiele'!BY21="",'alle Spiele'!BZ21=""),0,IF(AND('alle Spiele'!$H21='alle Spiele'!BY21,'alle Spiele'!$J21='alle Spiele'!BZ21),Punktsystem!$B$5,IF(OR(AND('alle Spiele'!$H21-'alle Spiele'!$J21&lt;0,'alle Spiele'!BY21-'alle Spiele'!BZ21&lt;0),AND('alle Spiele'!$H21-'alle Spiele'!$J21&gt;0,'alle Spiele'!BY21-'alle Spiele'!BZ21&gt;0),AND('alle Spiele'!$H21-'alle Spiele'!$J21=0,'alle Spiele'!BY21-'alle Spiele'!BZ21=0)),Punktsystem!$B$6,0)))</f>
        <v>0</v>
      </c>
      <c r="BZ21" s="224">
        <f>IF(BY21=Punktsystem!$B$6,IF(AND(Punktsystem!$D$9&lt;&gt;"",'alle Spiele'!$H21-'alle Spiele'!$J21='alle Spiele'!BY21-'alle Spiele'!BZ21,'alle Spiele'!$H21&lt;&gt;'alle Spiele'!$J21),Punktsystem!$B$9,0)+IF(AND(Punktsystem!$D$11&lt;&gt;"",OR('alle Spiele'!$H21='alle Spiele'!BY21,'alle Spiele'!$J21='alle Spiele'!BZ21)),Punktsystem!$B$11,0)+IF(AND(Punktsystem!$D$10&lt;&gt;"",'alle Spiele'!$H21='alle Spiele'!$J21,'alle Spiele'!BY21='alle Spiele'!BZ21,ABS('alle Spiele'!$H21-'alle Spiele'!BY21)=1),Punktsystem!$B$10,0),0)</f>
        <v>0</v>
      </c>
      <c r="CA21" s="225">
        <f>IF(BY21=Punktsystem!$B$5,IF(AND(Punktsystem!$I$14&lt;&gt;"",'alle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CB21" s="230">
        <f>IF(OR('alle Spiele'!CB21="",'alle Spiele'!CC21=""),0,IF(AND('alle Spiele'!$H21='alle Spiele'!CB21,'alle Spiele'!$J21='alle Spiele'!CC21),Punktsystem!$B$5,IF(OR(AND('alle Spiele'!$H21-'alle Spiele'!$J21&lt;0,'alle Spiele'!CB21-'alle Spiele'!CC21&lt;0),AND('alle Spiele'!$H21-'alle Spiele'!$J21&gt;0,'alle Spiele'!CB21-'alle Spiele'!CC21&gt;0),AND('alle Spiele'!$H21-'alle Spiele'!$J21=0,'alle Spiele'!CB21-'alle Spiele'!CC21=0)),Punktsystem!$B$6,0)))</f>
        <v>0</v>
      </c>
      <c r="CC21" s="224">
        <f>IF(CB21=Punktsystem!$B$6,IF(AND(Punktsystem!$D$9&lt;&gt;"",'alle Spiele'!$H21-'alle Spiele'!$J21='alle Spiele'!CB21-'alle Spiele'!CC21,'alle Spiele'!$H21&lt;&gt;'alle Spiele'!$J21),Punktsystem!$B$9,0)+IF(AND(Punktsystem!$D$11&lt;&gt;"",OR('alle Spiele'!$H21='alle Spiele'!CB21,'alle Spiele'!$J21='alle Spiele'!CC21)),Punktsystem!$B$11,0)+IF(AND(Punktsystem!$D$10&lt;&gt;"",'alle Spiele'!$H21='alle Spiele'!$J21,'alle Spiele'!CB21='alle Spiele'!CC21,ABS('alle Spiele'!$H21-'alle Spiele'!CB21)=1),Punktsystem!$B$10,0),0)</f>
        <v>0</v>
      </c>
      <c r="CD21" s="225">
        <f>IF(CB21=Punktsystem!$B$5,IF(AND(Punktsystem!$I$14&lt;&gt;"",'alle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CE21" s="230">
        <f>IF(OR('alle Spiele'!CE21="",'alle Spiele'!CF21=""),0,IF(AND('alle Spiele'!$H21='alle Spiele'!CE21,'alle Spiele'!$J21='alle Spiele'!CF21),Punktsystem!$B$5,IF(OR(AND('alle Spiele'!$H21-'alle Spiele'!$J21&lt;0,'alle Spiele'!CE21-'alle Spiele'!CF21&lt;0),AND('alle Spiele'!$H21-'alle Spiele'!$J21&gt;0,'alle Spiele'!CE21-'alle Spiele'!CF21&gt;0),AND('alle Spiele'!$H21-'alle Spiele'!$J21=0,'alle Spiele'!CE21-'alle Spiele'!CF21=0)),Punktsystem!$B$6,0)))</f>
        <v>0</v>
      </c>
      <c r="CF21" s="224">
        <f>IF(CE21=Punktsystem!$B$6,IF(AND(Punktsystem!$D$9&lt;&gt;"",'alle Spiele'!$H21-'alle Spiele'!$J21='alle Spiele'!CE21-'alle Spiele'!CF21,'alle Spiele'!$H21&lt;&gt;'alle Spiele'!$J21),Punktsystem!$B$9,0)+IF(AND(Punktsystem!$D$11&lt;&gt;"",OR('alle Spiele'!$H21='alle Spiele'!CE21,'alle Spiele'!$J21='alle Spiele'!CF21)),Punktsystem!$B$11,0)+IF(AND(Punktsystem!$D$10&lt;&gt;"",'alle Spiele'!$H21='alle Spiele'!$J21,'alle Spiele'!CE21='alle Spiele'!CF21,ABS('alle Spiele'!$H21-'alle Spiele'!CE21)=1),Punktsystem!$B$10,0),0)</f>
        <v>0</v>
      </c>
      <c r="CG21" s="225">
        <f>IF(CE21=Punktsystem!$B$5,IF(AND(Punktsystem!$I$14&lt;&gt;"",'alle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CH21" s="230">
        <f>IF(OR('alle Spiele'!CH21="",'alle Spiele'!CI21=""),0,IF(AND('alle Spiele'!$H21='alle Spiele'!CH21,'alle Spiele'!$J21='alle Spiele'!CI21),Punktsystem!$B$5,IF(OR(AND('alle Spiele'!$H21-'alle Spiele'!$J21&lt;0,'alle Spiele'!CH21-'alle Spiele'!CI21&lt;0),AND('alle Spiele'!$H21-'alle Spiele'!$J21&gt;0,'alle Spiele'!CH21-'alle Spiele'!CI21&gt;0),AND('alle Spiele'!$H21-'alle Spiele'!$J21=0,'alle Spiele'!CH21-'alle Spiele'!CI21=0)),Punktsystem!$B$6,0)))</f>
        <v>0</v>
      </c>
      <c r="CI21" s="224">
        <f>IF(CH21=Punktsystem!$B$6,IF(AND(Punktsystem!$D$9&lt;&gt;"",'alle Spiele'!$H21-'alle Spiele'!$J21='alle Spiele'!CH21-'alle Spiele'!CI21,'alle Spiele'!$H21&lt;&gt;'alle Spiele'!$J21),Punktsystem!$B$9,0)+IF(AND(Punktsystem!$D$11&lt;&gt;"",OR('alle Spiele'!$H21='alle Spiele'!CH21,'alle Spiele'!$J21='alle Spiele'!CI21)),Punktsystem!$B$11,0)+IF(AND(Punktsystem!$D$10&lt;&gt;"",'alle Spiele'!$H21='alle Spiele'!$J21,'alle Spiele'!CH21='alle Spiele'!CI21,ABS('alle Spiele'!$H21-'alle Spiele'!CH21)=1),Punktsystem!$B$10,0),0)</f>
        <v>0</v>
      </c>
      <c r="CJ21" s="225">
        <f>IF(CH21=Punktsystem!$B$5,IF(AND(Punktsystem!$I$14&lt;&gt;"",'alle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CK21" s="230">
        <f>IF(OR('alle Spiele'!CK21="",'alle Spiele'!CL21=""),0,IF(AND('alle Spiele'!$H21='alle Spiele'!CK21,'alle Spiele'!$J21='alle Spiele'!CL21),Punktsystem!$B$5,IF(OR(AND('alle Spiele'!$H21-'alle Spiele'!$J21&lt;0,'alle Spiele'!CK21-'alle Spiele'!CL21&lt;0),AND('alle Spiele'!$H21-'alle Spiele'!$J21&gt;0,'alle Spiele'!CK21-'alle Spiele'!CL21&gt;0),AND('alle Spiele'!$H21-'alle Spiele'!$J21=0,'alle Spiele'!CK21-'alle Spiele'!CL21=0)),Punktsystem!$B$6,0)))</f>
        <v>0</v>
      </c>
      <c r="CL21" s="224">
        <f>IF(CK21=Punktsystem!$B$6,IF(AND(Punktsystem!$D$9&lt;&gt;"",'alle Spiele'!$H21-'alle Spiele'!$J21='alle Spiele'!CK21-'alle Spiele'!CL21,'alle Spiele'!$H21&lt;&gt;'alle Spiele'!$J21),Punktsystem!$B$9,0)+IF(AND(Punktsystem!$D$11&lt;&gt;"",OR('alle Spiele'!$H21='alle Spiele'!CK21,'alle Spiele'!$J21='alle Spiele'!CL21)),Punktsystem!$B$11,0)+IF(AND(Punktsystem!$D$10&lt;&gt;"",'alle Spiele'!$H21='alle Spiele'!$J21,'alle Spiele'!CK21='alle Spiele'!CL21,ABS('alle Spiele'!$H21-'alle Spiele'!CK21)=1),Punktsystem!$B$10,0),0)</f>
        <v>0</v>
      </c>
      <c r="CM21" s="225">
        <f>IF(CK21=Punktsystem!$B$5,IF(AND(Punktsystem!$I$14&lt;&gt;"",'alle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CN21" s="230">
        <f>IF(OR('alle Spiele'!CN21="",'alle Spiele'!CO21=""),0,IF(AND('alle Spiele'!$H21='alle Spiele'!CN21,'alle Spiele'!$J21='alle Spiele'!CO21),Punktsystem!$B$5,IF(OR(AND('alle Spiele'!$H21-'alle Spiele'!$J21&lt;0,'alle Spiele'!CN21-'alle Spiele'!CO21&lt;0),AND('alle Spiele'!$H21-'alle Spiele'!$J21&gt;0,'alle Spiele'!CN21-'alle Spiele'!CO21&gt;0),AND('alle Spiele'!$H21-'alle Spiele'!$J21=0,'alle Spiele'!CN21-'alle Spiele'!CO21=0)),Punktsystem!$B$6,0)))</f>
        <v>0</v>
      </c>
      <c r="CO21" s="224">
        <f>IF(CN21=Punktsystem!$B$6,IF(AND(Punktsystem!$D$9&lt;&gt;"",'alle Spiele'!$H21-'alle Spiele'!$J21='alle Spiele'!CN21-'alle Spiele'!CO21,'alle Spiele'!$H21&lt;&gt;'alle Spiele'!$J21),Punktsystem!$B$9,0)+IF(AND(Punktsystem!$D$11&lt;&gt;"",OR('alle Spiele'!$H21='alle Spiele'!CN21,'alle Spiele'!$J21='alle Spiele'!CO21)),Punktsystem!$B$11,0)+IF(AND(Punktsystem!$D$10&lt;&gt;"",'alle Spiele'!$H21='alle Spiele'!$J21,'alle Spiele'!CN21='alle Spiele'!CO21,ABS('alle Spiele'!$H21-'alle Spiele'!CN21)=1),Punktsystem!$B$10,0),0)</f>
        <v>0</v>
      </c>
      <c r="CP21" s="225">
        <f>IF(CN21=Punktsystem!$B$5,IF(AND(Punktsystem!$I$14&lt;&gt;"",'alle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CQ21" s="230">
        <f>IF(OR('alle Spiele'!CQ21="",'alle Spiele'!CR21=""),0,IF(AND('alle Spiele'!$H21='alle Spiele'!CQ21,'alle Spiele'!$J21='alle Spiele'!CR21),Punktsystem!$B$5,IF(OR(AND('alle Spiele'!$H21-'alle Spiele'!$J21&lt;0,'alle Spiele'!CQ21-'alle Spiele'!CR21&lt;0),AND('alle Spiele'!$H21-'alle Spiele'!$J21&gt;0,'alle Spiele'!CQ21-'alle Spiele'!CR21&gt;0),AND('alle Spiele'!$H21-'alle Spiele'!$J21=0,'alle Spiele'!CQ21-'alle Spiele'!CR21=0)),Punktsystem!$B$6,0)))</f>
        <v>0</v>
      </c>
      <c r="CR21" s="224">
        <f>IF(CQ21=Punktsystem!$B$6,IF(AND(Punktsystem!$D$9&lt;&gt;"",'alle Spiele'!$H21-'alle Spiele'!$J21='alle Spiele'!CQ21-'alle Spiele'!CR21,'alle Spiele'!$H21&lt;&gt;'alle Spiele'!$J21),Punktsystem!$B$9,0)+IF(AND(Punktsystem!$D$11&lt;&gt;"",OR('alle Spiele'!$H21='alle Spiele'!CQ21,'alle Spiele'!$J21='alle Spiele'!CR21)),Punktsystem!$B$11,0)+IF(AND(Punktsystem!$D$10&lt;&gt;"",'alle Spiele'!$H21='alle Spiele'!$J21,'alle Spiele'!CQ21='alle Spiele'!CR21,ABS('alle Spiele'!$H21-'alle Spiele'!CQ21)=1),Punktsystem!$B$10,0),0)</f>
        <v>0</v>
      </c>
      <c r="CS21" s="225">
        <f>IF(CQ21=Punktsystem!$B$5,IF(AND(Punktsystem!$I$14&lt;&gt;"",'alle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CT21" s="230">
        <f>IF(OR('alle Spiele'!CT21="",'alle Spiele'!CU21=""),0,IF(AND('alle Spiele'!$H21='alle Spiele'!CT21,'alle Spiele'!$J21='alle Spiele'!CU21),Punktsystem!$B$5,IF(OR(AND('alle Spiele'!$H21-'alle Spiele'!$J21&lt;0,'alle Spiele'!CT21-'alle Spiele'!CU21&lt;0),AND('alle Spiele'!$H21-'alle Spiele'!$J21&gt;0,'alle Spiele'!CT21-'alle Spiele'!CU21&gt;0),AND('alle Spiele'!$H21-'alle Spiele'!$J21=0,'alle Spiele'!CT21-'alle Spiele'!CU21=0)),Punktsystem!$B$6,0)))</f>
        <v>0</v>
      </c>
      <c r="CU21" s="224">
        <f>IF(CT21=Punktsystem!$B$6,IF(AND(Punktsystem!$D$9&lt;&gt;"",'alle Spiele'!$H21-'alle Spiele'!$J21='alle Spiele'!CT21-'alle Spiele'!CU21,'alle Spiele'!$H21&lt;&gt;'alle Spiele'!$J21),Punktsystem!$B$9,0)+IF(AND(Punktsystem!$D$11&lt;&gt;"",OR('alle Spiele'!$H21='alle Spiele'!CT21,'alle Spiele'!$J21='alle Spiele'!CU21)),Punktsystem!$B$11,0)+IF(AND(Punktsystem!$D$10&lt;&gt;"",'alle Spiele'!$H21='alle Spiele'!$J21,'alle Spiele'!CT21='alle Spiele'!CU21,ABS('alle Spiele'!$H21-'alle Spiele'!CT21)=1),Punktsystem!$B$10,0),0)</f>
        <v>0</v>
      </c>
      <c r="CV21" s="225">
        <f>IF(CT21=Punktsystem!$B$5,IF(AND(Punktsystem!$I$14&lt;&gt;"",'alle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CW21" s="230">
        <f>IF(OR('alle Spiele'!CW21="",'alle Spiele'!CX21=""),0,IF(AND('alle Spiele'!$H21='alle Spiele'!CW21,'alle Spiele'!$J21='alle Spiele'!CX21),Punktsystem!$B$5,IF(OR(AND('alle Spiele'!$H21-'alle Spiele'!$J21&lt;0,'alle Spiele'!CW21-'alle Spiele'!CX21&lt;0),AND('alle Spiele'!$H21-'alle Spiele'!$J21&gt;0,'alle Spiele'!CW21-'alle Spiele'!CX21&gt;0),AND('alle Spiele'!$H21-'alle Spiele'!$J21=0,'alle Spiele'!CW21-'alle Spiele'!CX21=0)),Punktsystem!$B$6,0)))</f>
        <v>0</v>
      </c>
      <c r="CX21" s="224">
        <f>IF(CW21=Punktsystem!$B$6,IF(AND(Punktsystem!$D$9&lt;&gt;"",'alle Spiele'!$H21-'alle Spiele'!$J21='alle Spiele'!CW21-'alle Spiele'!CX21,'alle Spiele'!$H21&lt;&gt;'alle Spiele'!$J21),Punktsystem!$B$9,0)+IF(AND(Punktsystem!$D$11&lt;&gt;"",OR('alle Spiele'!$H21='alle Spiele'!CW21,'alle Spiele'!$J21='alle Spiele'!CX21)),Punktsystem!$B$11,0)+IF(AND(Punktsystem!$D$10&lt;&gt;"",'alle Spiele'!$H21='alle Spiele'!$J21,'alle Spiele'!CW21='alle Spiele'!CX21,ABS('alle Spiele'!$H21-'alle Spiele'!CW21)=1),Punktsystem!$B$10,0),0)</f>
        <v>0</v>
      </c>
      <c r="CY21" s="225">
        <f>IF(CW21=Punktsystem!$B$5,IF(AND(Punktsystem!$I$14&lt;&gt;"",'alle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CZ21" s="230">
        <f>IF(OR('alle Spiele'!CZ21="",'alle Spiele'!DA21=""),0,IF(AND('alle Spiele'!$H21='alle Spiele'!CZ21,'alle Spiele'!$J21='alle Spiele'!DA21),Punktsystem!$B$5,IF(OR(AND('alle Spiele'!$H21-'alle Spiele'!$J21&lt;0,'alle Spiele'!CZ21-'alle Spiele'!DA21&lt;0),AND('alle Spiele'!$H21-'alle Spiele'!$J21&gt;0,'alle Spiele'!CZ21-'alle Spiele'!DA21&gt;0),AND('alle Spiele'!$H21-'alle Spiele'!$J21=0,'alle Spiele'!CZ21-'alle Spiele'!DA21=0)),Punktsystem!$B$6,0)))</f>
        <v>0</v>
      </c>
      <c r="DA21" s="224">
        <f>IF(CZ21=Punktsystem!$B$6,IF(AND(Punktsystem!$D$9&lt;&gt;"",'alle Spiele'!$H21-'alle Spiele'!$J21='alle Spiele'!CZ21-'alle Spiele'!DA21,'alle Spiele'!$H21&lt;&gt;'alle Spiele'!$J21),Punktsystem!$B$9,0)+IF(AND(Punktsystem!$D$11&lt;&gt;"",OR('alle Spiele'!$H21='alle Spiele'!CZ21,'alle Spiele'!$J21='alle Spiele'!DA21)),Punktsystem!$B$11,0)+IF(AND(Punktsystem!$D$10&lt;&gt;"",'alle Spiele'!$H21='alle Spiele'!$J21,'alle Spiele'!CZ21='alle Spiele'!DA21,ABS('alle Spiele'!$H21-'alle Spiele'!CZ21)=1),Punktsystem!$B$10,0),0)</f>
        <v>0</v>
      </c>
      <c r="DB21" s="225">
        <f>IF(CZ21=Punktsystem!$B$5,IF(AND(Punktsystem!$I$14&lt;&gt;"",'alle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DC21" s="230">
        <f>IF(OR('alle Spiele'!DC21="",'alle Spiele'!DD21=""),0,IF(AND('alle Spiele'!$H21='alle Spiele'!DC21,'alle Spiele'!$J21='alle Spiele'!DD21),Punktsystem!$B$5,IF(OR(AND('alle Spiele'!$H21-'alle Spiele'!$J21&lt;0,'alle Spiele'!DC21-'alle Spiele'!DD21&lt;0),AND('alle Spiele'!$H21-'alle Spiele'!$J21&gt;0,'alle Spiele'!DC21-'alle Spiele'!DD21&gt;0),AND('alle Spiele'!$H21-'alle Spiele'!$J21=0,'alle Spiele'!DC21-'alle Spiele'!DD21=0)),Punktsystem!$B$6,0)))</f>
        <v>0</v>
      </c>
      <c r="DD21" s="224">
        <f>IF(DC21=Punktsystem!$B$6,IF(AND(Punktsystem!$D$9&lt;&gt;"",'alle Spiele'!$H21-'alle Spiele'!$J21='alle Spiele'!DC21-'alle Spiele'!DD21,'alle Spiele'!$H21&lt;&gt;'alle Spiele'!$J21),Punktsystem!$B$9,0)+IF(AND(Punktsystem!$D$11&lt;&gt;"",OR('alle Spiele'!$H21='alle Spiele'!DC21,'alle Spiele'!$J21='alle Spiele'!DD21)),Punktsystem!$B$11,0)+IF(AND(Punktsystem!$D$10&lt;&gt;"",'alle Spiele'!$H21='alle Spiele'!$J21,'alle Spiele'!DC21='alle Spiele'!DD21,ABS('alle Spiele'!$H21-'alle Spiele'!DC21)=1),Punktsystem!$B$10,0),0)</f>
        <v>0</v>
      </c>
      <c r="DE21" s="225">
        <f>IF(DC21=Punktsystem!$B$5,IF(AND(Punktsystem!$I$14&lt;&gt;"",'alle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DF21" s="230">
        <f>IF(OR('alle Spiele'!DF21="",'alle Spiele'!DG21=""),0,IF(AND('alle Spiele'!$H21='alle Spiele'!DF21,'alle Spiele'!$J21='alle Spiele'!DG21),Punktsystem!$B$5,IF(OR(AND('alle Spiele'!$H21-'alle Spiele'!$J21&lt;0,'alle Spiele'!DF21-'alle Spiele'!DG21&lt;0),AND('alle Spiele'!$H21-'alle Spiele'!$J21&gt;0,'alle Spiele'!DF21-'alle Spiele'!DG21&gt;0),AND('alle Spiele'!$H21-'alle Spiele'!$J21=0,'alle Spiele'!DF21-'alle Spiele'!DG21=0)),Punktsystem!$B$6,0)))</f>
        <v>0</v>
      </c>
      <c r="DG21" s="224">
        <f>IF(DF21=Punktsystem!$B$6,IF(AND(Punktsystem!$D$9&lt;&gt;"",'alle Spiele'!$H21-'alle Spiele'!$J21='alle Spiele'!DF21-'alle Spiele'!DG21,'alle Spiele'!$H21&lt;&gt;'alle Spiele'!$J21),Punktsystem!$B$9,0)+IF(AND(Punktsystem!$D$11&lt;&gt;"",OR('alle Spiele'!$H21='alle Spiele'!DF21,'alle Spiele'!$J21='alle Spiele'!DG21)),Punktsystem!$B$11,0)+IF(AND(Punktsystem!$D$10&lt;&gt;"",'alle Spiele'!$H21='alle Spiele'!$J21,'alle Spiele'!DF21='alle Spiele'!DG21,ABS('alle Spiele'!$H21-'alle Spiele'!DF21)=1),Punktsystem!$B$10,0),0)</f>
        <v>0</v>
      </c>
      <c r="DH21" s="225">
        <f>IF(DF21=Punktsystem!$B$5,IF(AND(Punktsystem!$I$14&lt;&gt;"",'alle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DI21" s="230">
        <f>IF(OR('alle Spiele'!DI21="",'alle Spiele'!DJ21=""),0,IF(AND('alle Spiele'!$H21='alle Spiele'!DI21,'alle Spiele'!$J21='alle Spiele'!DJ21),Punktsystem!$B$5,IF(OR(AND('alle Spiele'!$H21-'alle Spiele'!$J21&lt;0,'alle Spiele'!DI21-'alle Spiele'!DJ21&lt;0),AND('alle Spiele'!$H21-'alle Spiele'!$J21&gt;0,'alle Spiele'!DI21-'alle Spiele'!DJ21&gt;0),AND('alle Spiele'!$H21-'alle Spiele'!$J21=0,'alle Spiele'!DI21-'alle Spiele'!DJ21=0)),Punktsystem!$B$6,0)))</f>
        <v>0</v>
      </c>
      <c r="DJ21" s="224">
        <f>IF(DI21=Punktsystem!$B$6,IF(AND(Punktsystem!$D$9&lt;&gt;"",'alle Spiele'!$H21-'alle Spiele'!$J21='alle Spiele'!DI21-'alle Spiele'!DJ21,'alle Spiele'!$H21&lt;&gt;'alle Spiele'!$J21),Punktsystem!$B$9,0)+IF(AND(Punktsystem!$D$11&lt;&gt;"",OR('alle Spiele'!$H21='alle Spiele'!DI21,'alle Spiele'!$J21='alle Spiele'!DJ21)),Punktsystem!$B$11,0)+IF(AND(Punktsystem!$D$10&lt;&gt;"",'alle Spiele'!$H21='alle Spiele'!$J21,'alle Spiele'!DI21='alle Spiele'!DJ21,ABS('alle Spiele'!$H21-'alle Spiele'!DI21)=1),Punktsystem!$B$10,0),0)</f>
        <v>0</v>
      </c>
      <c r="DK21" s="225">
        <f>IF(DI21=Punktsystem!$B$5,IF(AND(Punktsystem!$I$14&lt;&gt;"",'alle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DL21" s="230">
        <f>IF(OR('alle Spiele'!DL21="",'alle Spiele'!DM21=""),0,IF(AND('alle Spiele'!$H21='alle Spiele'!DL21,'alle Spiele'!$J21='alle Spiele'!DM21),Punktsystem!$B$5,IF(OR(AND('alle Spiele'!$H21-'alle Spiele'!$J21&lt;0,'alle Spiele'!DL21-'alle Spiele'!DM21&lt;0),AND('alle Spiele'!$H21-'alle Spiele'!$J21&gt;0,'alle Spiele'!DL21-'alle Spiele'!DM21&gt;0),AND('alle Spiele'!$H21-'alle Spiele'!$J21=0,'alle Spiele'!DL21-'alle Spiele'!DM21=0)),Punktsystem!$B$6,0)))</f>
        <v>0</v>
      </c>
      <c r="DM21" s="224">
        <f>IF(DL21=Punktsystem!$B$6,IF(AND(Punktsystem!$D$9&lt;&gt;"",'alle Spiele'!$H21-'alle Spiele'!$J21='alle Spiele'!DL21-'alle Spiele'!DM21,'alle Spiele'!$H21&lt;&gt;'alle Spiele'!$J21),Punktsystem!$B$9,0)+IF(AND(Punktsystem!$D$11&lt;&gt;"",OR('alle Spiele'!$H21='alle Spiele'!DL21,'alle Spiele'!$J21='alle Spiele'!DM21)),Punktsystem!$B$11,0)+IF(AND(Punktsystem!$D$10&lt;&gt;"",'alle Spiele'!$H21='alle Spiele'!$J21,'alle Spiele'!DL21='alle Spiele'!DM21,ABS('alle Spiele'!$H21-'alle Spiele'!DL21)=1),Punktsystem!$B$10,0),0)</f>
        <v>0</v>
      </c>
      <c r="DN21" s="225">
        <f>IF(DL21=Punktsystem!$B$5,IF(AND(Punktsystem!$I$14&lt;&gt;"",'alle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DO21" s="230">
        <f>IF(OR('alle Spiele'!DO21="",'alle Spiele'!DP21=""),0,IF(AND('alle Spiele'!$H21='alle Spiele'!DO21,'alle Spiele'!$J21='alle Spiele'!DP21),Punktsystem!$B$5,IF(OR(AND('alle Spiele'!$H21-'alle Spiele'!$J21&lt;0,'alle Spiele'!DO21-'alle Spiele'!DP21&lt;0),AND('alle Spiele'!$H21-'alle Spiele'!$J21&gt;0,'alle Spiele'!DO21-'alle Spiele'!DP21&gt;0),AND('alle Spiele'!$H21-'alle Spiele'!$J21=0,'alle Spiele'!DO21-'alle Spiele'!DP21=0)),Punktsystem!$B$6,0)))</f>
        <v>0</v>
      </c>
      <c r="DP21" s="224">
        <f>IF(DO21=Punktsystem!$B$6,IF(AND(Punktsystem!$D$9&lt;&gt;"",'alle Spiele'!$H21-'alle Spiele'!$J21='alle Spiele'!DO21-'alle Spiele'!DP21,'alle Spiele'!$H21&lt;&gt;'alle Spiele'!$J21),Punktsystem!$B$9,0)+IF(AND(Punktsystem!$D$11&lt;&gt;"",OR('alle Spiele'!$H21='alle Spiele'!DO21,'alle Spiele'!$J21='alle Spiele'!DP21)),Punktsystem!$B$11,0)+IF(AND(Punktsystem!$D$10&lt;&gt;"",'alle Spiele'!$H21='alle Spiele'!$J21,'alle Spiele'!DO21='alle Spiele'!DP21,ABS('alle Spiele'!$H21-'alle Spiele'!DO21)=1),Punktsystem!$B$10,0),0)</f>
        <v>0</v>
      </c>
      <c r="DQ21" s="225">
        <f>IF(DO21=Punktsystem!$B$5,IF(AND(Punktsystem!$I$14&lt;&gt;"",'alle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DR21" s="230">
        <f>IF(OR('alle Spiele'!DR21="",'alle Spiele'!DS21=""),0,IF(AND('alle Spiele'!$H21='alle Spiele'!DR21,'alle Spiele'!$J21='alle Spiele'!DS21),Punktsystem!$B$5,IF(OR(AND('alle Spiele'!$H21-'alle Spiele'!$J21&lt;0,'alle Spiele'!DR21-'alle Spiele'!DS21&lt;0),AND('alle Spiele'!$H21-'alle Spiele'!$J21&gt;0,'alle Spiele'!DR21-'alle Spiele'!DS21&gt;0),AND('alle Spiele'!$H21-'alle Spiele'!$J21=0,'alle Spiele'!DR21-'alle Spiele'!DS21=0)),Punktsystem!$B$6,0)))</f>
        <v>0</v>
      </c>
      <c r="DS21" s="224">
        <f>IF(DR21=Punktsystem!$B$6,IF(AND(Punktsystem!$D$9&lt;&gt;"",'alle Spiele'!$H21-'alle Spiele'!$J21='alle Spiele'!DR21-'alle Spiele'!DS21,'alle Spiele'!$H21&lt;&gt;'alle Spiele'!$J21),Punktsystem!$B$9,0)+IF(AND(Punktsystem!$D$11&lt;&gt;"",OR('alle Spiele'!$H21='alle Spiele'!DR21,'alle Spiele'!$J21='alle Spiele'!DS21)),Punktsystem!$B$11,0)+IF(AND(Punktsystem!$D$10&lt;&gt;"",'alle Spiele'!$H21='alle Spiele'!$J21,'alle Spiele'!DR21='alle Spiele'!DS21,ABS('alle Spiele'!$H21-'alle Spiele'!DR21)=1),Punktsystem!$B$10,0),0)</f>
        <v>0</v>
      </c>
      <c r="DT21" s="225">
        <f>IF(DR21=Punktsystem!$B$5,IF(AND(Punktsystem!$I$14&lt;&gt;"",'alle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DU21" s="230">
        <f>IF(OR('alle Spiele'!DU21="",'alle Spiele'!DV21=""),0,IF(AND('alle Spiele'!$H21='alle Spiele'!DU21,'alle Spiele'!$J21='alle Spiele'!DV21),Punktsystem!$B$5,IF(OR(AND('alle Spiele'!$H21-'alle Spiele'!$J21&lt;0,'alle Spiele'!DU21-'alle Spiele'!DV21&lt;0),AND('alle Spiele'!$H21-'alle Spiele'!$J21&gt;0,'alle Spiele'!DU21-'alle Spiele'!DV21&gt;0),AND('alle Spiele'!$H21-'alle Spiele'!$J21=0,'alle Spiele'!DU21-'alle Spiele'!DV21=0)),Punktsystem!$B$6,0)))</f>
        <v>0</v>
      </c>
      <c r="DV21" s="224">
        <f>IF(DU21=Punktsystem!$B$6,IF(AND(Punktsystem!$D$9&lt;&gt;"",'alle Spiele'!$H21-'alle Spiele'!$J21='alle Spiele'!DU21-'alle Spiele'!DV21,'alle Spiele'!$H21&lt;&gt;'alle Spiele'!$J21),Punktsystem!$B$9,0)+IF(AND(Punktsystem!$D$11&lt;&gt;"",OR('alle Spiele'!$H21='alle Spiele'!DU21,'alle Spiele'!$J21='alle Spiele'!DV21)),Punktsystem!$B$11,0)+IF(AND(Punktsystem!$D$10&lt;&gt;"",'alle Spiele'!$H21='alle Spiele'!$J21,'alle Spiele'!DU21='alle Spiele'!DV21,ABS('alle Spiele'!$H21-'alle Spiele'!DU21)=1),Punktsystem!$B$10,0),0)</f>
        <v>0</v>
      </c>
      <c r="DW21" s="225">
        <f>IF(DU21=Punktsystem!$B$5,IF(AND(Punktsystem!$I$14&lt;&gt;"",'alle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DX21" s="230">
        <f>IF(OR('alle Spiele'!DX21="",'alle Spiele'!DY21=""),0,IF(AND('alle Spiele'!$H21='alle Spiele'!DX21,'alle Spiele'!$J21='alle Spiele'!DY21),Punktsystem!$B$5,IF(OR(AND('alle Spiele'!$H21-'alle Spiele'!$J21&lt;0,'alle Spiele'!DX21-'alle Spiele'!DY21&lt;0),AND('alle Spiele'!$H21-'alle Spiele'!$J21&gt;0,'alle Spiele'!DX21-'alle Spiele'!DY21&gt;0),AND('alle Spiele'!$H21-'alle Spiele'!$J21=0,'alle Spiele'!DX21-'alle Spiele'!DY21=0)),Punktsystem!$B$6,0)))</f>
        <v>0</v>
      </c>
      <c r="DY21" s="224">
        <f>IF(DX21=Punktsystem!$B$6,IF(AND(Punktsystem!$D$9&lt;&gt;"",'alle Spiele'!$H21-'alle Spiele'!$J21='alle Spiele'!DX21-'alle Spiele'!DY21,'alle Spiele'!$H21&lt;&gt;'alle Spiele'!$J21),Punktsystem!$B$9,0)+IF(AND(Punktsystem!$D$11&lt;&gt;"",OR('alle Spiele'!$H21='alle Spiele'!DX21,'alle Spiele'!$J21='alle Spiele'!DY21)),Punktsystem!$B$11,0)+IF(AND(Punktsystem!$D$10&lt;&gt;"",'alle Spiele'!$H21='alle Spiele'!$J21,'alle Spiele'!DX21='alle Spiele'!DY21,ABS('alle Spiele'!$H21-'alle Spiele'!DX21)=1),Punktsystem!$B$10,0),0)</f>
        <v>0</v>
      </c>
      <c r="DZ21" s="225">
        <f>IF(DX21=Punktsystem!$B$5,IF(AND(Punktsystem!$I$14&lt;&gt;"",'alle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EA21" s="230">
        <f>IF(OR('alle Spiele'!EA21="",'alle Spiele'!EB21=""),0,IF(AND('alle Spiele'!$H21='alle Spiele'!EA21,'alle Spiele'!$J21='alle Spiele'!EB21),Punktsystem!$B$5,IF(OR(AND('alle Spiele'!$H21-'alle Spiele'!$J21&lt;0,'alle Spiele'!EA21-'alle Spiele'!EB21&lt;0),AND('alle Spiele'!$H21-'alle Spiele'!$J21&gt;0,'alle Spiele'!EA21-'alle Spiele'!EB21&gt;0),AND('alle Spiele'!$H21-'alle Spiele'!$J21=0,'alle Spiele'!EA21-'alle Spiele'!EB21=0)),Punktsystem!$B$6,0)))</f>
        <v>0</v>
      </c>
      <c r="EB21" s="224">
        <f>IF(EA21=Punktsystem!$B$6,IF(AND(Punktsystem!$D$9&lt;&gt;"",'alle Spiele'!$H21-'alle Spiele'!$J21='alle Spiele'!EA21-'alle Spiele'!EB21,'alle Spiele'!$H21&lt;&gt;'alle Spiele'!$J21),Punktsystem!$B$9,0)+IF(AND(Punktsystem!$D$11&lt;&gt;"",OR('alle Spiele'!$H21='alle Spiele'!EA21,'alle Spiele'!$J21='alle Spiele'!EB21)),Punktsystem!$B$11,0)+IF(AND(Punktsystem!$D$10&lt;&gt;"",'alle Spiele'!$H21='alle Spiele'!$J21,'alle Spiele'!EA21='alle Spiele'!EB21,ABS('alle Spiele'!$H21-'alle Spiele'!EA21)=1),Punktsystem!$B$10,0),0)</f>
        <v>0</v>
      </c>
      <c r="EC21" s="225">
        <f>IF(EA21=Punktsystem!$B$5,IF(AND(Punktsystem!$I$14&lt;&gt;"",'alle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ED21" s="230">
        <f>IF(OR('alle Spiele'!ED21="",'alle Spiele'!EE21=""),0,IF(AND('alle Spiele'!$H21='alle Spiele'!ED21,'alle Spiele'!$J21='alle Spiele'!EE21),Punktsystem!$B$5,IF(OR(AND('alle Spiele'!$H21-'alle Spiele'!$J21&lt;0,'alle Spiele'!ED21-'alle Spiele'!EE21&lt;0),AND('alle Spiele'!$H21-'alle Spiele'!$J21&gt;0,'alle Spiele'!ED21-'alle Spiele'!EE21&gt;0),AND('alle Spiele'!$H21-'alle Spiele'!$J21=0,'alle Spiele'!ED21-'alle Spiele'!EE21=0)),Punktsystem!$B$6,0)))</f>
        <v>0</v>
      </c>
      <c r="EE21" s="224">
        <f>IF(ED21=Punktsystem!$B$6,IF(AND(Punktsystem!$D$9&lt;&gt;"",'alle Spiele'!$H21-'alle Spiele'!$J21='alle Spiele'!ED21-'alle Spiele'!EE21,'alle Spiele'!$H21&lt;&gt;'alle Spiele'!$J21),Punktsystem!$B$9,0)+IF(AND(Punktsystem!$D$11&lt;&gt;"",OR('alle Spiele'!$H21='alle Spiele'!ED21,'alle Spiele'!$J21='alle Spiele'!EE21)),Punktsystem!$B$11,0)+IF(AND(Punktsystem!$D$10&lt;&gt;"",'alle Spiele'!$H21='alle Spiele'!$J21,'alle Spiele'!ED21='alle Spiele'!EE21,ABS('alle Spiele'!$H21-'alle Spiele'!ED21)=1),Punktsystem!$B$10,0),0)</f>
        <v>0</v>
      </c>
      <c r="EF21" s="225">
        <f>IF(ED21=Punktsystem!$B$5,IF(AND(Punktsystem!$I$14&lt;&gt;"",'alle Spiele'!$H21+'alle Spiele'!$J21&gt;Punktsystem!$D$14),('alle Spiele'!$H21+'alle Spiele'!$J21-Punktsystem!$D$14)*Punktsystem!$F$14,0)+IF(AND(Punktsystem!$I$15&lt;&gt;"",ABS('alle Spiele'!$H21-'alle Spiele'!$J21)&gt;Punktsystem!$D$15),(ABS('alle Spiele'!$H21-'alle Spiele'!$J21)-Punktsystem!$D$15)*Punktsystem!$F$15,0),0)</f>
        <v>0</v>
      </c>
      <c r="EG21" s="230">
        <f>IF(OR('alle Spiele'!EG21="",'alle Spiele'!EH21=""),0,IF(AND('alle Spiele'!$H21='alle Spiele'!EG21,'alle Spiele'!$J21='alle Spiele'!EH21),Punktsystem!$B$5,IF(OR(AND('alle Spiele'!$H21-'alle Spiele'!$J21&lt;0,'alle Spiele'!EG21-'alle Spiele'!EH21&lt;0),AND('alle Spiele'!$H21-'alle Spiele'!$J21&gt;0,'alle Spiele'!EG21-'alle Spiele'!EH21&gt;0),AND('alle Spiele'!$H21-'alle Spiele'!$J21=0,'alle Spiele'!EG21-'alle Spiele'!EH21=0)),Punktsystem!$B$6,0)))</f>
        <v>0</v>
      </c>
      <c r="EH21" s="224">
        <f>IF(EG21=Punktsystem!$B$6,IF(AND(Punktsystem!$D$9&lt;&gt;"",'alle Spiele'!$H21-'alle Spiele'!$J21='alle Spiele'!EG21-'alle Spiele'!EH21,'alle Spiele'!$H21&lt;&gt;'alle Spiele'!$J21),Punktsystem!$B$9,0)+IF(AND(Punktsystem!$D$11&lt;&gt;"",OR('alle Spiele'!$H21='alle Spiele'!EG21,'alle Spiele'!$J21='alle Spiele'!EH21)),Punktsystem!$B$11,0)+IF(AND(Punktsystem!$D$10&lt;&gt;"",'alle Spiele'!$H21='alle Spiele'!$J21,'alle Spiele'!EG21='alle Spiele'!EH21,ABS('alle Spiele'!$H21-'alle Spiele'!EG21)=1),Punktsystem!$B$10,0),0)</f>
        <v>0</v>
      </c>
      <c r="EI21" s="225">
        <f>IF(EG21=Punktsystem!$B$5,IF(AND(Punktsystem!$I$14&lt;&gt;"",'alle Spiele'!$H21+'alle Spiele'!$J21&gt;Punktsystem!$D$14),('alle Spiele'!$H21+'alle Spiele'!$J21-Punktsystem!$D$14)*Punktsystem!$F$14,0)+IF(AND(Punktsystem!$I$15&lt;&gt;"",ABS('alle Spiele'!$H21-'alle Spiele'!$J21)&gt;Punktsystem!$D$15),(ABS('alle Spiele'!$H21-'alle Spiele'!$J21)-Punktsystem!$D$15)*Punktsystem!$F$15,0),0)</f>
        <v>0</v>
      </c>
    </row>
    <row r="22" spans="1:139" x14ac:dyDescent="0.2">
      <c r="A22"/>
      <c r="B22"/>
      <c r="C22"/>
      <c r="D22"/>
      <c r="E22"/>
      <c r="F22"/>
      <c r="G22"/>
      <c r="H22"/>
      <c r="J22"/>
      <c r="K22"/>
      <c r="L22"/>
      <c r="M22"/>
      <c r="N22"/>
      <c r="O22"/>
      <c r="P22"/>
      <c r="Q22"/>
      <c r="T22" s="230">
        <f>IF(OR('alle Spiele'!T22="",'alle Spiele'!U22=""),0,IF(AND('alle Spiele'!$H22='alle Spiele'!T22,'alle Spiele'!$J22='alle Spiele'!U22),Punktsystem!$B$5,IF(OR(AND('alle Spiele'!$H22-'alle Spiele'!$J22&lt;0,'alle Spiele'!T22-'alle Spiele'!U22&lt;0),AND('alle Spiele'!$H22-'alle Spiele'!$J22&gt;0,'alle Spiele'!T22-'alle Spiele'!U22&gt;0),AND('alle Spiele'!$H22-'alle Spiele'!$J22=0,'alle Spiele'!T22-'alle Spiele'!U22=0)),Punktsystem!$B$6,0)))</f>
        <v>0</v>
      </c>
      <c r="U22" s="224">
        <f>IF(T22=Punktsystem!$B$6,IF(AND(Punktsystem!$D$9&lt;&gt;"",'alle Spiele'!$H22-'alle Spiele'!$J22='alle Spiele'!T22-'alle Spiele'!U22,'alle Spiele'!$H22&lt;&gt;'alle Spiele'!$J22),Punktsystem!$B$9,0)+IF(AND(Punktsystem!$D$11&lt;&gt;"",OR('alle Spiele'!$H22='alle Spiele'!T22,'alle Spiele'!$J22='alle Spiele'!U22)),Punktsystem!$B$11,0)+IF(AND(Punktsystem!$D$10&lt;&gt;"",'alle Spiele'!$H22='alle Spiele'!$J22,'alle Spiele'!T22='alle Spiele'!U22,ABS('alle Spiele'!$H22-'alle Spiele'!T22)=1),Punktsystem!$B$10,0),0)</f>
        <v>0</v>
      </c>
      <c r="V22" s="225">
        <f>IF(T22=Punktsystem!$B$5,IF(AND(Punktsystem!$I$14&lt;&gt;"",'alle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W22" s="230">
        <f>IF(OR('alle Spiele'!W22="",'alle Spiele'!X22=""),0,IF(AND('alle Spiele'!$H22='alle Spiele'!W22,'alle Spiele'!$J22='alle Spiele'!X22),Punktsystem!$B$5,IF(OR(AND('alle Spiele'!$H22-'alle Spiele'!$J22&lt;0,'alle Spiele'!W22-'alle Spiele'!X22&lt;0),AND('alle Spiele'!$H22-'alle Spiele'!$J22&gt;0,'alle Spiele'!W22-'alle Spiele'!X22&gt;0),AND('alle Spiele'!$H22-'alle Spiele'!$J22=0,'alle Spiele'!W22-'alle Spiele'!X22=0)),Punktsystem!$B$6,0)))</f>
        <v>0</v>
      </c>
      <c r="X22" s="224">
        <f>IF(W22=Punktsystem!$B$6,IF(AND(Punktsystem!$D$9&lt;&gt;"",'alle Spiele'!$H22-'alle Spiele'!$J22='alle Spiele'!W22-'alle Spiele'!X22,'alle Spiele'!$H22&lt;&gt;'alle Spiele'!$J22),Punktsystem!$B$9,0)+IF(AND(Punktsystem!$D$11&lt;&gt;"",OR('alle Spiele'!$H22='alle Spiele'!W22,'alle Spiele'!$J22='alle Spiele'!X22)),Punktsystem!$B$11,0)+IF(AND(Punktsystem!$D$10&lt;&gt;"",'alle Spiele'!$H22='alle Spiele'!$J22,'alle Spiele'!W22='alle Spiele'!X22,ABS('alle Spiele'!$H22-'alle Spiele'!W22)=1),Punktsystem!$B$10,0),0)</f>
        <v>0</v>
      </c>
      <c r="Y22" s="225">
        <f>IF(W22=Punktsystem!$B$5,IF(AND(Punktsystem!$I$14&lt;&gt;"",'alle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Z22" s="230">
        <f>IF(OR('alle Spiele'!Z22="",'alle Spiele'!AA22=""),0,IF(AND('alle Spiele'!$H22='alle Spiele'!Z22,'alle Spiele'!$J22='alle Spiele'!AA22),Punktsystem!$B$5,IF(OR(AND('alle Spiele'!$H22-'alle Spiele'!$J22&lt;0,'alle Spiele'!Z22-'alle Spiele'!AA22&lt;0),AND('alle Spiele'!$H22-'alle Spiele'!$J22&gt;0,'alle Spiele'!Z22-'alle Spiele'!AA22&gt;0),AND('alle Spiele'!$H22-'alle Spiele'!$J22=0,'alle Spiele'!Z22-'alle Spiele'!AA22=0)),Punktsystem!$B$6,0)))</f>
        <v>0</v>
      </c>
      <c r="AA22" s="224">
        <f>IF(Z22=Punktsystem!$B$6,IF(AND(Punktsystem!$D$9&lt;&gt;"",'alle Spiele'!$H22-'alle Spiele'!$J22='alle Spiele'!Z22-'alle Spiele'!AA22,'alle Spiele'!$H22&lt;&gt;'alle Spiele'!$J22),Punktsystem!$B$9,0)+IF(AND(Punktsystem!$D$11&lt;&gt;"",OR('alle Spiele'!$H22='alle Spiele'!Z22,'alle Spiele'!$J22='alle Spiele'!AA22)),Punktsystem!$B$11,0)+IF(AND(Punktsystem!$D$10&lt;&gt;"",'alle Spiele'!$H22='alle Spiele'!$J22,'alle Spiele'!Z22='alle Spiele'!AA22,ABS('alle Spiele'!$H22-'alle Spiele'!Z22)=1),Punktsystem!$B$10,0),0)</f>
        <v>0</v>
      </c>
      <c r="AB22" s="225">
        <f>IF(Z22=Punktsystem!$B$5,IF(AND(Punktsystem!$I$14&lt;&gt;"",'alle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AC22" s="230">
        <f>IF(OR('alle Spiele'!AC22="",'alle Spiele'!AD22=""),0,IF(AND('alle Spiele'!$H22='alle Spiele'!AC22,'alle Spiele'!$J22='alle Spiele'!AD22),Punktsystem!$B$5,IF(OR(AND('alle Spiele'!$H22-'alle Spiele'!$J22&lt;0,'alle Spiele'!AC22-'alle Spiele'!AD22&lt;0),AND('alle Spiele'!$H22-'alle Spiele'!$J22&gt;0,'alle Spiele'!AC22-'alle Spiele'!AD22&gt;0),AND('alle Spiele'!$H22-'alle Spiele'!$J22=0,'alle Spiele'!AC22-'alle Spiele'!AD22=0)),Punktsystem!$B$6,0)))</f>
        <v>0</v>
      </c>
      <c r="AD22" s="224">
        <f>IF(AC22=Punktsystem!$B$6,IF(AND(Punktsystem!$D$9&lt;&gt;"",'alle Spiele'!$H22-'alle Spiele'!$J22='alle Spiele'!AC22-'alle Spiele'!AD22,'alle Spiele'!$H22&lt;&gt;'alle Spiele'!$J22),Punktsystem!$B$9,0)+IF(AND(Punktsystem!$D$11&lt;&gt;"",OR('alle Spiele'!$H22='alle Spiele'!AC22,'alle Spiele'!$J22='alle Spiele'!AD22)),Punktsystem!$B$11,0)+IF(AND(Punktsystem!$D$10&lt;&gt;"",'alle Spiele'!$H22='alle Spiele'!$J22,'alle Spiele'!AC22='alle Spiele'!AD22,ABS('alle Spiele'!$H22-'alle Spiele'!AC22)=1),Punktsystem!$B$10,0),0)</f>
        <v>0</v>
      </c>
      <c r="AE22" s="225">
        <f>IF(AC22=Punktsystem!$B$5,IF(AND(Punktsystem!$I$14&lt;&gt;"",'alle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AF22" s="230">
        <f>IF(OR('alle Spiele'!AF22="",'alle Spiele'!AG22=""),0,IF(AND('alle Spiele'!$H22='alle Spiele'!AF22,'alle Spiele'!$J22='alle Spiele'!AG22),Punktsystem!$B$5,IF(OR(AND('alle Spiele'!$H22-'alle Spiele'!$J22&lt;0,'alle Spiele'!AF22-'alle Spiele'!AG22&lt;0),AND('alle Spiele'!$H22-'alle Spiele'!$J22&gt;0,'alle Spiele'!AF22-'alle Spiele'!AG22&gt;0),AND('alle Spiele'!$H22-'alle Spiele'!$J22=0,'alle Spiele'!AF22-'alle Spiele'!AG22=0)),Punktsystem!$B$6,0)))</f>
        <v>0</v>
      </c>
      <c r="AG22" s="224">
        <f>IF(AF22=Punktsystem!$B$6,IF(AND(Punktsystem!$D$9&lt;&gt;"",'alle Spiele'!$H22-'alle Spiele'!$J22='alle Spiele'!AF22-'alle Spiele'!AG22,'alle Spiele'!$H22&lt;&gt;'alle Spiele'!$J22),Punktsystem!$B$9,0)+IF(AND(Punktsystem!$D$11&lt;&gt;"",OR('alle Spiele'!$H22='alle Spiele'!AF22,'alle Spiele'!$J22='alle Spiele'!AG22)),Punktsystem!$B$11,0)+IF(AND(Punktsystem!$D$10&lt;&gt;"",'alle Spiele'!$H22='alle Spiele'!$J22,'alle Spiele'!AF22='alle Spiele'!AG22,ABS('alle Spiele'!$H22-'alle Spiele'!AF22)=1),Punktsystem!$B$10,0),0)</f>
        <v>0</v>
      </c>
      <c r="AH22" s="225">
        <f>IF(AF22=Punktsystem!$B$5,IF(AND(Punktsystem!$I$14&lt;&gt;"",'alle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AI22" s="230">
        <f>IF(OR('alle Spiele'!AI22="",'alle Spiele'!AJ22=""),0,IF(AND('alle Spiele'!$H22='alle Spiele'!AI22,'alle Spiele'!$J22='alle Spiele'!AJ22),Punktsystem!$B$5,IF(OR(AND('alle Spiele'!$H22-'alle Spiele'!$J22&lt;0,'alle Spiele'!AI22-'alle Spiele'!AJ22&lt;0),AND('alle Spiele'!$H22-'alle Spiele'!$J22&gt;0,'alle Spiele'!AI22-'alle Spiele'!AJ22&gt;0),AND('alle Spiele'!$H22-'alle Spiele'!$J22=0,'alle Spiele'!AI22-'alle Spiele'!AJ22=0)),Punktsystem!$B$6,0)))</f>
        <v>0</v>
      </c>
      <c r="AJ22" s="224">
        <f>IF(AI22=Punktsystem!$B$6,IF(AND(Punktsystem!$D$9&lt;&gt;"",'alle Spiele'!$H22-'alle Spiele'!$J22='alle Spiele'!AI22-'alle Spiele'!AJ22,'alle Spiele'!$H22&lt;&gt;'alle Spiele'!$J22),Punktsystem!$B$9,0)+IF(AND(Punktsystem!$D$11&lt;&gt;"",OR('alle Spiele'!$H22='alle Spiele'!AI22,'alle Spiele'!$J22='alle Spiele'!AJ22)),Punktsystem!$B$11,0)+IF(AND(Punktsystem!$D$10&lt;&gt;"",'alle Spiele'!$H22='alle Spiele'!$J22,'alle Spiele'!AI22='alle Spiele'!AJ22,ABS('alle Spiele'!$H22-'alle Spiele'!AI22)=1),Punktsystem!$B$10,0),0)</f>
        <v>0</v>
      </c>
      <c r="AK22" s="225">
        <f>IF(AI22=Punktsystem!$B$5,IF(AND(Punktsystem!$I$14&lt;&gt;"",'alle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AL22" s="230">
        <f>IF(OR('alle Spiele'!AL22="",'alle Spiele'!AM22=""),0,IF(AND('alle Spiele'!$H22='alle Spiele'!AL22,'alle Spiele'!$J22='alle Spiele'!AM22),Punktsystem!$B$5,IF(OR(AND('alle Spiele'!$H22-'alle Spiele'!$J22&lt;0,'alle Spiele'!AL22-'alle Spiele'!AM22&lt;0),AND('alle Spiele'!$H22-'alle Spiele'!$J22&gt;0,'alle Spiele'!AL22-'alle Spiele'!AM22&gt;0),AND('alle Spiele'!$H22-'alle Spiele'!$J22=0,'alle Spiele'!AL22-'alle Spiele'!AM22=0)),Punktsystem!$B$6,0)))</f>
        <v>0</v>
      </c>
      <c r="AM22" s="224">
        <f>IF(AL22=Punktsystem!$B$6,IF(AND(Punktsystem!$D$9&lt;&gt;"",'alle Spiele'!$H22-'alle Spiele'!$J22='alle Spiele'!AL22-'alle Spiele'!AM22,'alle Spiele'!$H22&lt;&gt;'alle Spiele'!$J22),Punktsystem!$B$9,0)+IF(AND(Punktsystem!$D$11&lt;&gt;"",OR('alle Spiele'!$H22='alle Spiele'!AL22,'alle Spiele'!$J22='alle Spiele'!AM22)),Punktsystem!$B$11,0)+IF(AND(Punktsystem!$D$10&lt;&gt;"",'alle Spiele'!$H22='alle Spiele'!$J22,'alle Spiele'!AL22='alle Spiele'!AM22,ABS('alle Spiele'!$H22-'alle Spiele'!AL22)=1),Punktsystem!$B$10,0),0)</f>
        <v>0</v>
      </c>
      <c r="AN22" s="225">
        <f>IF(AL22=Punktsystem!$B$5,IF(AND(Punktsystem!$I$14&lt;&gt;"",'alle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AO22" s="230">
        <f>IF(OR('alle Spiele'!AO22="",'alle Spiele'!AP22=""),0,IF(AND('alle Spiele'!$H22='alle Spiele'!AO22,'alle Spiele'!$J22='alle Spiele'!AP22),Punktsystem!$B$5,IF(OR(AND('alle Spiele'!$H22-'alle Spiele'!$J22&lt;0,'alle Spiele'!AO22-'alle Spiele'!AP22&lt;0),AND('alle Spiele'!$H22-'alle Spiele'!$J22&gt;0,'alle Spiele'!AO22-'alle Spiele'!AP22&gt;0),AND('alle Spiele'!$H22-'alle Spiele'!$J22=0,'alle Spiele'!AO22-'alle Spiele'!AP22=0)),Punktsystem!$B$6,0)))</f>
        <v>0</v>
      </c>
      <c r="AP22" s="224">
        <f>IF(AO22=Punktsystem!$B$6,IF(AND(Punktsystem!$D$9&lt;&gt;"",'alle Spiele'!$H22-'alle Spiele'!$J22='alle Spiele'!AO22-'alle Spiele'!AP22,'alle Spiele'!$H22&lt;&gt;'alle Spiele'!$J22),Punktsystem!$B$9,0)+IF(AND(Punktsystem!$D$11&lt;&gt;"",OR('alle Spiele'!$H22='alle Spiele'!AO22,'alle Spiele'!$J22='alle Spiele'!AP22)),Punktsystem!$B$11,0)+IF(AND(Punktsystem!$D$10&lt;&gt;"",'alle Spiele'!$H22='alle Spiele'!$J22,'alle Spiele'!AO22='alle Spiele'!AP22,ABS('alle Spiele'!$H22-'alle Spiele'!AO22)=1),Punktsystem!$B$10,0),0)</f>
        <v>0</v>
      </c>
      <c r="AQ22" s="225">
        <f>IF(AO22=Punktsystem!$B$5,IF(AND(Punktsystem!$I$14&lt;&gt;"",'alle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AR22" s="230">
        <f>IF(OR('alle Spiele'!AR22="",'alle Spiele'!AS22=""),0,IF(AND('alle Spiele'!$H22='alle Spiele'!AR22,'alle Spiele'!$J22='alle Spiele'!AS22),Punktsystem!$B$5,IF(OR(AND('alle Spiele'!$H22-'alle Spiele'!$J22&lt;0,'alle Spiele'!AR22-'alle Spiele'!AS22&lt;0),AND('alle Spiele'!$H22-'alle Spiele'!$J22&gt;0,'alle Spiele'!AR22-'alle Spiele'!AS22&gt;0),AND('alle Spiele'!$H22-'alle Spiele'!$J22=0,'alle Spiele'!AR22-'alle Spiele'!AS22=0)),Punktsystem!$B$6,0)))</f>
        <v>0</v>
      </c>
      <c r="AS22" s="224">
        <f>IF(AR22=Punktsystem!$B$6,IF(AND(Punktsystem!$D$9&lt;&gt;"",'alle Spiele'!$H22-'alle Spiele'!$J22='alle Spiele'!AR22-'alle Spiele'!AS22,'alle Spiele'!$H22&lt;&gt;'alle Spiele'!$J22),Punktsystem!$B$9,0)+IF(AND(Punktsystem!$D$11&lt;&gt;"",OR('alle Spiele'!$H22='alle Spiele'!AR22,'alle Spiele'!$J22='alle Spiele'!AS22)),Punktsystem!$B$11,0)+IF(AND(Punktsystem!$D$10&lt;&gt;"",'alle Spiele'!$H22='alle Spiele'!$J22,'alle Spiele'!AR22='alle Spiele'!AS22,ABS('alle Spiele'!$H22-'alle Spiele'!AR22)=1),Punktsystem!$B$10,0),0)</f>
        <v>0</v>
      </c>
      <c r="AT22" s="225">
        <f>IF(AR22=Punktsystem!$B$5,IF(AND(Punktsystem!$I$14&lt;&gt;"",'alle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AU22" s="230">
        <f>IF(OR('alle Spiele'!AU22="",'alle Spiele'!AV22=""),0,IF(AND('alle Spiele'!$H22='alle Spiele'!AU22,'alle Spiele'!$J22='alle Spiele'!AV22),Punktsystem!$B$5,IF(OR(AND('alle Spiele'!$H22-'alle Spiele'!$J22&lt;0,'alle Spiele'!AU22-'alle Spiele'!AV22&lt;0),AND('alle Spiele'!$H22-'alle Spiele'!$J22&gt;0,'alle Spiele'!AU22-'alle Spiele'!AV22&gt;0),AND('alle Spiele'!$H22-'alle Spiele'!$J22=0,'alle Spiele'!AU22-'alle Spiele'!AV22=0)),Punktsystem!$B$6,0)))</f>
        <v>0</v>
      </c>
      <c r="AV22" s="224">
        <f>IF(AU22=Punktsystem!$B$6,IF(AND(Punktsystem!$D$9&lt;&gt;"",'alle Spiele'!$H22-'alle Spiele'!$J22='alle Spiele'!AU22-'alle Spiele'!AV22,'alle Spiele'!$H22&lt;&gt;'alle Spiele'!$J22),Punktsystem!$B$9,0)+IF(AND(Punktsystem!$D$11&lt;&gt;"",OR('alle Spiele'!$H22='alle Spiele'!AU22,'alle Spiele'!$J22='alle Spiele'!AV22)),Punktsystem!$B$11,0)+IF(AND(Punktsystem!$D$10&lt;&gt;"",'alle Spiele'!$H22='alle Spiele'!$J22,'alle Spiele'!AU22='alle Spiele'!AV22,ABS('alle Spiele'!$H22-'alle Spiele'!AU22)=1),Punktsystem!$B$10,0),0)</f>
        <v>0</v>
      </c>
      <c r="AW22" s="225">
        <f>IF(AU22=Punktsystem!$B$5,IF(AND(Punktsystem!$I$14&lt;&gt;"",'alle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AX22" s="230">
        <f>IF(OR('alle Spiele'!AX22="",'alle Spiele'!AY22=""),0,IF(AND('alle Spiele'!$H22='alle Spiele'!AX22,'alle Spiele'!$J22='alle Spiele'!AY22),Punktsystem!$B$5,IF(OR(AND('alle Spiele'!$H22-'alle Spiele'!$J22&lt;0,'alle Spiele'!AX22-'alle Spiele'!AY22&lt;0),AND('alle Spiele'!$H22-'alle Spiele'!$J22&gt;0,'alle Spiele'!AX22-'alle Spiele'!AY22&gt;0),AND('alle Spiele'!$H22-'alle Spiele'!$J22=0,'alle Spiele'!AX22-'alle Spiele'!AY22=0)),Punktsystem!$B$6,0)))</f>
        <v>0</v>
      </c>
      <c r="AY22" s="224">
        <f>IF(AX22=Punktsystem!$B$6,IF(AND(Punktsystem!$D$9&lt;&gt;"",'alle Spiele'!$H22-'alle Spiele'!$J22='alle Spiele'!AX22-'alle Spiele'!AY22,'alle Spiele'!$H22&lt;&gt;'alle Spiele'!$J22),Punktsystem!$B$9,0)+IF(AND(Punktsystem!$D$11&lt;&gt;"",OR('alle Spiele'!$H22='alle Spiele'!AX22,'alle Spiele'!$J22='alle Spiele'!AY22)),Punktsystem!$B$11,0)+IF(AND(Punktsystem!$D$10&lt;&gt;"",'alle Spiele'!$H22='alle Spiele'!$J22,'alle Spiele'!AX22='alle Spiele'!AY22,ABS('alle Spiele'!$H22-'alle Spiele'!AX22)=1),Punktsystem!$B$10,0),0)</f>
        <v>0</v>
      </c>
      <c r="AZ22" s="225">
        <f>IF(AX22=Punktsystem!$B$5,IF(AND(Punktsystem!$I$14&lt;&gt;"",'alle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BA22" s="230">
        <f>IF(OR('alle Spiele'!BA22="",'alle Spiele'!BB22=""),0,IF(AND('alle Spiele'!$H22='alle Spiele'!BA22,'alle Spiele'!$J22='alle Spiele'!BB22),Punktsystem!$B$5,IF(OR(AND('alle Spiele'!$H22-'alle Spiele'!$J22&lt;0,'alle Spiele'!BA22-'alle Spiele'!BB22&lt;0),AND('alle Spiele'!$H22-'alle Spiele'!$J22&gt;0,'alle Spiele'!BA22-'alle Spiele'!BB22&gt;0),AND('alle Spiele'!$H22-'alle Spiele'!$J22=0,'alle Spiele'!BA22-'alle Spiele'!BB22=0)),Punktsystem!$B$6,0)))</f>
        <v>0</v>
      </c>
      <c r="BB22" s="224">
        <f>IF(BA22=Punktsystem!$B$6,IF(AND(Punktsystem!$D$9&lt;&gt;"",'alle Spiele'!$H22-'alle Spiele'!$J22='alle Spiele'!BA22-'alle Spiele'!BB22,'alle Spiele'!$H22&lt;&gt;'alle Spiele'!$J22),Punktsystem!$B$9,0)+IF(AND(Punktsystem!$D$11&lt;&gt;"",OR('alle Spiele'!$H22='alle Spiele'!BA22,'alle Spiele'!$J22='alle Spiele'!BB22)),Punktsystem!$B$11,0)+IF(AND(Punktsystem!$D$10&lt;&gt;"",'alle Spiele'!$H22='alle Spiele'!$J22,'alle Spiele'!BA22='alle Spiele'!BB22,ABS('alle Spiele'!$H22-'alle Spiele'!BA22)=1),Punktsystem!$B$10,0),0)</f>
        <v>0</v>
      </c>
      <c r="BC22" s="225">
        <f>IF(BA22=Punktsystem!$B$5,IF(AND(Punktsystem!$I$14&lt;&gt;"",'alle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BD22" s="230">
        <f>IF(OR('alle Spiele'!BD22="",'alle Spiele'!BE22=""),0,IF(AND('alle Spiele'!$H22='alle Spiele'!BD22,'alle Spiele'!$J22='alle Spiele'!BE22),Punktsystem!$B$5,IF(OR(AND('alle Spiele'!$H22-'alle Spiele'!$J22&lt;0,'alle Spiele'!BD22-'alle Spiele'!BE22&lt;0),AND('alle Spiele'!$H22-'alle Spiele'!$J22&gt;0,'alle Spiele'!BD22-'alle Spiele'!BE22&gt;0),AND('alle Spiele'!$H22-'alle Spiele'!$J22=0,'alle Spiele'!BD22-'alle Spiele'!BE22=0)),Punktsystem!$B$6,0)))</f>
        <v>0</v>
      </c>
      <c r="BE22" s="224">
        <f>IF(BD22=Punktsystem!$B$6,IF(AND(Punktsystem!$D$9&lt;&gt;"",'alle Spiele'!$H22-'alle Spiele'!$J22='alle Spiele'!BD22-'alle Spiele'!BE22,'alle Spiele'!$H22&lt;&gt;'alle Spiele'!$J22),Punktsystem!$B$9,0)+IF(AND(Punktsystem!$D$11&lt;&gt;"",OR('alle Spiele'!$H22='alle Spiele'!BD22,'alle Spiele'!$J22='alle Spiele'!BE22)),Punktsystem!$B$11,0)+IF(AND(Punktsystem!$D$10&lt;&gt;"",'alle Spiele'!$H22='alle Spiele'!$J22,'alle Spiele'!BD22='alle Spiele'!BE22,ABS('alle Spiele'!$H22-'alle Spiele'!BD22)=1),Punktsystem!$B$10,0),0)</f>
        <v>0</v>
      </c>
      <c r="BF22" s="225">
        <f>IF(BD22=Punktsystem!$B$5,IF(AND(Punktsystem!$I$14&lt;&gt;"",'alle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BG22" s="230">
        <f>IF(OR('alle Spiele'!BG22="",'alle Spiele'!BH22=""),0,IF(AND('alle Spiele'!$H22='alle Spiele'!BG22,'alle Spiele'!$J22='alle Spiele'!BH22),Punktsystem!$B$5,IF(OR(AND('alle Spiele'!$H22-'alle Spiele'!$J22&lt;0,'alle Spiele'!BG22-'alle Spiele'!BH22&lt;0),AND('alle Spiele'!$H22-'alle Spiele'!$J22&gt;0,'alle Spiele'!BG22-'alle Spiele'!BH22&gt;0),AND('alle Spiele'!$H22-'alle Spiele'!$J22=0,'alle Spiele'!BG22-'alle Spiele'!BH22=0)),Punktsystem!$B$6,0)))</f>
        <v>0</v>
      </c>
      <c r="BH22" s="224">
        <f>IF(BG22=Punktsystem!$B$6,IF(AND(Punktsystem!$D$9&lt;&gt;"",'alle Spiele'!$H22-'alle Spiele'!$J22='alle Spiele'!BG22-'alle Spiele'!BH22,'alle Spiele'!$H22&lt;&gt;'alle Spiele'!$J22),Punktsystem!$B$9,0)+IF(AND(Punktsystem!$D$11&lt;&gt;"",OR('alle Spiele'!$H22='alle Spiele'!BG22,'alle Spiele'!$J22='alle Spiele'!BH22)),Punktsystem!$B$11,0)+IF(AND(Punktsystem!$D$10&lt;&gt;"",'alle Spiele'!$H22='alle Spiele'!$J22,'alle Spiele'!BG22='alle Spiele'!BH22,ABS('alle Spiele'!$H22-'alle Spiele'!BG22)=1),Punktsystem!$B$10,0),0)</f>
        <v>0</v>
      </c>
      <c r="BI22" s="225">
        <f>IF(BG22=Punktsystem!$B$5,IF(AND(Punktsystem!$I$14&lt;&gt;"",'alle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BJ22" s="230">
        <f>IF(OR('alle Spiele'!BJ22="",'alle Spiele'!BK22=""),0,IF(AND('alle Spiele'!$H22='alle Spiele'!BJ22,'alle Spiele'!$J22='alle Spiele'!BK22),Punktsystem!$B$5,IF(OR(AND('alle Spiele'!$H22-'alle Spiele'!$J22&lt;0,'alle Spiele'!BJ22-'alle Spiele'!BK22&lt;0),AND('alle Spiele'!$H22-'alle Spiele'!$J22&gt;0,'alle Spiele'!BJ22-'alle Spiele'!BK22&gt;0),AND('alle Spiele'!$H22-'alle Spiele'!$J22=0,'alle Spiele'!BJ22-'alle Spiele'!BK22=0)),Punktsystem!$B$6,0)))</f>
        <v>0</v>
      </c>
      <c r="BK22" s="224">
        <f>IF(BJ22=Punktsystem!$B$6,IF(AND(Punktsystem!$D$9&lt;&gt;"",'alle Spiele'!$H22-'alle Spiele'!$J22='alle Spiele'!BJ22-'alle Spiele'!BK22,'alle Spiele'!$H22&lt;&gt;'alle Spiele'!$J22),Punktsystem!$B$9,0)+IF(AND(Punktsystem!$D$11&lt;&gt;"",OR('alle Spiele'!$H22='alle Spiele'!BJ22,'alle Spiele'!$J22='alle Spiele'!BK22)),Punktsystem!$B$11,0)+IF(AND(Punktsystem!$D$10&lt;&gt;"",'alle Spiele'!$H22='alle Spiele'!$J22,'alle Spiele'!BJ22='alle Spiele'!BK22,ABS('alle Spiele'!$H22-'alle Spiele'!BJ22)=1),Punktsystem!$B$10,0),0)</f>
        <v>0</v>
      </c>
      <c r="BL22" s="225">
        <f>IF(BJ22=Punktsystem!$B$5,IF(AND(Punktsystem!$I$14&lt;&gt;"",'alle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BM22" s="230">
        <f>IF(OR('alle Spiele'!BM22="",'alle Spiele'!BN22=""),0,IF(AND('alle Spiele'!$H22='alle Spiele'!BM22,'alle Spiele'!$J22='alle Spiele'!BN22),Punktsystem!$B$5,IF(OR(AND('alle Spiele'!$H22-'alle Spiele'!$J22&lt;0,'alle Spiele'!BM22-'alle Spiele'!BN22&lt;0),AND('alle Spiele'!$H22-'alle Spiele'!$J22&gt;0,'alle Spiele'!BM22-'alle Spiele'!BN22&gt;0),AND('alle Spiele'!$H22-'alle Spiele'!$J22=0,'alle Spiele'!BM22-'alle Spiele'!BN22=0)),Punktsystem!$B$6,0)))</f>
        <v>0</v>
      </c>
      <c r="BN22" s="224">
        <f>IF(BM22=Punktsystem!$B$6,IF(AND(Punktsystem!$D$9&lt;&gt;"",'alle Spiele'!$H22-'alle Spiele'!$J22='alle Spiele'!BM22-'alle Spiele'!BN22,'alle Spiele'!$H22&lt;&gt;'alle Spiele'!$J22),Punktsystem!$B$9,0)+IF(AND(Punktsystem!$D$11&lt;&gt;"",OR('alle Spiele'!$H22='alle Spiele'!BM22,'alle Spiele'!$J22='alle Spiele'!BN22)),Punktsystem!$B$11,0)+IF(AND(Punktsystem!$D$10&lt;&gt;"",'alle Spiele'!$H22='alle Spiele'!$J22,'alle Spiele'!BM22='alle Spiele'!BN22,ABS('alle Spiele'!$H22-'alle Spiele'!BM22)=1),Punktsystem!$B$10,0),0)</f>
        <v>0</v>
      </c>
      <c r="BO22" s="225">
        <f>IF(BM22=Punktsystem!$B$5,IF(AND(Punktsystem!$I$14&lt;&gt;"",'alle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BP22" s="230">
        <f>IF(OR('alle Spiele'!BP22="",'alle Spiele'!BQ22=""),0,IF(AND('alle Spiele'!$H22='alle Spiele'!BP22,'alle Spiele'!$J22='alle Spiele'!BQ22),Punktsystem!$B$5,IF(OR(AND('alle Spiele'!$H22-'alle Spiele'!$J22&lt;0,'alle Spiele'!BP22-'alle Spiele'!BQ22&lt;0),AND('alle Spiele'!$H22-'alle Spiele'!$J22&gt;0,'alle Spiele'!BP22-'alle Spiele'!BQ22&gt;0),AND('alle Spiele'!$H22-'alle Spiele'!$J22=0,'alle Spiele'!BP22-'alle Spiele'!BQ22=0)),Punktsystem!$B$6,0)))</f>
        <v>0</v>
      </c>
      <c r="BQ22" s="224">
        <f>IF(BP22=Punktsystem!$B$6,IF(AND(Punktsystem!$D$9&lt;&gt;"",'alle Spiele'!$H22-'alle Spiele'!$J22='alle Spiele'!BP22-'alle Spiele'!BQ22,'alle Spiele'!$H22&lt;&gt;'alle Spiele'!$J22),Punktsystem!$B$9,0)+IF(AND(Punktsystem!$D$11&lt;&gt;"",OR('alle Spiele'!$H22='alle Spiele'!BP22,'alle Spiele'!$J22='alle Spiele'!BQ22)),Punktsystem!$B$11,0)+IF(AND(Punktsystem!$D$10&lt;&gt;"",'alle Spiele'!$H22='alle Spiele'!$J22,'alle Spiele'!BP22='alle Spiele'!BQ22,ABS('alle Spiele'!$H22-'alle Spiele'!BP22)=1),Punktsystem!$B$10,0),0)</f>
        <v>0</v>
      </c>
      <c r="BR22" s="225">
        <f>IF(BP22=Punktsystem!$B$5,IF(AND(Punktsystem!$I$14&lt;&gt;"",'alle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BS22" s="230">
        <f>IF(OR('alle Spiele'!BS22="",'alle Spiele'!BT22=""),0,IF(AND('alle Spiele'!$H22='alle Spiele'!BS22,'alle Spiele'!$J22='alle Spiele'!BT22),Punktsystem!$B$5,IF(OR(AND('alle Spiele'!$H22-'alle Spiele'!$J22&lt;0,'alle Spiele'!BS22-'alle Spiele'!BT22&lt;0),AND('alle Spiele'!$H22-'alle Spiele'!$J22&gt;0,'alle Spiele'!BS22-'alle Spiele'!BT22&gt;0),AND('alle Spiele'!$H22-'alle Spiele'!$J22=0,'alle Spiele'!BS22-'alle Spiele'!BT22=0)),Punktsystem!$B$6,0)))</f>
        <v>0</v>
      </c>
      <c r="BT22" s="224">
        <f>IF(BS22=Punktsystem!$B$6,IF(AND(Punktsystem!$D$9&lt;&gt;"",'alle Spiele'!$H22-'alle Spiele'!$J22='alle Spiele'!BS22-'alle Spiele'!BT22,'alle Spiele'!$H22&lt;&gt;'alle Spiele'!$J22),Punktsystem!$B$9,0)+IF(AND(Punktsystem!$D$11&lt;&gt;"",OR('alle Spiele'!$H22='alle Spiele'!BS22,'alle Spiele'!$J22='alle Spiele'!BT22)),Punktsystem!$B$11,0)+IF(AND(Punktsystem!$D$10&lt;&gt;"",'alle Spiele'!$H22='alle Spiele'!$J22,'alle Spiele'!BS22='alle Spiele'!BT22,ABS('alle Spiele'!$H22-'alle Spiele'!BS22)=1),Punktsystem!$B$10,0),0)</f>
        <v>0</v>
      </c>
      <c r="BU22" s="225">
        <f>IF(BS22=Punktsystem!$B$5,IF(AND(Punktsystem!$I$14&lt;&gt;"",'alle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BV22" s="230">
        <f>IF(OR('alle Spiele'!BV22="",'alle Spiele'!BW22=""),0,IF(AND('alle Spiele'!$H22='alle Spiele'!BV22,'alle Spiele'!$J22='alle Spiele'!BW22),Punktsystem!$B$5,IF(OR(AND('alle Spiele'!$H22-'alle Spiele'!$J22&lt;0,'alle Spiele'!BV22-'alle Spiele'!BW22&lt;0),AND('alle Spiele'!$H22-'alle Spiele'!$J22&gt;0,'alle Spiele'!BV22-'alle Spiele'!BW22&gt;0),AND('alle Spiele'!$H22-'alle Spiele'!$J22=0,'alle Spiele'!BV22-'alle Spiele'!BW22=0)),Punktsystem!$B$6,0)))</f>
        <v>0</v>
      </c>
      <c r="BW22" s="224">
        <f>IF(BV22=Punktsystem!$B$6,IF(AND(Punktsystem!$D$9&lt;&gt;"",'alle Spiele'!$H22-'alle Spiele'!$J22='alle Spiele'!BV22-'alle Spiele'!BW22,'alle Spiele'!$H22&lt;&gt;'alle Spiele'!$J22),Punktsystem!$B$9,0)+IF(AND(Punktsystem!$D$11&lt;&gt;"",OR('alle Spiele'!$H22='alle Spiele'!BV22,'alle Spiele'!$J22='alle Spiele'!BW22)),Punktsystem!$B$11,0)+IF(AND(Punktsystem!$D$10&lt;&gt;"",'alle Spiele'!$H22='alle Spiele'!$J22,'alle Spiele'!BV22='alle Spiele'!BW22,ABS('alle Spiele'!$H22-'alle Spiele'!BV22)=1),Punktsystem!$B$10,0),0)</f>
        <v>0</v>
      </c>
      <c r="BX22" s="225">
        <f>IF(BV22=Punktsystem!$B$5,IF(AND(Punktsystem!$I$14&lt;&gt;"",'alle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BY22" s="230">
        <f>IF(OR('alle Spiele'!BY22="",'alle Spiele'!BZ22=""),0,IF(AND('alle Spiele'!$H22='alle Spiele'!BY22,'alle Spiele'!$J22='alle Spiele'!BZ22),Punktsystem!$B$5,IF(OR(AND('alle Spiele'!$H22-'alle Spiele'!$J22&lt;0,'alle Spiele'!BY22-'alle Spiele'!BZ22&lt;0),AND('alle Spiele'!$H22-'alle Spiele'!$J22&gt;0,'alle Spiele'!BY22-'alle Spiele'!BZ22&gt;0),AND('alle Spiele'!$H22-'alle Spiele'!$J22=0,'alle Spiele'!BY22-'alle Spiele'!BZ22=0)),Punktsystem!$B$6,0)))</f>
        <v>0</v>
      </c>
      <c r="BZ22" s="224">
        <f>IF(BY22=Punktsystem!$B$6,IF(AND(Punktsystem!$D$9&lt;&gt;"",'alle Spiele'!$H22-'alle Spiele'!$J22='alle Spiele'!BY22-'alle Spiele'!BZ22,'alle Spiele'!$H22&lt;&gt;'alle Spiele'!$J22),Punktsystem!$B$9,0)+IF(AND(Punktsystem!$D$11&lt;&gt;"",OR('alle Spiele'!$H22='alle Spiele'!BY22,'alle Spiele'!$J22='alle Spiele'!BZ22)),Punktsystem!$B$11,0)+IF(AND(Punktsystem!$D$10&lt;&gt;"",'alle Spiele'!$H22='alle Spiele'!$J22,'alle Spiele'!BY22='alle Spiele'!BZ22,ABS('alle Spiele'!$H22-'alle Spiele'!BY22)=1),Punktsystem!$B$10,0),0)</f>
        <v>0</v>
      </c>
      <c r="CA22" s="225">
        <f>IF(BY22=Punktsystem!$B$5,IF(AND(Punktsystem!$I$14&lt;&gt;"",'alle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CB22" s="230">
        <f>IF(OR('alle Spiele'!CB22="",'alle Spiele'!CC22=""),0,IF(AND('alle Spiele'!$H22='alle Spiele'!CB22,'alle Spiele'!$J22='alle Spiele'!CC22),Punktsystem!$B$5,IF(OR(AND('alle Spiele'!$H22-'alle Spiele'!$J22&lt;0,'alle Spiele'!CB22-'alle Spiele'!CC22&lt;0),AND('alle Spiele'!$H22-'alle Spiele'!$J22&gt;0,'alle Spiele'!CB22-'alle Spiele'!CC22&gt;0),AND('alle Spiele'!$H22-'alle Spiele'!$J22=0,'alle Spiele'!CB22-'alle Spiele'!CC22=0)),Punktsystem!$B$6,0)))</f>
        <v>0</v>
      </c>
      <c r="CC22" s="224">
        <f>IF(CB22=Punktsystem!$B$6,IF(AND(Punktsystem!$D$9&lt;&gt;"",'alle Spiele'!$H22-'alle Spiele'!$J22='alle Spiele'!CB22-'alle Spiele'!CC22,'alle Spiele'!$H22&lt;&gt;'alle Spiele'!$J22),Punktsystem!$B$9,0)+IF(AND(Punktsystem!$D$11&lt;&gt;"",OR('alle Spiele'!$H22='alle Spiele'!CB22,'alle Spiele'!$J22='alle Spiele'!CC22)),Punktsystem!$B$11,0)+IF(AND(Punktsystem!$D$10&lt;&gt;"",'alle Spiele'!$H22='alle Spiele'!$J22,'alle Spiele'!CB22='alle Spiele'!CC22,ABS('alle Spiele'!$H22-'alle Spiele'!CB22)=1),Punktsystem!$B$10,0),0)</f>
        <v>0</v>
      </c>
      <c r="CD22" s="225">
        <f>IF(CB22=Punktsystem!$B$5,IF(AND(Punktsystem!$I$14&lt;&gt;"",'alle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CE22" s="230">
        <f>IF(OR('alle Spiele'!CE22="",'alle Spiele'!CF22=""),0,IF(AND('alle Spiele'!$H22='alle Spiele'!CE22,'alle Spiele'!$J22='alle Spiele'!CF22),Punktsystem!$B$5,IF(OR(AND('alle Spiele'!$H22-'alle Spiele'!$J22&lt;0,'alle Spiele'!CE22-'alle Spiele'!CF22&lt;0),AND('alle Spiele'!$H22-'alle Spiele'!$J22&gt;0,'alle Spiele'!CE22-'alle Spiele'!CF22&gt;0),AND('alle Spiele'!$H22-'alle Spiele'!$J22=0,'alle Spiele'!CE22-'alle Spiele'!CF22=0)),Punktsystem!$B$6,0)))</f>
        <v>0</v>
      </c>
      <c r="CF22" s="224">
        <f>IF(CE22=Punktsystem!$B$6,IF(AND(Punktsystem!$D$9&lt;&gt;"",'alle Spiele'!$H22-'alle Spiele'!$J22='alle Spiele'!CE22-'alle Spiele'!CF22,'alle Spiele'!$H22&lt;&gt;'alle Spiele'!$J22),Punktsystem!$B$9,0)+IF(AND(Punktsystem!$D$11&lt;&gt;"",OR('alle Spiele'!$H22='alle Spiele'!CE22,'alle Spiele'!$J22='alle Spiele'!CF22)),Punktsystem!$B$11,0)+IF(AND(Punktsystem!$D$10&lt;&gt;"",'alle Spiele'!$H22='alle Spiele'!$J22,'alle Spiele'!CE22='alle Spiele'!CF22,ABS('alle Spiele'!$H22-'alle Spiele'!CE22)=1),Punktsystem!$B$10,0),0)</f>
        <v>0</v>
      </c>
      <c r="CG22" s="225">
        <f>IF(CE22=Punktsystem!$B$5,IF(AND(Punktsystem!$I$14&lt;&gt;"",'alle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CH22" s="230">
        <f>IF(OR('alle Spiele'!CH22="",'alle Spiele'!CI22=""),0,IF(AND('alle Spiele'!$H22='alle Spiele'!CH22,'alle Spiele'!$J22='alle Spiele'!CI22),Punktsystem!$B$5,IF(OR(AND('alle Spiele'!$H22-'alle Spiele'!$J22&lt;0,'alle Spiele'!CH22-'alle Spiele'!CI22&lt;0),AND('alle Spiele'!$H22-'alle Spiele'!$J22&gt;0,'alle Spiele'!CH22-'alle Spiele'!CI22&gt;0),AND('alle Spiele'!$H22-'alle Spiele'!$J22=0,'alle Spiele'!CH22-'alle Spiele'!CI22=0)),Punktsystem!$B$6,0)))</f>
        <v>0</v>
      </c>
      <c r="CI22" s="224">
        <f>IF(CH22=Punktsystem!$B$6,IF(AND(Punktsystem!$D$9&lt;&gt;"",'alle Spiele'!$H22-'alle Spiele'!$J22='alle Spiele'!CH22-'alle Spiele'!CI22,'alle Spiele'!$H22&lt;&gt;'alle Spiele'!$J22),Punktsystem!$B$9,0)+IF(AND(Punktsystem!$D$11&lt;&gt;"",OR('alle Spiele'!$H22='alle Spiele'!CH22,'alle Spiele'!$J22='alle Spiele'!CI22)),Punktsystem!$B$11,0)+IF(AND(Punktsystem!$D$10&lt;&gt;"",'alle Spiele'!$H22='alle Spiele'!$J22,'alle Spiele'!CH22='alle Spiele'!CI22,ABS('alle Spiele'!$H22-'alle Spiele'!CH22)=1),Punktsystem!$B$10,0),0)</f>
        <v>0</v>
      </c>
      <c r="CJ22" s="225">
        <f>IF(CH22=Punktsystem!$B$5,IF(AND(Punktsystem!$I$14&lt;&gt;"",'alle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CK22" s="230">
        <f>IF(OR('alle Spiele'!CK22="",'alle Spiele'!CL22=""),0,IF(AND('alle Spiele'!$H22='alle Spiele'!CK22,'alle Spiele'!$J22='alle Spiele'!CL22),Punktsystem!$B$5,IF(OR(AND('alle Spiele'!$H22-'alle Spiele'!$J22&lt;0,'alle Spiele'!CK22-'alle Spiele'!CL22&lt;0),AND('alle Spiele'!$H22-'alle Spiele'!$J22&gt;0,'alle Spiele'!CK22-'alle Spiele'!CL22&gt;0),AND('alle Spiele'!$H22-'alle Spiele'!$J22=0,'alle Spiele'!CK22-'alle Spiele'!CL22=0)),Punktsystem!$B$6,0)))</f>
        <v>0</v>
      </c>
      <c r="CL22" s="224">
        <f>IF(CK22=Punktsystem!$B$6,IF(AND(Punktsystem!$D$9&lt;&gt;"",'alle Spiele'!$H22-'alle Spiele'!$J22='alle Spiele'!CK22-'alle Spiele'!CL22,'alle Spiele'!$H22&lt;&gt;'alle Spiele'!$J22),Punktsystem!$B$9,0)+IF(AND(Punktsystem!$D$11&lt;&gt;"",OR('alle Spiele'!$H22='alle Spiele'!CK22,'alle Spiele'!$J22='alle Spiele'!CL22)),Punktsystem!$B$11,0)+IF(AND(Punktsystem!$D$10&lt;&gt;"",'alle Spiele'!$H22='alle Spiele'!$J22,'alle Spiele'!CK22='alle Spiele'!CL22,ABS('alle Spiele'!$H22-'alle Spiele'!CK22)=1),Punktsystem!$B$10,0),0)</f>
        <v>0</v>
      </c>
      <c r="CM22" s="225">
        <f>IF(CK22=Punktsystem!$B$5,IF(AND(Punktsystem!$I$14&lt;&gt;"",'alle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CN22" s="230">
        <f>IF(OR('alle Spiele'!CN22="",'alle Spiele'!CO22=""),0,IF(AND('alle Spiele'!$H22='alle Spiele'!CN22,'alle Spiele'!$J22='alle Spiele'!CO22),Punktsystem!$B$5,IF(OR(AND('alle Spiele'!$H22-'alle Spiele'!$J22&lt;0,'alle Spiele'!CN22-'alle Spiele'!CO22&lt;0),AND('alle Spiele'!$H22-'alle Spiele'!$J22&gt;0,'alle Spiele'!CN22-'alle Spiele'!CO22&gt;0),AND('alle Spiele'!$H22-'alle Spiele'!$J22=0,'alle Spiele'!CN22-'alle Spiele'!CO22=0)),Punktsystem!$B$6,0)))</f>
        <v>0</v>
      </c>
      <c r="CO22" s="224">
        <f>IF(CN22=Punktsystem!$B$6,IF(AND(Punktsystem!$D$9&lt;&gt;"",'alle Spiele'!$H22-'alle Spiele'!$J22='alle Spiele'!CN22-'alle Spiele'!CO22,'alle Spiele'!$H22&lt;&gt;'alle Spiele'!$J22),Punktsystem!$B$9,0)+IF(AND(Punktsystem!$D$11&lt;&gt;"",OR('alle Spiele'!$H22='alle Spiele'!CN22,'alle Spiele'!$J22='alle Spiele'!CO22)),Punktsystem!$B$11,0)+IF(AND(Punktsystem!$D$10&lt;&gt;"",'alle Spiele'!$H22='alle Spiele'!$J22,'alle Spiele'!CN22='alle Spiele'!CO22,ABS('alle Spiele'!$H22-'alle Spiele'!CN22)=1),Punktsystem!$B$10,0),0)</f>
        <v>0</v>
      </c>
      <c r="CP22" s="225">
        <f>IF(CN22=Punktsystem!$B$5,IF(AND(Punktsystem!$I$14&lt;&gt;"",'alle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CQ22" s="230">
        <f>IF(OR('alle Spiele'!CQ22="",'alle Spiele'!CR22=""),0,IF(AND('alle Spiele'!$H22='alle Spiele'!CQ22,'alle Spiele'!$J22='alle Spiele'!CR22),Punktsystem!$B$5,IF(OR(AND('alle Spiele'!$H22-'alle Spiele'!$J22&lt;0,'alle Spiele'!CQ22-'alle Spiele'!CR22&lt;0),AND('alle Spiele'!$H22-'alle Spiele'!$J22&gt;0,'alle Spiele'!CQ22-'alle Spiele'!CR22&gt;0),AND('alle Spiele'!$H22-'alle Spiele'!$J22=0,'alle Spiele'!CQ22-'alle Spiele'!CR22=0)),Punktsystem!$B$6,0)))</f>
        <v>0</v>
      </c>
      <c r="CR22" s="224">
        <f>IF(CQ22=Punktsystem!$B$6,IF(AND(Punktsystem!$D$9&lt;&gt;"",'alle Spiele'!$H22-'alle Spiele'!$J22='alle Spiele'!CQ22-'alle Spiele'!CR22,'alle Spiele'!$H22&lt;&gt;'alle Spiele'!$J22),Punktsystem!$B$9,0)+IF(AND(Punktsystem!$D$11&lt;&gt;"",OR('alle Spiele'!$H22='alle Spiele'!CQ22,'alle Spiele'!$J22='alle Spiele'!CR22)),Punktsystem!$B$11,0)+IF(AND(Punktsystem!$D$10&lt;&gt;"",'alle Spiele'!$H22='alle Spiele'!$J22,'alle Spiele'!CQ22='alle Spiele'!CR22,ABS('alle Spiele'!$H22-'alle Spiele'!CQ22)=1),Punktsystem!$B$10,0),0)</f>
        <v>0</v>
      </c>
      <c r="CS22" s="225">
        <f>IF(CQ22=Punktsystem!$B$5,IF(AND(Punktsystem!$I$14&lt;&gt;"",'alle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CT22" s="230">
        <f>IF(OR('alle Spiele'!CT22="",'alle Spiele'!CU22=""),0,IF(AND('alle Spiele'!$H22='alle Spiele'!CT22,'alle Spiele'!$J22='alle Spiele'!CU22),Punktsystem!$B$5,IF(OR(AND('alle Spiele'!$H22-'alle Spiele'!$J22&lt;0,'alle Spiele'!CT22-'alle Spiele'!CU22&lt;0),AND('alle Spiele'!$H22-'alle Spiele'!$J22&gt;0,'alle Spiele'!CT22-'alle Spiele'!CU22&gt;0),AND('alle Spiele'!$H22-'alle Spiele'!$J22=0,'alle Spiele'!CT22-'alle Spiele'!CU22=0)),Punktsystem!$B$6,0)))</f>
        <v>0</v>
      </c>
      <c r="CU22" s="224">
        <f>IF(CT22=Punktsystem!$B$6,IF(AND(Punktsystem!$D$9&lt;&gt;"",'alle Spiele'!$H22-'alle Spiele'!$J22='alle Spiele'!CT22-'alle Spiele'!CU22,'alle Spiele'!$H22&lt;&gt;'alle Spiele'!$J22),Punktsystem!$B$9,0)+IF(AND(Punktsystem!$D$11&lt;&gt;"",OR('alle Spiele'!$H22='alle Spiele'!CT22,'alle Spiele'!$J22='alle Spiele'!CU22)),Punktsystem!$B$11,0)+IF(AND(Punktsystem!$D$10&lt;&gt;"",'alle Spiele'!$H22='alle Spiele'!$J22,'alle Spiele'!CT22='alle Spiele'!CU22,ABS('alle Spiele'!$H22-'alle Spiele'!CT22)=1),Punktsystem!$B$10,0),0)</f>
        <v>0</v>
      </c>
      <c r="CV22" s="225">
        <f>IF(CT22=Punktsystem!$B$5,IF(AND(Punktsystem!$I$14&lt;&gt;"",'alle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CW22" s="230">
        <f>IF(OR('alle Spiele'!CW22="",'alle Spiele'!CX22=""),0,IF(AND('alle Spiele'!$H22='alle Spiele'!CW22,'alle Spiele'!$J22='alle Spiele'!CX22),Punktsystem!$B$5,IF(OR(AND('alle Spiele'!$H22-'alle Spiele'!$J22&lt;0,'alle Spiele'!CW22-'alle Spiele'!CX22&lt;0),AND('alle Spiele'!$H22-'alle Spiele'!$J22&gt;0,'alle Spiele'!CW22-'alle Spiele'!CX22&gt;0),AND('alle Spiele'!$H22-'alle Spiele'!$J22=0,'alle Spiele'!CW22-'alle Spiele'!CX22=0)),Punktsystem!$B$6,0)))</f>
        <v>0</v>
      </c>
      <c r="CX22" s="224">
        <f>IF(CW22=Punktsystem!$B$6,IF(AND(Punktsystem!$D$9&lt;&gt;"",'alle Spiele'!$H22-'alle Spiele'!$J22='alle Spiele'!CW22-'alle Spiele'!CX22,'alle Spiele'!$H22&lt;&gt;'alle Spiele'!$J22),Punktsystem!$B$9,0)+IF(AND(Punktsystem!$D$11&lt;&gt;"",OR('alle Spiele'!$H22='alle Spiele'!CW22,'alle Spiele'!$J22='alle Spiele'!CX22)),Punktsystem!$B$11,0)+IF(AND(Punktsystem!$D$10&lt;&gt;"",'alle Spiele'!$H22='alle Spiele'!$J22,'alle Spiele'!CW22='alle Spiele'!CX22,ABS('alle Spiele'!$H22-'alle Spiele'!CW22)=1),Punktsystem!$B$10,0),0)</f>
        <v>0</v>
      </c>
      <c r="CY22" s="225">
        <f>IF(CW22=Punktsystem!$B$5,IF(AND(Punktsystem!$I$14&lt;&gt;"",'alle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CZ22" s="230">
        <f>IF(OR('alle Spiele'!CZ22="",'alle Spiele'!DA22=""),0,IF(AND('alle Spiele'!$H22='alle Spiele'!CZ22,'alle Spiele'!$J22='alle Spiele'!DA22),Punktsystem!$B$5,IF(OR(AND('alle Spiele'!$H22-'alle Spiele'!$J22&lt;0,'alle Spiele'!CZ22-'alle Spiele'!DA22&lt;0),AND('alle Spiele'!$H22-'alle Spiele'!$J22&gt;0,'alle Spiele'!CZ22-'alle Spiele'!DA22&gt;0),AND('alle Spiele'!$H22-'alle Spiele'!$J22=0,'alle Spiele'!CZ22-'alle Spiele'!DA22=0)),Punktsystem!$B$6,0)))</f>
        <v>0</v>
      </c>
      <c r="DA22" s="224">
        <f>IF(CZ22=Punktsystem!$B$6,IF(AND(Punktsystem!$D$9&lt;&gt;"",'alle Spiele'!$H22-'alle Spiele'!$J22='alle Spiele'!CZ22-'alle Spiele'!DA22,'alle Spiele'!$H22&lt;&gt;'alle Spiele'!$J22),Punktsystem!$B$9,0)+IF(AND(Punktsystem!$D$11&lt;&gt;"",OR('alle Spiele'!$H22='alle Spiele'!CZ22,'alle Spiele'!$J22='alle Spiele'!DA22)),Punktsystem!$B$11,0)+IF(AND(Punktsystem!$D$10&lt;&gt;"",'alle Spiele'!$H22='alle Spiele'!$J22,'alle Spiele'!CZ22='alle Spiele'!DA22,ABS('alle Spiele'!$H22-'alle Spiele'!CZ22)=1),Punktsystem!$B$10,0),0)</f>
        <v>0</v>
      </c>
      <c r="DB22" s="225">
        <f>IF(CZ22=Punktsystem!$B$5,IF(AND(Punktsystem!$I$14&lt;&gt;"",'alle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DC22" s="230">
        <f>IF(OR('alle Spiele'!DC22="",'alle Spiele'!DD22=""),0,IF(AND('alle Spiele'!$H22='alle Spiele'!DC22,'alle Spiele'!$J22='alle Spiele'!DD22),Punktsystem!$B$5,IF(OR(AND('alle Spiele'!$H22-'alle Spiele'!$J22&lt;0,'alle Spiele'!DC22-'alle Spiele'!DD22&lt;0),AND('alle Spiele'!$H22-'alle Spiele'!$J22&gt;0,'alle Spiele'!DC22-'alle Spiele'!DD22&gt;0),AND('alle Spiele'!$H22-'alle Spiele'!$J22=0,'alle Spiele'!DC22-'alle Spiele'!DD22=0)),Punktsystem!$B$6,0)))</f>
        <v>0</v>
      </c>
      <c r="DD22" s="224">
        <f>IF(DC22=Punktsystem!$B$6,IF(AND(Punktsystem!$D$9&lt;&gt;"",'alle Spiele'!$H22-'alle Spiele'!$J22='alle Spiele'!DC22-'alle Spiele'!DD22,'alle Spiele'!$H22&lt;&gt;'alle Spiele'!$J22),Punktsystem!$B$9,0)+IF(AND(Punktsystem!$D$11&lt;&gt;"",OR('alle Spiele'!$H22='alle Spiele'!DC22,'alle Spiele'!$J22='alle Spiele'!DD22)),Punktsystem!$B$11,0)+IF(AND(Punktsystem!$D$10&lt;&gt;"",'alle Spiele'!$H22='alle Spiele'!$J22,'alle Spiele'!DC22='alle Spiele'!DD22,ABS('alle Spiele'!$H22-'alle Spiele'!DC22)=1),Punktsystem!$B$10,0),0)</f>
        <v>0</v>
      </c>
      <c r="DE22" s="225">
        <f>IF(DC22=Punktsystem!$B$5,IF(AND(Punktsystem!$I$14&lt;&gt;"",'alle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DF22" s="230">
        <f>IF(OR('alle Spiele'!DF22="",'alle Spiele'!DG22=""),0,IF(AND('alle Spiele'!$H22='alle Spiele'!DF22,'alle Spiele'!$J22='alle Spiele'!DG22),Punktsystem!$B$5,IF(OR(AND('alle Spiele'!$H22-'alle Spiele'!$J22&lt;0,'alle Spiele'!DF22-'alle Spiele'!DG22&lt;0),AND('alle Spiele'!$H22-'alle Spiele'!$J22&gt;0,'alle Spiele'!DF22-'alle Spiele'!DG22&gt;0),AND('alle Spiele'!$H22-'alle Spiele'!$J22=0,'alle Spiele'!DF22-'alle Spiele'!DG22=0)),Punktsystem!$B$6,0)))</f>
        <v>0</v>
      </c>
      <c r="DG22" s="224">
        <f>IF(DF22=Punktsystem!$B$6,IF(AND(Punktsystem!$D$9&lt;&gt;"",'alle Spiele'!$H22-'alle Spiele'!$J22='alle Spiele'!DF22-'alle Spiele'!DG22,'alle Spiele'!$H22&lt;&gt;'alle Spiele'!$J22),Punktsystem!$B$9,0)+IF(AND(Punktsystem!$D$11&lt;&gt;"",OR('alle Spiele'!$H22='alle Spiele'!DF22,'alle Spiele'!$J22='alle Spiele'!DG22)),Punktsystem!$B$11,0)+IF(AND(Punktsystem!$D$10&lt;&gt;"",'alle Spiele'!$H22='alle Spiele'!$J22,'alle Spiele'!DF22='alle Spiele'!DG22,ABS('alle Spiele'!$H22-'alle Spiele'!DF22)=1),Punktsystem!$B$10,0),0)</f>
        <v>0</v>
      </c>
      <c r="DH22" s="225">
        <f>IF(DF22=Punktsystem!$B$5,IF(AND(Punktsystem!$I$14&lt;&gt;"",'alle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DI22" s="230">
        <f>IF(OR('alle Spiele'!DI22="",'alle Spiele'!DJ22=""),0,IF(AND('alle Spiele'!$H22='alle Spiele'!DI22,'alle Spiele'!$J22='alle Spiele'!DJ22),Punktsystem!$B$5,IF(OR(AND('alle Spiele'!$H22-'alle Spiele'!$J22&lt;0,'alle Spiele'!DI22-'alle Spiele'!DJ22&lt;0),AND('alle Spiele'!$H22-'alle Spiele'!$J22&gt;0,'alle Spiele'!DI22-'alle Spiele'!DJ22&gt;0),AND('alle Spiele'!$H22-'alle Spiele'!$J22=0,'alle Spiele'!DI22-'alle Spiele'!DJ22=0)),Punktsystem!$B$6,0)))</f>
        <v>0</v>
      </c>
      <c r="DJ22" s="224">
        <f>IF(DI22=Punktsystem!$B$6,IF(AND(Punktsystem!$D$9&lt;&gt;"",'alle Spiele'!$H22-'alle Spiele'!$J22='alle Spiele'!DI22-'alle Spiele'!DJ22,'alle Spiele'!$H22&lt;&gt;'alle Spiele'!$J22),Punktsystem!$B$9,0)+IF(AND(Punktsystem!$D$11&lt;&gt;"",OR('alle Spiele'!$H22='alle Spiele'!DI22,'alle Spiele'!$J22='alle Spiele'!DJ22)),Punktsystem!$B$11,0)+IF(AND(Punktsystem!$D$10&lt;&gt;"",'alle Spiele'!$H22='alle Spiele'!$J22,'alle Spiele'!DI22='alle Spiele'!DJ22,ABS('alle Spiele'!$H22-'alle Spiele'!DI22)=1),Punktsystem!$B$10,0),0)</f>
        <v>0</v>
      </c>
      <c r="DK22" s="225">
        <f>IF(DI22=Punktsystem!$B$5,IF(AND(Punktsystem!$I$14&lt;&gt;"",'alle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DL22" s="230">
        <f>IF(OR('alle Spiele'!DL22="",'alle Spiele'!DM22=""),0,IF(AND('alle Spiele'!$H22='alle Spiele'!DL22,'alle Spiele'!$J22='alle Spiele'!DM22),Punktsystem!$B$5,IF(OR(AND('alle Spiele'!$H22-'alle Spiele'!$J22&lt;0,'alle Spiele'!DL22-'alle Spiele'!DM22&lt;0),AND('alle Spiele'!$H22-'alle Spiele'!$J22&gt;0,'alle Spiele'!DL22-'alle Spiele'!DM22&gt;0),AND('alle Spiele'!$H22-'alle Spiele'!$J22=0,'alle Spiele'!DL22-'alle Spiele'!DM22=0)),Punktsystem!$B$6,0)))</f>
        <v>0</v>
      </c>
      <c r="DM22" s="224">
        <f>IF(DL22=Punktsystem!$B$6,IF(AND(Punktsystem!$D$9&lt;&gt;"",'alle Spiele'!$H22-'alle Spiele'!$J22='alle Spiele'!DL22-'alle Spiele'!DM22,'alle Spiele'!$H22&lt;&gt;'alle Spiele'!$J22),Punktsystem!$B$9,0)+IF(AND(Punktsystem!$D$11&lt;&gt;"",OR('alle Spiele'!$H22='alle Spiele'!DL22,'alle Spiele'!$J22='alle Spiele'!DM22)),Punktsystem!$B$11,0)+IF(AND(Punktsystem!$D$10&lt;&gt;"",'alle Spiele'!$H22='alle Spiele'!$J22,'alle Spiele'!DL22='alle Spiele'!DM22,ABS('alle Spiele'!$H22-'alle Spiele'!DL22)=1),Punktsystem!$B$10,0),0)</f>
        <v>0</v>
      </c>
      <c r="DN22" s="225">
        <f>IF(DL22=Punktsystem!$B$5,IF(AND(Punktsystem!$I$14&lt;&gt;"",'alle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DO22" s="230">
        <f>IF(OR('alle Spiele'!DO22="",'alle Spiele'!DP22=""),0,IF(AND('alle Spiele'!$H22='alle Spiele'!DO22,'alle Spiele'!$J22='alle Spiele'!DP22),Punktsystem!$B$5,IF(OR(AND('alle Spiele'!$H22-'alle Spiele'!$J22&lt;0,'alle Spiele'!DO22-'alle Spiele'!DP22&lt;0),AND('alle Spiele'!$H22-'alle Spiele'!$J22&gt;0,'alle Spiele'!DO22-'alle Spiele'!DP22&gt;0),AND('alle Spiele'!$H22-'alle Spiele'!$J22=0,'alle Spiele'!DO22-'alle Spiele'!DP22=0)),Punktsystem!$B$6,0)))</f>
        <v>0</v>
      </c>
      <c r="DP22" s="224">
        <f>IF(DO22=Punktsystem!$B$6,IF(AND(Punktsystem!$D$9&lt;&gt;"",'alle Spiele'!$H22-'alle Spiele'!$J22='alle Spiele'!DO22-'alle Spiele'!DP22,'alle Spiele'!$H22&lt;&gt;'alle Spiele'!$J22),Punktsystem!$B$9,0)+IF(AND(Punktsystem!$D$11&lt;&gt;"",OR('alle Spiele'!$H22='alle Spiele'!DO22,'alle Spiele'!$J22='alle Spiele'!DP22)),Punktsystem!$B$11,0)+IF(AND(Punktsystem!$D$10&lt;&gt;"",'alle Spiele'!$H22='alle Spiele'!$J22,'alle Spiele'!DO22='alle Spiele'!DP22,ABS('alle Spiele'!$H22-'alle Spiele'!DO22)=1),Punktsystem!$B$10,0),0)</f>
        <v>0</v>
      </c>
      <c r="DQ22" s="225">
        <f>IF(DO22=Punktsystem!$B$5,IF(AND(Punktsystem!$I$14&lt;&gt;"",'alle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DR22" s="230">
        <f>IF(OR('alle Spiele'!DR22="",'alle Spiele'!DS22=""),0,IF(AND('alle Spiele'!$H22='alle Spiele'!DR22,'alle Spiele'!$J22='alle Spiele'!DS22),Punktsystem!$B$5,IF(OR(AND('alle Spiele'!$H22-'alle Spiele'!$J22&lt;0,'alle Spiele'!DR22-'alle Spiele'!DS22&lt;0),AND('alle Spiele'!$H22-'alle Spiele'!$J22&gt;0,'alle Spiele'!DR22-'alle Spiele'!DS22&gt;0),AND('alle Spiele'!$H22-'alle Spiele'!$J22=0,'alle Spiele'!DR22-'alle Spiele'!DS22=0)),Punktsystem!$B$6,0)))</f>
        <v>0</v>
      </c>
      <c r="DS22" s="224">
        <f>IF(DR22=Punktsystem!$B$6,IF(AND(Punktsystem!$D$9&lt;&gt;"",'alle Spiele'!$H22-'alle Spiele'!$J22='alle Spiele'!DR22-'alle Spiele'!DS22,'alle Spiele'!$H22&lt;&gt;'alle Spiele'!$J22),Punktsystem!$B$9,0)+IF(AND(Punktsystem!$D$11&lt;&gt;"",OR('alle Spiele'!$H22='alle Spiele'!DR22,'alle Spiele'!$J22='alle Spiele'!DS22)),Punktsystem!$B$11,0)+IF(AND(Punktsystem!$D$10&lt;&gt;"",'alle Spiele'!$H22='alle Spiele'!$J22,'alle Spiele'!DR22='alle Spiele'!DS22,ABS('alle Spiele'!$H22-'alle Spiele'!DR22)=1),Punktsystem!$B$10,0),0)</f>
        <v>0</v>
      </c>
      <c r="DT22" s="225">
        <f>IF(DR22=Punktsystem!$B$5,IF(AND(Punktsystem!$I$14&lt;&gt;"",'alle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DU22" s="230">
        <f>IF(OR('alle Spiele'!DU22="",'alle Spiele'!DV22=""),0,IF(AND('alle Spiele'!$H22='alle Spiele'!DU22,'alle Spiele'!$J22='alle Spiele'!DV22),Punktsystem!$B$5,IF(OR(AND('alle Spiele'!$H22-'alle Spiele'!$J22&lt;0,'alle Spiele'!DU22-'alle Spiele'!DV22&lt;0),AND('alle Spiele'!$H22-'alle Spiele'!$J22&gt;0,'alle Spiele'!DU22-'alle Spiele'!DV22&gt;0),AND('alle Spiele'!$H22-'alle Spiele'!$J22=0,'alle Spiele'!DU22-'alle Spiele'!DV22=0)),Punktsystem!$B$6,0)))</f>
        <v>0</v>
      </c>
      <c r="DV22" s="224">
        <f>IF(DU22=Punktsystem!$B$6,IF(AND(Punktsystem!$D$9&lt;&gt;"",'alle Spiele'!$H22-'alle Spiele'!$J22='alle Spiele'!DU22-'alle Spiele'!DV22,'alle Spiele'!$H22&lt;&gt;'alle Spiele'!$J22),Punktsystem!$B$9,0)+IF(AND(Punktsystem!$D$11&lt;&gt;"",OR('alle Spiele'!$H22='alle Spiele'!DU22,'alle Spiele'!$J22='alle Spiele'!DV22)),Punktsystem!$B$11,0)+IF(AND(Punktsystem!$D$10&lt;&gt;"",'alle Spiele'!$H22='alle Spiele'!$J22,'alle Spiele'!DU22='alle Spiele'!DV22,ABS('alle Spiele'!$H22-'alle Spiele'!DU22)=1),Punktsystem!$B$10,0),0)</f>
        <v>0</v>
      </c>
      <c r="DW22" s="225">
        <f>IF(DU22=Punktsystem!$B$5,IF(AND(Punktsystem!$I$14&lt;&gt;"",'alle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DX22" s="230">
        <f>IF(OR('alle Spiele'!DX22="",'alle Spiele'!DY22=""),0,IF(AND('alle Spiele'!$H22='alle Spiele'!DX22,'alle Spiele'!$J22='alle Spiele'!DY22),Punktsystem!$B$5,IF(OR(AND('alle Spiele'!$H22-'alle Spiele'!$J22&lt;0,'alle Spiele'!DX22-'alle Spiele'!DY22&lt;0),AND('alle Spiele'!$H22-'alle Spiele'!$J22&gt;0,'alle Spiele'!DX22-'alle Spiele'!DY22&gt;0),AND('alle Spiele'!$H22-'alle Spiele'!$J22=0,'alle Spiele'!DX22-'alle Spiele'!DY22=0)),Punktsystem!$B$6,0)))</f>
        <v>0</v>
      </c>
      <c r="DY22" s="224">
        <f>IF(DX22=Punktsystem!$B$6,IF(AND(Punktsystem!$D$9&lt;&gt;"",'alle Spiele'!$H22-'alle Spiele'!$J22='alle Spiele'!DX22-'alle Spiele'!DY22,'alle Spiele'!$H22&lt;&gt;'alle Spiele'!$J22),Punktsystem!$B$9,0)+IF(AND(Punktsystem!$D$11&lt;&gt;"",OR('alle Spiele'!$H22='alle Spiele'!DX22,'alle Spiele'!$J22='alle Spiele'!DY22)),Punktsystem!$B$11,0)+IF(AND(Punktsystem!$D$10&lt;&gt;"",'alle Spiele'!$H22='alle Spiele'!$J22,'alle Spiele'!DX22='alle Spiele'!DY22,ABS('alle Spiele'!$H22-'alle Spiele'!DX22)=1),Punktsystem!$B$10,0),0)</f>
        <v>0</v>
      </c>
      <c r="DZ22" s="225">
        <f>IF(DX22=Punktsystem!$B$5,IF(AND(Punktsystem!$I$14&lt;&gt;"",'alle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EA22" s="230">
        <f>IF(OR('alle Spiele'!EA22="",'alle Spiele'!EB22=""),0,IF(AND('alle Spiele'!$H22='alle Spiele'!EA22,'alle Spiele'!$J22='alle Spiele'!EB22),Punktsystem!$B$5,IF(OR(AND('alle Spiele'!$H22-'alle Spiele'!$J22&lt;0,'alle Spiele'!EA22-'alle Spiele'!EB22&lt;0),AND('alle Spiele'!$H22-'alle Spiele'!$J22&gt;0,'alle Spiele'!EA22-'alle Spiele'!EB22&gt;0),AND('alle Spiele'!$H22-'alle Spiele'!$J22=0,'alle Spiele'!EA22-'alle Spiele'!EB22=0)),Punktsystem!$B$6,0)))</f>
        <v>0</v>
      </c>
      <c r="EB22" s="224">
        <f>IF(EA22=Punktsystem!$B$6,IF(AND(Punktsystem!$D$9&lt;&gt;"",'alle Spiele'!$H22-'alle Spiele'!$J22='alle Spiele'!EA22-'alle Spiele'!EB22,'alle Spiele'!$H22&lt;&gt;'alle Spiele'!$J22),Punktsystem!$B$9,0)+IF(AND(Punktsystem!$D$11&lt;&gt;"",OR('alle Spiele'!$H22='alle Spiele'!EA22,'alle Spiele'!$J22='alle Spiele'!EB22)),Punktsystem!$B$11,0)+IF(AND(Punktsystem!$D$10&lt;&gt;"",'alle Spiele'!$H22='alle Spiele'!$J22,'alle Spiele'!EA22='alle Spiele'!EB22,ABS('alle Spiele'!$H22-'alle Spiele'!EA22)=1),Punktsystem!$B$10,0),0)</f>
        <v>0</v>
      </c>
      <c r="EC22" s="225">
        <f>IF(EA22=Punktsystem!$B$5,IF(AND(Punktsystem!$I$14&lt;&gt;"",'alle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ED22" s="230">
        <f>IF(OR('alle Spiele'!ED22="",'alle Spiele'!EE22=""),0,IF(AND('alle Spiele'!$H22='alle Spiele'!ED22,'alle Spiele'!$J22='alle Spiele'!EE22),Punktsystem!$B$5,IF(OR(AND('alle Spiele'!$H22-'alle Spiele'!$J22&lt;0,'alle Spiele'!ED22-'alle Spiele'!EE22&lt;0),AND('alle Spiele'!$H22-'alle Spiele'!$J22&gt;0,'alle Spiele'!ED22-'alle Spiele'!EE22&gt;0),AND('alle Spiele'!$H22-'alle Spiele'!$J22=0,'alle Spiele'!ED22-'alle Spiele'!EE22=0)),Punktsystem!$B$6,0)))</f>
        <v>0</v>
      </c>
      <c r="EE22" s="224">
        <f>IF(ED22=Punktsystem!$B$6,IF(AND(Punktsystem!$D$9&lt;&gt;"",'alle Spiele'!$H22-'alle Spiele'!$J22='alle Spiele'!ED22-'alle Spiele'!EE22,'alle Spiele'!$H22&lt;&gt;'alle Spiele'!$J22),Punktsystem!$B$9,0)+IF(AND(Punktsystem!$D$11&lt;&gt;"",OR('alle Spiele'!$H22='alle Spiele'!ED22,'alle Spiele'!$J22='alle Spiele'!EE22)),Punktsystem!$B$11,0)+IF(AND(Punktsystem!$D$10&lt;&gt;"",'alle Spiele'!$H22='alle Spiele'!$J22,'alle Spiele'!ED22='alle Spiele'!EE22,ABS('alle Spiele'!$H22-'alle Spiele'!ED22)=1),Punktsystem!$B$10,0),0)</f>
        <v>0</v>
      </c>
      <c r="EF22" s="225">
        <f>IF(ED22=Punktsystem!$B$5,IF(AND(Punktsystem!$I$14&lt;&gt;"",'alle Spiele'!$H22+'alle Spiele'!$J22&gt;Punktsystem!$D$14),('alle Spiele'!$H22+'alle Spiele'!$J22-Punktsystem!$D$14)*Punktsystem!$F$14,0)+IF(AND(Punktsystem!$I$15&lt;&gt;"",ABS('alle Spiele'!$H22-'alle Spiele'!$J22)&gt;Punktsystem!$D$15),(ABS('alle Spiele'!$H22-'alle Spiele'!$J22)-Punktsystem!$D$15)*Punktsystem!$F$15,0),0)</f>
        <v>0</v>
      </c>
      <c r="EG22" s="230">
        <f>IF(OR('alle Spiele'!EG22="",'alle Spiele'!EH22=""),0,IF(AND('alle Spiele'!$H22='alle Spiele'!EG22,'alle Spiele'!$J22='alle Spiele'!EH22),Punktsystem!$B$5,IF(OR(AND('alle Spiele'!$H22-'alle Spiele'!$J22&lt;0,'alle Spiele'!EG22-'alle Spiele'!EH22&lt;0),AND('alle Spiele'!$H22-'alle Spiele'!$J22&gt;0,'alle Spiele'!EG22-'alle Spiele'!EH22&gt;0),AND('alle Spiele'!$H22-'alle Spiele'!$J22=0,'alle Spiele'!EG22-'alle Spiele'!EH22=0)),Punktsystem!$B$6,0)))</f>
        <v>0</v>
      </c>
      <c r="EH22" s="224">
        <f>IF(EG22=Punktsystem!$B$6,IF(AND(Punktsystem!$D$9&lt;&gt;"",'alle Spiele'!$H22-'alle Spiele'!$J22='alle Spiele'!EG22-'alle Spiele'!EH22,'alle Spiele'!$H22&lt;&gt;'alle Spiele'!$J22),Punktsystem!$B$9,0)+IF(AND(Punktsystem!$D$11&lt;&gt;"",OR('alle Spiele'!$H22='alle Spiele'!EG22,'alle Spiele'!$J22='alle Spiele'!EH22)),Punktsystem!$B$11,0)+IF(AND(Punktsystem!$D$10&lt;&gt;"",'alle Spiele'!$H22='alle Spiele'!$J22,'alle Spiele'!EG22='alle Spiele'!EH22,ABS('alle Spiele'!$H22-'alle Spiele'!EG22)=1),Punktsystem!$B$10,0),0)</f>
        <v>0</v>
      </c>
      <c r="EI22" s="225">
        <f>IF(EG22=Punktsystem!$B$5,IF(AND(Punktsystem!$I$14&lt;&gt;"",'alle Spiele'!$H22+'alle Spiele'!$J22&gt;Punktsystem!$D$14),('alle Spiele'!$H22+'alle Spiele'!$J22-Punktsystem!$D$14)*Punktsystem!$F$14,0)+IF(AND(Punktsystem!$I$15&lt;&gt;"",ABS('alle Spiele'!$H22-'alle Spiele'!$J22)&gt;Punktsystem!$D$15),(ABS('alle Spiele'!$H22-'alle Spiele'!$J22)-Punktsystem!$D$15)*Punktsystem!$F$15,0),0)</f>
        <v>0</v>
      </c>
    </row>
    <row r="23" spans="1:139" x14ac:dyDescent="0.2">
      <c r="A23"/>
      <c r="B23"/>
      <c r="C23"/>
      <c r="D23"/>
      <c r="E23"/>
      <c r="F23"/>
      <c r="G23"/>
      <c r="H23"/>
      <c r="J23"/>
      <c r="K23"/>
      <c r="L23"/>
      <c r="M23"/>
      <c r="N23"/>
      <c r="O23"/>
      <c r="P23"/>
      <c r="Q23"/>
      <c r="T23" s="230">
        <f>IF(OR('alle Spiele'!T23="",'alle Spiele'!U23=""),0,IF(AND('alle Spiele'!$H23='alle Spiele'!T23,'alle Spiele'!$J23='alle Spiele'!U23),Punktsystem!$B$5,IF(OR(AND('alle Spiele'!$H23-'alle Spiele'!$J23&lt;0,'alle Spiele'!T23-'alle Spiele'!U23&lt;0),AND('alle Spiele'!$H23-'alle Spiele'!$J23&gt;0,'alle Spiele'!T23-'alle Spiele'!U23&gt;0),AND('alle Spiele'!$H23-'alle Spiele'!$J23=0,'alle Spiele'!T23-'alle Spiele'!U23=0)),Punktsystem!$B$6,0)))</f>
        <v>0</v>
      </c>
      <c r="U23" s="224">
        <f>IF(T23=Punktsystem!$B$6,IF(AND(Punktsystem!$D$9&lt;&gt;"",'alle Spiele'!$H23-'alle Spiele'!$J23='alle Spiele'!T23-'alle Spiele'!U23,'alle Spiele'!$H23&lt;&gt;'alle Spiele'!$J23),Punktsystem!$B$9,0)+IF(AND(Punktsystem!$D$11&lt;&gt;"",OR('alle Spiele'!$H23='alle Spiele'!T23,'alle Spiele'!$J23='alle Spiele'!U23)),Punktsystem!$B$11,0)+IF(AND(Punktsystem!$D$10&lt;&gt;"",'alle Spiele'!$H23='alle Spiele'!$J23,'alle Spiele'!T23='alle Spiele'!U23,ABS('alle Spiele'!$H23-'alle Spiele'!T23)=1),Punktsystem!$B$10,0),0)</f>
        <v>0</v>
      </c>
      <c r="V23" s="225">
        <f>IF(T23=Punktsystem!$B$5,IF(AND(Punktsystem!$I$14&lt;&gt;"",'alle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W23" s="230">
        <f>IF(OR('alle Spiele'!W23="",'alle Spiele'!X23=""),0,IF(AND('alle Spiele'!$H23='alle Spiele'!W23,'alle Spiele'!$J23='alle Spiele'!X23),Punktsystem!$B$5,IF(OR(AND('alle Spiele'!$H23-'alle Spiele'!$J23&lt;0,'alle Spiele'!W23-'alle Spiele'!X23&lt;0),AND('alle Spiele'!$H23-'alle Spiele'!$J23&gt;0,'alle Spiele'!W23-'alle Spiele'!X23&gt;0),AND('alle Spiele'!$H23-'alle Spiele'!$J23=0,'alle Spiele'!W23-'alle Spiele'!X23=0)),Punktsystem!$B$6,0)))</f>
        <v>0</v>
      </c>
      <c r="X23" s="224">
        <f>IF(W23=Punktsystem!$B$6,IF(AND(Punktsystem!$D$9&lt;&gt;"",'alle Spiele'!$H23-'alle Spiele'!$J23='alle Spiele'!W23-'alle Spiele'!X23,'alle Spiele'!$H23&lt;&gt;'alle Spiele'!$J23),Punktsystem!$B$9,0)+IF(AND(Punktsystem!$D$11&lt;&gt;"",OR('alle Spiele'!$H23='alle Spiele'!W23,'alle Spiele'!$J23='alle Spiele'!X23)),Punktsystem!$B$11,0)+IF(AND(Punktsystem!$D$10&lt;&gt;"",'alle Spiele'!$H23='alle Spiele'!$J23,'alle Spiele'!W23='alle Spiele'!X23,ABS('alle Spiele'!$H23-'alle Spiele'!W23)=1),Punktsystem!$B$10,0),0)</f>
        <v>0</v>
      </c>
      <c r="Y23" s="225">
        <f>IF(W23=Punktsystem!$B$5,IF(AND(Punktsystem!$I$14&lt;&gt;"",'alle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Z23" s="230">
        <f>IF(OR('alle Spiele'!Z23="",'alle Spiele'!AA23=""),0,IF(AND('alle Spiele'!$H23='alle Spiele'!Z23,'alle Spiele'!$J23='alle Spiele'!AA23),Punktsystem!$B$5,IF(OR(AND('alle Spiele'!$H23-'alle Spiele'!$J23&lt;0,'alle Spiele'!Z23-'alle Spiele'!AA23&lt;0),AND('alle Spiele'!$H23-'alle Spiele'!$J23&gt;0,'alle Spiele'!Z23-'alle Spiele'!AA23&gt;0),AND('alle Spiele'!$H23-'alle Spiele'!$J23=0,'alle Spiele'!Z23-'alle Spiele'!AA23=0)),Punktsystem!$B$6,0)))</f>
        <v>0</v>
      </c>
      <c r="AA23" s="224">
        <f>IF(Z23=Punktsystem!$B$6,IF(AND(Punktsystem!$D$9&lt;&gt;"",'alle Spiele'!$H23-'alle Spiele'!$J23='alle Spiele'!Z23-'alle Spiele'!AA23,'alle Spiele'!$H23&lt;&gt;'alle Spiele'!$J23),Punktsystem!$B$9,0)+IF(AND(Punktsystem!$D$11&lt;&gt;"",OR('alle Spiele'!$H23='alle Spiele'!Z23,'alle Spiele'!$J23='alle Spiele'!AA23)),Punktsystem!$B$11,0)+IF(AND(Punktsystem!$D$10&lt;&gt;"",'alle Spiele'!$H23='alle Spiele'!$J23,'alle Spiele'!Z23='alle Spiele'!AA23,ABS('alle Spiele'!$H23-'alle Spiele'!Z23)=1),Punktsystem!$B$10,0),0)</f>
        <v>0</v>
      </c>
      <c r="AB23" s="225">
        <f>IF(Z23=Punktsystem!$B$5,IF(AND(Punktsystem!$I$14&lt;&gt;"",'alle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AC23" s="230">
        <f>IF(OR('alle Spiele'!AC23="",'alle Spiele'!AD23=""),0,IF(AND('alle Spiele'!$H23='alle Spiele'!AC23,'alle Spiele'!$J23='alle Spiele'!AD23),Punktsystem!$B$5,IF(OR(AND('alle Spiele'!$H23-'alle Spiele'!$J23&lt;0,'alle Spiele'!AC23-'alle Spiele'!AD23&lt;0),AND('alle Spiele'!$H23-'alle Spiele'!$J23&gt;0,'alle Spiele'!AC23-'alle Spiele'!AD23&gt;0),AND('alle Spiele'!$H23-'alle Spiele'!$J23=0,'alle Spiele'!AC23-'alle Spiele'!AD23=0)),Punktsystem!$B$6,0)))</f>
        <v>0</v>
      </c>
      <c r="AD23" s="224">
        <f>IF(AC23=Punktsystem!$B$6,IF(AND(Punktsystem!$D$9&lt;&gt;"",'alle Spiele'!$H23-'alle Spiele'!$J23='alle Spiele'!AC23-'alle Spiele'!AD23,'alle Spiele'!$H23&lt;&gt;'alle Spiele'!$J23),Punktsystem!$B$9,0)+IF(AND(Punktsystem!$D$11&lt;&gt;"",OR('alle Spiele'!$H23='alle Spiele'!AC23,'alle Spiele'!$J23='alle Spiele'!AD23)),Punktsystem!$B$11,0)+IF(AND(Punktsystem!$D$10&lt;&gt;"",'alle Spiele'!$H23='alle Spiele'!$J23,'alle Spiele'!AC23='alle Spiele'!AD23,ABS('alle Spiele'!$H23-'alle Spiele'!AC23)=1),Punktsystem!$B$10,0),0)</f>
        <v>0</v>
      </c>
      <c r="AE23" s="225">
        <f>IF(AC23=Punktsystem!$B$5,IF(AND(Punktsystem!$I$14&lt;&gt;"",'alle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AF23" s="230">
        <f>IF(OR('alle Spiele'!AF23="",'alle Spiele'!AG23=""),0,IF(AND('alle Spiele'!$H23='alle Spiele'!AF23,'alle Spiele'!$J23='alle Spiele'!AG23),Punktsystem!$B$5,IF(OR(AND('alle Spiele'!$H23-'alle Spiele'!$J23&lt;0,'alle Spiele'!AF23-'alle Spiele'!AG23&lt;0),AND('alle Spiele'!$H23-'alle Spiele'!$J23&gt;0,'alle Spiele'!AF23-'alle Spiele'!AG23&gt;0),AND('alle Spiele'!$H23-'alle Spiele'!$J23=0,'alle Spiele'!AF23-'alle Spiele'!AG23=0)),Punktsystem!$B$6,0)))</f>
        <v>0</v>
      </c>
      <c r="AG23" s="224">
        <f>IF(AF23=Punktsystem!$B$6,IF(AND(Punktsystem!$D$9&lt;&gt;"",'alle Spiele'!$H23-'alle Spiele'!$J23='alle Spiele'!AF23-'alle Spiele'!AG23,'alle Spiele'!$H23&lt;&gt;'alle Spiele'!$J23),Punktsystem!$B$9,0)+IF(AND(Punktsystem!$D$11&lt;&gt;"",OR('alle Spiele'!$H23='alle Spiele'!AF23,'alle Spiele'!$J23='alle Spiele'!AG23)),Punktsystem!$B$11,0)+IF(AND(Punktsystem!$D$10&lt;&gt;"",'alle Spiele'!$H23='alle Spiele'!$J23,'alle Spiele'!AF23='alle Spiele'!AG23,ABS('alle Spiele'!$H23-'alle Spiele'!AF23)=1),Punktsystem!$B$10,0),0)</f>
        <v>0</v>
      </c>
      <c r="AH23" s="225">
        <f>IF(AF23=Punktsystem!$B$5,IF(AND(Punktsystem!$I$14&lt;&gt;"",'alle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AI23" s="230">
        <f>IF(OR('alle Spiele'!AI23="",'alle Spiele'!AJ23=""),0,IF(AND('alle Spiele'!$H23='alle Spiele'!AI23,'alle Spiele'!$J23='alle Spiele'!AJ23),Punktsystem!$B$5,IF(OR(AND('alle Spiele'!$H23-'alle Spiele'!$J23&lt;0,'alle Spiele'!AI23-'alle Spiele'!AJ23&lt;0),AND('alle Spiele'!$H23-'alle Spiele'!$J23&gt;0,'alle Spiele'!AI23-'alle Spiele'!AJ23&gt;0),AND('alle Spiele'!$H23-'alle Spiele'!$J23=0,'alle Spiele'!AI23-'alle Spiele'!AJ23=0)),Punktsystem!$B$6,0)))</f>
        <v>0</v>
      </c>
      <c r="AJ23" s="224">
        <f>IF(AI23=Punktsystem!$B$6,IF(AND(Punktsystem!$D$9&lt;&gt;"",'alle Spiele'!$H23-'alle Spiele'!$J23='alle Spiele'!AI23-'alle Spiele'!AJ23,'alle Spiele'!$H23&lt;&gt;'alle Spiele'!$J23),Punktsystem!$B$9,0)+IF(AND(Punktsystem!$D$11&lt;&gt;"",OR('alle Spiele'!$H23='alle Spiele'!AI23,'alle Spiele'!$J23='alle Spiele'!AJ23)),Punktsystem!$B$11,0)+IF(AND(Punktsystem!$D$10&lt;&gt;"",'alle Spiele'!$H23='alle Spiele'!$J23,'alle Spiele'!AI23='alle Spiele'!AJ23,ABS('alle Spiele'!$H23-'alle Spiele'!AI23)=1),Punktsystem!$B$10,0),0)</f>
        <v>0</v>
      </c>
      <c r="AK23" s="225">
        <f>IF(AI23=Punktsystem!$B$5,IF(AND(Punktsystem!$I$14&lt;&gt;"",'alle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AL23" s="230">
        <f>IF(OR('alle Spiele'!AL23="",'alle Spiele'!AM23=""),0,IF(AND('alle Spiele'!$H23='alle Spiele'!AL23,'alle Spiele'!$J23='alle Spiele'!AM23),Punktsystem!$B$5,IF(OR(AND('alle Spiele'!$H23-'alle Spiele'!$J23&lt;0,'alle Spiele'!AL23-'alle Spiele'!AM23&lt;0),AND('alle Spiele'!$H23-'alle Spiele'!$J23&gt;0,'alle Spiele'!AL23-'alle Spiele'!AM23&gt;0),AND('alle Spiele'!$H23-'alle Spiele'!$J23=0,'alle Spiele'!AL23-'alle Spiele'!AM23=0)),Punktsystem!$B$6,0)))</f>
        <v>0</v>
      </c>
      <c r="AM23" s="224">
        <f>IF(AL23=Punktsystem!$B$6,IF(AND(Punktsystem!$D$9&lt;&gt;"",'alle Spiele'!$H23-'alle Spiele'!$J23='alle Spiele'!AL23-'alle Spiele'!AM23,'alle Spiele'!$H23&lt;&gt;'alle Spiele'!$J23),Punktsystem!$B$9,0)+IF(AND(Punktsystem!$D$11&lt;&gt;"",OR('alle Spiele'!$H23='alle Spiele'!AL23,'alle Spiele'!$J23='alle Spiele'!AM23)),Punktsystem!$B$11,0)+IF(AND(Punktsystem!$D$10&lt;&gt;"",'alle Spiele'!$H23='alle Spiele'!$J23,'alle Spiele'!AL23='alle Spiele'!AM23,ABS('alle Spiele'!$H23-'alle Spiele'!AL23)=1),Punktsystem!$B$10,0),0)</f>
        <v>0</v>
      </c>
      <c r="AN23" s="225">
        <f>IF(AL23=Punktsystem!$B$5,IF(AND(Punktsystem!$I$14&lt;&gt;"",'alle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AO23" s="230">
        <f>IF(OR('alle Spiele'!AO23="",'alle Spiele'!AP23=""),0,IF(AND('alle Spiele'!$H23='alle Spiele'!AO23,'alle Spiele'!$J23='alle Spiele'!AP23),Punktsystem!$B$5,IF(OR(AND('alle Spiele'!$H23-'alle Spiele'!$J23&lt;0,'alle Spiele'!AO23-'alle Spiele'!AP23&lt;0),AND('alle Spiele'!$H23-'alle Spiele'!$J23&gt;0,'alle Spiele'!AO23-'alle Spiele'!AP23&gt;0),AND('alle Spiele'!$H23-'alle Spiele'!$J23=0,'alle Spiele'!AO23-'alle Spiele'!AP23=0)),Punktsystem!$B$6,0)))</f>
        <v>0</v>
      </c>
      <c r="AP23" s="224">
        <f>IF(AO23=Punktsystem!$B$6,IF(AND(Punktsystem!$D$9&lt;&gt;"",'alle Spiele'!$H23-'alle Spiele'!$J23='alle Spiele'!AO23-'alle Spiele'!AP23,'alle Spiele'!$H23&lt;&gt;'alle Spiele'!$J23),Punktsystem!$B$9,0)+IF(AND(Punktsystem!$D$11&lt;&gt;"",OR('alle Spiele'!$H23='alle Spiele'!AO23,'alle Spiele'!$J23='alle Spiele'!AP23)),Punktsystem!$B$11,0)+IF(AND(Punktsystem!$D$10&lt;&gt;"",'alle Spiele'!$H23='alle Spiele'!$J23,'alle Spiele'!AO23='alle Spiele'!AP23,ABS('alle Spiele'!$H23-'alle Spiele'!AO23)=1),Punktsystem!$B$10,0),0)</f>
        <v>0</v>
      </c>
      <c r="AQ23" s="225">
        <f>IF(AO23=Punktsystem!$B$5,IF(AND(Punktsystem!$I$14&lt;&gt;"",'alle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AR23" s="230">
        <f>IF(OR('alle Spiele'!AR23="",'alle Spiele'!AS23=""),0,IF(AND('alle Spiele'!$H23='alle Spiele'!AR23,'alle Spiele'!$J23='alle Spiele'!AS23),Punktsystem!$B$5,IF(OR(AND('alle Spiele'!$H23-'alle Spiele'!$J23&lt;0,'alle Spiele'!AR23-'alle Spiele'!AS23&lt;0),AND('alle Spiele'!$H23-'alle Spiele'!$J23&gt;0,'alle Spiele'!AR23-'alle Spiele'!AS23&gt;0),AND('alle Spiele'!$H23-'alle Spiele'!$J23=0,'alle Spiele'!AR23-'alle Spiele'!AS23=0)),Punktsystem!$B$6,0)))</f>
        <v>0</v>
      </c>
      <c r="AS23" s="224">
        <f>IF(AR23=Punktsystem!$B$6,IF(AND(Punktsystem!$D$9&lt;&gt;"",'alle Spiele'!$H23-'alle Spiele'!$J23='alle Spiele'!AR23-'alle Spiele'!AS23,'alle Spiele'!$H23&lt;&gt;'alle Spiele'!$J23),Punktsystem!$B$9,0)+IF(AND(Punktsystem!$D$11&lt;&gt;"",OR('alle Spiele'!$H23='alle Spiele'!AR23,'alle Spiele'!$J23='alle Spiele'!AS23)),Punktsystem!$B$11,0)+IF(AND(Punktsystem!$D$10&lt;&gt;"",'alle Spiele'!$H23='alle Spiele'!$J23,'alle Spiele'!AR23='alle Spiele'!AS23,ABS('alle Spiele'!$H23-'alle Spiele'!AR23)=1),Punktsystem!$B$10,0),0)</f>
        <v>0</v>
      </c>
      <c r="AT23" s="225">
        <f>IF(AR23=Punktsystem!$B$5,IF(AND(Punktsystem!$I$14&lt;&gt;"",'alle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AU23" s="230">
        <f>IF(OR('alle Spiele'!AU23="",'alle Spiele'!AV23=""),0,IF(AND('alle Spiele'!$H23='alle Spiele'!AU23,'alle Spiele'!$J23='alle Spiele'!AV23),Punktsystem!$B$5,IF(OR(AND('alle Spiele'!$H23-'alle Spiele'!$J23&lt;0,'alle Spiele'!AU23-'alle Spiele'!AV23&lt;0),AND('alle Spiele'!$H23-'alle Spiele'!$J23&gt;0,'alle Spiele'!AU23-'alle Spiele'!AV23&gt;0),AND('alle Spiele'!$H23-'alle Spiele'!$J23=0,'alle Spiele'!AU23-'alle Spiele'!AV23=0)),Punktsystem!$B$6,0)))</f>
        <v>0</v>
      </c>
      <c r="AV23" s="224">
        <f>IF(AU23=Punktsystem!$B$6,IF(AND(Punktsystem!$D$9&lt;&gt;"",'alle Spiele'!$H23-'alle Spiele'!$J23='alle Spiele'!AU23-'alle Spiele'!AV23,'alle Spiele'!$H23&lt;&gt;'alle Spiele'!$J23),Punktsystem!$B$9,0)+IF(AND(Punktsystem!$D$11&lt;&gt;"",OR('alle Spiele'!$H23='alle Spiele'!AU23,'alle Spiele'!$J23='alle Spiele'!AV23)),Punktsystem!$B$11,0)+IF(AND(Punktsystem!$D$10&lt;&gt;"",'alle Spiele'!$H23='alle Spiele'!$J23,'alle Spiele'!AU23='alle Spiele'!AV23,ABS('alle Spiele'!$H23-'alle Spiele'!AU23)=1),Punktsystem!$B$10,0),0)</f>
        <v>0</v>
      </c>
      <c r="AW23" s="225">
        <f>IF(AU23=Punktsystem!$B$5,IF(AND(Punktsystem!$I$14&lt;&gt;"",'alle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AX23" s="230">
        <f>IF(OR('alle Spiele'!AX23="",'alle Spiele'!AY23=""),0,IF(AND('alle Spiele'!$H23='alle Spiele'!AX23,'alle Spiele'!$J23='alle Spiele'!AY23),Punktsystem!$B$5,IF(OR(AND('alle Spiele'!$H23-'alle Spiele'!$J23&lt;0,'alle Spiele'!AX23-'alle Spiele'!AY23&lt;0),AND('alle Spiele'!$H23-'alle Spiele'!$J23&gt;0,'alle Spiele'!AX23-'alle Spiele'!AY23&gt;0),AND('alle Spiele'!$H23-'alle Spiele'!$J23=0,'alle Spiele'!AX23-'alle Spiele'!AY23=0)),Punktsystem!$B$6,0)))</f>
        <v>0</v>
      </c>
      <c r="AY23" s="224">
        <f>IF(AX23=Punktsystem!$B$6,IF(AND(Punktsystem!$D$9&lt;&gt;"",'alle Spiele'!$H23-'alle Spiele'!$J23='alle Spiele'!AX23-'alle Spiele'!AY23,'alle Spiele'!$H23&lt;&gt;'alle Spiele'!$J23),Punktsystem!$B$9,0)+IF(AND(Punktsystem!$D$11&lt;&gt;"",OR('alle Spiele'!$H23='alle Spiele'!AX23,'alle Spiele'!$J23='alle Spiele'!AY23)),Punktsystem!$B$11,0)+IF(AND(Punktsystem!$D$10&lt;&gt;"",'alle Spiele'!$H23='alle Spiele'!$J23,'alle Spiele'!AX23='alle Spiele'!AY23,ABS('alle Spiele'!$H23-'alle Spiele'!AX23)=1),Punktsystem!$B$10,0),0)</f>
        <v>0</v>
      </c>
      <c r="AZ23" s="225">
        <f>IF(AX23=Punktsystem!$B$5,IF(AND(Punktsystem!$I$14&lt;&gt;"",'alle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BA23" s="230">
        <f>IF(OR('alle Spiele'!BA23="",'alle Spiele'!BB23=""),0,IF(AND('alle Spiele'!$H23='alle Spiele'!BA23,'alle Spiele'!$J23='alle Spiele'!BB23),Punktsystem!$B$5,IF(OR(AND('alle Spiele'!$H23-'alle Spiele'!$J23&lt;0,'alle Spiele'!BA23-'alle Spiele'!BB23&lt;0),AND('alle Spiele'!$H23-'alle Spiele'!$J23&gt;0,'alle Spiele'!BA23-'alle Spiele'!BB23&gt;0),AND('alle Spiele'!$H23-'alle Spiele'!$J23=0,'alle Spiele'!BA23-'alle Spiele'!BB23=0)),Punktsystem!$B$6,0)))</f>
        <v>0</v>
      </c>
      <c r="BB23" s="224">
        <f>IF(BA23=Punktsystem!$B$6,IF(AND(Punktsystem!$D$9&lt;&gt;"",'alle Spiele'!$H23-'alle Spiele'!$J23='alle Spiele'!BA23-'alle Spiele'!BB23,'alle Spiele'!$H23&lt;&gt;'alle Spiele'!$J23),Punktsystem!$B$9,0)+IF(AND(Punktsystem!$D$11&lt;&gt;"",OR('alle Spiele'!$H23='alle Spiele'!BA23,'alle Spiele'!$J23='alle Spiele'!BB23)),Punktsystem!$B$11,0)+IF(AND(Punktsystem!$D$10&lt;&gt;"",'alle Spiele'!$H23='alle Spiele'!$J23,'alle Spiele'!BA23='alle Spiele'!BB23,ABS('alle Spiele'!$H23-'alle Spiele'!BA23)=1),Punktsystem!$B$10,0),0)</f>
        <v>0</v>
      </c>
      <c r="BC23" s="225">
        <f>IF(BA23=Punktsystem!$B$5,IF(AND(Punktsystem!$I$14&lt;&gt;"",'alle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BD23" s="230">
        <f>IF(OR('alle Spiele'!BD23="",'alle Spiele'!BE23=""),0,IF(AND('alle Spiele'!$H23='alle Spiele'!BD23,'alle Spiele'!$J23='alle Spiele'!BE23),Punktsystem!$B$5,IF(OR(AND('alle Spiele'!$H23-'alle Spiele'!$J23&lt;0,'alle Spiele'!BD23-'alle Spiele'!BE23&lt;0),AND('alle Spiele'!$H23-'alle Spiele'!$J23&gt;0,'alle Spiele'!BD23-'alle Spiele'!BE23&gt;0),AND('alle Spiele'!$H23-'alle Spiele'!$J23=0,'alle Spiele'!BD23-'alle Spiele'!BE23=0)),Punktsystem!$B$6,0)))</f>
        <v>0</v>
      </c>
      <c r="BE23" s="224">
        <f>IF(BD23=Punktsystem!$B$6,IF(AND(Punktsystem!$D$9&lt;&gt;"",'alle Spiele'!$H23-'alle Spiele'!$J23='alle Spiele'!BD23-'alle Spiele'!BE23,'alle Spiele'!$H23&lt;&gt;'alle Spiele'!$J23),Punktsystem!$B$9,0)+IF(AND(Punktsystem!$D$11&lt;&gt;"",OR('alle Spiele'!$H23='alle Spiele'!BD23,'alle Spiele'!$J23='alle Spiele'!BE23)),Punktsystem!$B$11,0)+IF(AND(Punktsystem!$D$10&lt;&gt;"",'alle Spiele'!$H23='alle Spiele'!$J23,'alle Spiele'!BD23='alle Spiele'!BE23,ABS('alle Spiele'!$H23-'alle Spiele'!BD23)=1),Punktsystem!$B$10,0),0)</f>
        <v>0</v>
      </c>
      <c r="BF23" s="225">
        <f>IF(BD23=Punktsystem!$B$5,IF(AND(Punktsystem!$I$14&lt;&gt;"",'alle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BG23" s="230">
        <f>IF(OR('alle Spiele'!BG23="",'alle Spiele'!BH23=""),0,IF(AND('alle Spiele'!$H23='alle Spiele'!BG23,'alle Spiele'!$J23='alle Spiele'!BH23),Punktsystem!$B$5,IF(OR(AND('alle Spiele'!$H23-'alle Spiele'!$J23&lt;0,'alle Spiele'!BG23-'alle Spiele'!BH23&lt;0),AND('alle Spiele'!$H23-'alle Spiele'!$J23&gt;0,'alle Spiele'!BG23-'alle Spiele'!BH23&gt;0),AND('alle Spiele'!$H23-'alle Spiele'!$J23=0,'alle Spiele'!BG23-'alle Spiele'!BH23=0)),Punktsystem!$B$6,0)))</f>
        <v>0</v>
      </c>
      <c r="BH23" s="224">
        <f>IF(BG23=Punktsystem!$B$6,IF(AND(Punktsystem!$D$9&lt;&gt;"",'alle Spiele'!$H23-'alle Spiele'!$J23='alle Spiele'!BG23-'alle Spiele'!BH23,'alle Spiele'!$H23&lt;&gt;'alle Spiele'!$J23),Punktsystem!$B$9,0)+IF(AND(Punktsystem!$D$11&lt;&gt;"",OR('alle Spiele'!$H23='alle Spiele'!BG23,'alle Spiele'!$J23='alle Spiele'!BH23)),Punktsystem!$B$11,0)+IF(AND(Punktsystem!$D$10&lt;&gt;"",'alle Spiele'!$H23='alle Spiele'!$J23,'alle Spiele'!BG23='alle Spiele'!BH23,ABS('alle Spiele'!$H23-'alle Spiele'!BG23)=1),Punktsystem!$B$10,0),0)</f>
        <v>0</v>
      </c>
      <c r="BI23" s="225">
        <f>IF(BG23=Punktsystem!$B$5,IF(AND(Punktsystem!$I$14&lt;&gt;"",'alle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BJ23" s="230">
        <f>IF(OR('alle Spiele'!BJ23="",'alle Spiele'!BK23=""),0,IF(AND('alle Spiele'!$H23='alle Spiele'!BJ23,'alle Spiele'!$J23='alle Spiele'!BK23),Punktsystem!$B$5,IF(OR(AND('alle Spiele'!$H23-'alle Spiele'!$J23&lt;0,'alle Spiele'!BJ23-'alle Spiele'!BK23&lt;0),AND('alle Spiele'!$H23-'alle Spiele'!$J23&gt;0,'alle Spiele'!BJ23-'alle Spiele'!BK23&gt;0),AND('alle Spiele'!$H23-'alle Spiele'!$J23=0,'alle Spiele'!BJ23-'alle Spiele'!BK23=0)),Punktsystem!$B$6,0)))</f>
        <v>0</v>
      </c>
      <c r="BK23" s="224">
        <f>IF(BJ23=Punktsystem!$B$6,IF(AND(Punktsystem!$D$9&lt;&gt;"",'alle Spiele'!$H23-'alle Spiele'!$J23='alle Spiele'!BJ23-'alle Spiele'!BK23,'alle Spiele'!$H23&lt;&gt;'alle Spiele'!$J23),Punktsystem!$B$9,0)+IF(AND(Punktsystem!$D$11&lt;&gt;"",OR('alle Spiele'!$H23='alle Spiele'!BJ23,'alle Spiele'!$J23='alle Spiele'!BK23)),Punktsystem!$B$11,0)+IF(AND(Punktsystem!$D$10&lt;&gt;"",'alle Spiele'!$H23='alle Spiele'!$J23,'alle Spiele'!BJ23='alle Spiele'!BK23,ABS('alle Spiele'!$H23-'alle Spiele'!BJ23)=1),Punktsystem!$B$10,0),0)</f>
        <v>0</v>
      </c>
      <c r="BL23" s="225">
        <f>IF(BJ23=Punktsystem!$B$5,IF(AND(Punktsystem!$I$14&lt;&gt;"",'alle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BM23" s="230">
        <f>IF(OR('alle Spiele'!BM23="",'alle Spiele'!BN23=""),0,IF(AND('alle Spiele'!$H23='alle Spiele'!BM23,'alle Spiele'!$J23='alle Spiele'!BN23),Punktsystem!$B$5,IF(OR(AND('alle Spiele'!$H23-'alle Spiele'!$J23&lt;0,'alle Spiele'!BM23-'alle Spiele'!BN23&lt;0),AND('alle Spiele'!$H23-'alle Spiele'!$J23&gt;0,'alle Spiele'!BM23-'alle Spiele'!BN23&gt;0),AND('alle Spiele'!$H23-'alle Spiele'!$J23=0,'alle Spiele'!BM23-'alle Spiele'!BN23=0)),Punktsystem!$B$6,0)))</f>
        <v>0</v>
      </c>
      <c r="BN23" s="224">
        <f>IF(BM23=Punktsystem!$B$6,IF(AND(Punktsystem!$D$9&lt;&gt;"",'alle Spiele'!$H23-'alle Spiele'!$J23='alle Spiele'!BM23-'alle Spiele'!BN23,'alle Spiele'!$H23&lt;&gt;'alle Spiele'!$J23),Punktsystem!$B$9,0)+IF(AND(Punktsystem!$D$11&lt;&gt;"",OR('alle Spiele'!$H23='alle Spiele'!BM23,'alle Spiele'!$J23='alle Spiele'!BN23)),Punktsystem!$B$11,0)+IF(AND(Punktsystem!$D$10&lt;&gt;"",'alle Spiele'!$H23='alle Spiele'!$J23,'alle Spiele'!BM23='alle Spiele'!BN23,ABS('alle Spiele'!$H23-'alle Spiele'!BM23)=1),Punktsystem!$B$10,0),0)</f>
        <v>0</v>
      </c>
      <c r="BO23" s="225">
        <f>IF(BM23=Punktsystem!$B$5,IF(AND(Punktsystem!$I$14&lt;&gt;"",'alle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BP23" s="230">
        <f>IF(OR('alle Spiele'!BP23="",'alle Spiele'!BQ23=""),0,IF(AND('alle Spiele'!$H23='alle Spiele'!BP23,'alle Spiele'!$J23='alle Spiele'!BQ23),Punktsystem!$B$5,IF(OR(AND('alle Spiele'!$H23-'alle Spiele'!$J23&lt;0,'alle Spiele'!BP23-'alle Spiele'!BQ23&lt;0),AND('alle Spiele'!$H23-'alle Spiele'!$J23&gt;0,'alle Spiele'!BP23-'alle Spiele'!BQ23&gt;0),AND('alle Spiele'!$H23-'alle Spiele'!$J23=0,'alle Spiele'!BP23-'alle Spiele'!BQ23=0)),Punktsystem!$B$6,0)))</f>
        <v>0</v>
      </c>
      <c r="BQ23" s="224">
        <f>IF(BP23=Punktsystem!$B$6,IF(AND(Punktsystem!$D$9&lt;&gt;"",'alle Spiele'!$H23-'alle Spiele'!$J23='alle Spiele'!BP23-'alle Spiele'!BQ23,'alle Spiele'!$H23&lt;&gt;'alle Spiele'!$J23),Punktsystem!$B$9,0)+IF(AND(Punktsystem!$D$11&lt;&gt;"",OR('alle Spiele'!$H23='alle Spiele'!BP23,'alle Spiele'!$J23='alle Spiele'!BQ23)),Punktsystem!$B$11,0)+IF(AND(Punktsystem!$D$10&lt;&gt;"",'alle Spiele'!$H23='alle Spiele'!$J23,'alle Spiele'!BP23='alle Spiele'!BQ23,ABS('alle Spiele'!$H23-'alle Spiele'!BP23)=1),Punktsystem!$B$10,0),0)</f>
        <v>0</v>
      </c>
      <c r="BR23" s="225">
        <f>IF(BP23=Punktsystem!$B$5,IF(AND(Punktsystem!$I$14&lt;&gt;"",'alle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BS23" s="230">
        <f>IF(OR('alle Spiele'!BS23="",'alle Spiele'!BT23=""),0,IF(AND('alle Spiele'!$H23='alle Spiele'!BS23,'alle Spiele'!$J23='alle Spiele'!BT23),Punktsystem!$B$5,IF(OR(AND('alle Spiele'!$H23-'alle Spiele'!$J23&lt;0,'alle Spiele'!BS23-'alle Spiele'!BT23&lt;0),AND('alle Spiele'!$H23-'alle Spiele'!$J23&gt;0,'alle Spiele'!BS23-'alle Spiele'!BT23&gt;0),AND('alle Spiele'!$H23-'alle Spiele'!$J23=0,'alle Spiele'!BS23-'alle Spiele'!BT23=0)),Punktsystem!$B$6,0)))</f>
        <v>0</v>
      </c>
      <c r="BT23" s="224">
        <f>IF(BS23=Punktsystem!$B$6,IF(AND(Punktsystem!$D$9&lt;&gt;"",'alle Spiele'!$H23-'alle Spiele'!$J23='alle Spiele'!BS23-'alle Spiele'!BT23,'alle Spiele'!$H23&lt;&gt;'alle Spiele'!$J23),Punktsystem!$B$9,0)+IF(AND(Punktsystem!$D$11&lt;&gt;"",OR('alle Spiele'!$H23='alle Spiele'!BS23,'alle Spiele'!$J23='alle Spiele'!BT23)),Punktsystem!$B$11,0)+IF(AND(Punktsystem!$D$10&lt;&gt;"",'alle Spiele'!$H23='alle Spiele'!$J23,'alle Spiele'!BS23='alle Spiele'!BT23,ABS('alle Spiele'!$H23-'alle Spiele'!BS23)=1),Punktsystem!$B$10,0),0)</f>
        <v>0</v>
      </c>
      <c r="BU23" s="225">
        <f>IF(BS23=Punktsystem!$B$5,IF(AND(Punktsystem!$I$14&lt;&gt;"",'alle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BV23" s="230">
        <f>IF(OR('alle Spiele'!BV23="",'alle Spiele'!BW23=""),0,IF(AND('alle Spiele'!$H23='alle Spiele'!BV23,'alle Spiele'!$J23='alle Spiele'!BW23),Punktsystem!$B$5,IF(OR(AND('alle Spiele'!$H23-'alle Spiele'!$J23&lt;0,'alle Spiele'!BV23-'alle Spiele'!BW23&lt;0),AND('alle Spiele'!$H23-'alle Spiele'!$J23&gt;0,'alle Spiele'!BV23-'alle Spiele'!BW23&gt;0),AND('alle Spiele'!$H23-'alle Spiele'!$J23=0,'alle Spiele'!BV23-'alle Spiele'!BW23=0)),Punktsystem!$B$6,0)))</f>
        <v>0</v>
      </c>
      <c r="BW23" s="224">
        <f>IF(BV23=Punktsystem!$B$6,IF(AND(Punktsystem!$D$9&lt;&gt;"",'alle Spiele'!$H23-'alle Spiele'!$J23='alle Spiele'!BV23-'alle Spiele'!BW23,'alle Spiele'!$H23&lt;&gt;'alle Spiele'!$J23),Punktsystem!$B$9,0)+IF(AND(Punktsystem!$D$11&lt;&gt;"",OR('alle Spiele'!$H23='alle Spiele'!BV23,'alle Spiele'!$J23='alle Spiele'!BW23)),Punktsystem!$B$11,0)+IF(AND(Punktsystem!$D$10&lt;&gt;"",'alle Spiele'!$H23='alle Spiele'!$J23,'alle Spiele'!BV23='alle Spiele'!BW23,ABS('alle Spiele'!$H23-'alle Spiele'!BV23)=1),Punktsystem!$B$10,0),0)</f>
        <v>0</v>
      </c>
      <c r="BX23" s="225">
        <f>IF(BV23=Punktsystem!$B$5,IF(AND(Punktsystem!$I$14&lt;&gt;"",'alle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BY23" s="230">
        <f>IF(OR('alle Spiele'!BY23="",'alle Spiele'!BZ23=""),0,IF(AND('alle Spiele'!$H23='alle Spiele'!BY23,'alle Spiele'!$J23='alle Spiele'!BZ23),Punktsystem!$B$5,IF(OR(AND('alle Spiele'!$H23-'alle Spiele'!$J23&lt;0,'alle Spiele'!BY23-'alle Spiele'!BZ23&lt;0),AND('alle Spiele'!$H23-'alle Spiele'!$J23&gt;0,'alle Spiele'!BY23-'alle Spiele'!BZ23&gt;0),AND('alle Spiele'!$H23-'alle Spiele'!$J23=0,'alle Spiele'!BY23-'alle Spiele'!BZ23=0)),Punktsystem!$B$6,0)))</f>
        <v>0</v>
      </c>
      <c r="BZ23" s="224">
        <f>IF(BY23=Punktsystem!$B$6,IF(AND(Punktsystem!$D$9&lt;&gt;"",'alle Spiele'!$H23-'alle Spiele'!$J23='alle Spiele'!BY23-'alle Spiele'!BZ23,'alle Spiele'!$H23&lt;&gt;'alle Spiele'!$J23),Punktsystem!$B$9,0)+IF(AND(Punktsystem!$D$11&lt;&gt;"",OR('alle Spiele'!$H23='alle Spiele'!BY23,'alle Spiele'!$J23='alle Spiele'!BZ23)),Punktsystem!$B$11,0)+IF(AND(Punktsystem!$D$10&lt;&gt;"",'alle Spiele'!$H23='alle Spiele'!$J23,'alle Spiele'!BY23='alle Spiele'!BZ23,ABS('alle Spiele'!$H23-'alle Spiele'!BY23)=1),Punktsystem!$B$10,0),0)</f>
        <v>0</v>
      </c>
      <c r="CA23" s="225">
        <f>IF(BY23=Punktsystem!$B$5,IF(AND(Punktsystem!$I$14&lt;&gt;"",'alle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CB23" s="230">
        <f>IF(OR('alle Spiele'!CB23="",'alle Spiele'!CC23=""),0,IF(AND('alle Spiele'!$H23='alle Spiele'!CB23,'alle Spiele'!$J23='alle Spiele'!CC23),Punktsystem!$B$5,IF(OR(AND('alle Spiele'!$H23-'alle Spiele'!$J23&lt;0,'alle Spiele'!CB23-'alle Spiele'!CC23&lt;0),AND('alle Spiele'!$H23-'alle Spiele'!$J23&gt;0,'alle Spiele'!CB23-'alle Spiele'!CC23&gt;0),AND('alle Spiele'!$H23-'alle Spiele'!$J23=0,'alle Spiele'!CB23-'alle Spiele'!CC23=0)),Punktsystem!$B$6,0)))</f>
        <v>0</v>
      </c>
      <c r="CC23" s="224">
        <f>IF(CB23=Punktsystem!$B$6,IF(AND(Punktsystem!$D$9&lt;&gt;"",'alle Spiele'!$H23-'alle Spiele'!$J23='alle Spiele'!CB23-'alle Spiele'!CC23,'alle Spiele'!$H23&lt;&gt;'alle Spiele'!$J23),Punktsystem!$B$9,0)+IF(AND(Punktsystem!$D$11&lt;&gt;"",OR('alle Spiele'!$H23='alle Spiele'!CB23,'alle Spiele'!$J23='alle Spiele'!CC23)),Punktsystem!$B$11,0)+IF(AND(Punktsystem!$D$10&lt;&gt;"",'alle Spiele'!$H23='alle Spiele'!$J23,'alle Spiele'!CB23='alle Spiele'!CC23,ABS('alle Spiele'!$H23-'alle Spiele'!CB23)=1),Punktsystem!$B$10,0),0)</f>
        <v>0</v>
      </c>
      <c r="CD23" s="225">
        <f>IF(CB23=Punktsystem!$B$5,IF(AND(Punktsystem!$I$14&lt;&gt;"",'alle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CE23" s="230">
        <f>IF(OR('alle Spiele'!CE23="",'alle Spiele'!CF23=""),0,IF(AND('alle Spiele'!$H23='alle Spiele'!CE23,'alle Spiele'!$J23='alle Spiele'!CF23),Punktsystem!$B$5,IF(OR(AND('alle Spiele'!$H23-'alle Spiele'!$J23&lt;0,'alle Spiele'!CE23-'alle Spiele'!CF23&lt;0),AND('alle Spiele'!$H23-'alle Spiele'!$J23&gt;0,'alle Spiele'!CE23-'alle Spiele'!CF23&gt;0),AND('alle Spiele'!$H23-'alle Spiele'!$J23=0,'alle Spiele'!CE23-'alle Spiele'!CF23=0)),Punktsystem!$B$6,0)))</f>
        <v>0</v>
      </c>
      <c r="CF23" s="224">
        <f>IF(CE23=Punktsystem!$B$6,IF(AND(Punktsystem!$D$9&lt;&gt;"",'alle Spiele'!$H23-'alle Spiele'!$J23='alle Spiele'!CE23-'alle Spiele'!CF23,'alle Spiele'!$H23&lt;&gt;'alle Spiele'!$J23),Punktsystem!$B$9,0)+IF(AND(Punktsystem!$D$11&lt;&gt;"",OR('alle Spiele'!$H23='alle Spiele'!CE23,'alle Spiele'!$J23='alle Spiele'!CF23)),Punktsystem!$B$11,0)+IF(AND(Punktsystem!$D$10&lt;&gt;"",'alle Spiele'!$H23='alle Spiele'!$J23,'alle Spiele'!CE23='alle Spiele'!CF23,ABS('alle Spiele'!$H23-'alle Spiele'!CE23)=1),Punktsystem!$B$10,0),0)</f>
        <v>0</v>
      </c>
      <c r="CG23" s="225">
        <f>IF(CE23=Punktsystem!$B$5,IF(AND(Punktsystem!$I$14&lt;&gt;"",'alle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CH23" s="230">
        <f>IF(OR('alle Spiele'!CH23="",'alle Spiele'!CI23=""),0,IF(AND('alle Spiele'!$H23='alle Spiele'!CH23,'alle Spiele'!$J23='alle Spiele'!CI23),Punktsystem!$B$5,IF(OR(AND('alle Spiele'!$H23-'alle Spiele'!$J23&lt;0,'alle Spiele'!CH23-'alle Spiele'!CI23&lt;0),AND('alle Spiele'!$H23-'alle Spiele'!$J23&gt;0,'alle Spiele'!CH23-'alle Spiele'!CI23&gt;0),AND('alle Spiele'!$H23-'alle Spiele'!$J23=0,'alle Spiele'!CH23-'alle Spiele'!CI23=0)),Punktsystem!$B$6,0)))</f>
        <v>0</v>
      </c>
      <c r="CI23" s="224">
        <f>IF(CH23=Punktsystem!$B$6,IF(AND(Punktsystem!$D$9&lt;&gt;"",'alle Spiele'!$H23-'alle Spiele'!$J23='alle Spiele'!CH23-'alle Spiele'!CI23,'alle Spiele'!$H23&lt;&gt;'alle Spiele'!$J23),Punktsystem!$B$9,0)+IF(AND(Punktsystem!$D$11&lt;&gt;"",OR('alle Spiele'!$H23='alle Spiele'!CH23,'alle Spiele'!$J23='alle Spiele'!CI23)),Punktsystem!$B$11,0)+IF(AND(Punktsystem!$D$10&lt;&gt;"",'alle Spiele'!$H23='alle Spiele'!$J23,'alle Spiele'!CH23='alle Spiele'!CI23,ABS('alle Spiele'!$H23-'alle Spiele'!CH23)=1),Punktsystem!$B$10,0),0)</f>
        <v>0</v>
      </c>
      <c r="CJ23" s="225">
        <f>IF(CH23=Punktsystem!$B$5,IF(AND(Punktsystem!$I$14&lt;&gt;"",'alle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CK23" s="230">
        <f>IF(OR('alle Spiele'!CK23="",'alle Spiele'!CL23=""),0,IF(AND('alle Spiele'!$H23='alle Spiele'!CK23,'alle Spiele'!$J23='alle Spiele'!CL23),Punktsystem!$B$5,IF(OR(AND('alle Spiele'!$H23-'alle Spiele'!$J23&lt;0,'alle Spiele'!CK23-'alle Spiele'!CL23&lt;0),AND('alle Spiele'!$H23-'alle Spiele'!$J23&gt;0,'alle Spiele'!CK23-'alle Spiele'!CL23&gt;0),AND('alle Spiele'!$H23-'alle Spiele'!$J23=0,'alle Spiele'!CK23-'alle Spiele'!CL23=0)),Punktsystem!$B$6,0)))</f>
        <v>0</v>
      </c>
      <c r="CL23" s="224">
        <f>IF(CK23=Punktsystem!$B$6,IF(AND(Punktsystem!$D$9&lt;&gt;"",'alle Spiele'!$H23-'alle Spiele'!$J23='alle Spiele'!CK23-'alle Spiele'!CL23,'alle Spiele'!$H23&lt;&gt;'alle Spiele'!$J23),Punktsystem!$B$9,0)+IF(AND(Punktsystem!$D$11&lt;&gt;"",OR('alle Spiele'!$H23='alle Spiele'!CK23,'alle Spiele'!$J23='alle Spiele'!CL23)),Punktsystem!$B$11,0)+IF(AND(Punktsystem!$D$10&lt;&gt;"",'alle Spiele'!$H23='alle Spiele'!$J23,'alle Spiele'!CK23='alle Spiele'!CL23,ABS('alle Spiele'!$H23-'alle Spiele'!CK23)=1),Punktsystem!$B$10,0),0)</f>
        <v>0</v>
      </c>
      <c r="CM23" s="225">
        <f>IF(CK23=Punktsystem!$B$5,IF(AND(Punktsystem!$I$14&lt;&gt;"",'alle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CN23" s="230">
        <f>IF(OR('alle Spiele'!CN23="",'alle Spiele'!CO23=""),0,IF(AND('alle Spiele'!$H23='alle Spiele'!CN23,'alle Spiele'!$J23='alle Spiele'!CO23),Punktsystem!$B$5,IF(OR(AND('alle Spiele'!$H23-'alle Spiele'!$J23&lt;0,'alle Spiele'!CN23-'alle Spiele'!CO23&lt;0),AND('alle Spiele'!$H23-'alle Spiele'!$J23&gt;0,'alle Spiele'!CN23-'alle Spiele'!CO23&gt;0),AND('alle Spiele'!$H23-'alle Spiele'!$J23=0,'alle Spiele'!CN23-'alle Spiele'!CO23=0)),Punktsystem!$B$6,0)))</f>
        <v>0</v>
      </c>
      <c r="CO23" s="224">
        <f>IF(CN23=Punktsystem!$B$6,IF(AND(Punktsystem!$D$9&lt;&gt;"",'alle Spiele'!$H23-'alle Spiele'!$J23='alle Spiele'!CN23-'alle Spiele'!CO23,'alle Spiele'!$H23&lt;&gt;'alle Spiele'!$J23),Punktsystem!$B$9,0)+IF(AND(Punktsystem!$D$11&lt;&gt;"",OR('alle Spiele'!$H23='alle Spiele'!CN23,'alle Spiele'!$J23='alle Spiele'!CO23)),Punktsystem!$B$11,0)+IF(AND(Punktsystem!$D$10&lt;&gt;"",'alle Spiele'!$H23='alle Spiele'!$J23,'alle Spiele'!CN23='alle Spiele'!CO23,ABS('alle Spiele'!$H23-'alle Spiele'!CN23)=1),Punktsystem!$B$10,0),0)</f>
        <v>0</v>
      </c>
      <c r="CP23" s="225">
        <f>IF(CN23=Punktsystem!$B$5,IF(AND(Punktsystem!$I$14&lt;&gt;"",'alle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CQ23" s="230">
        <f>IF(OR('alle Spiele'!CQ23="",'alle Spiele'!CR23=""),0,IF(AND('alle Spiele'!$H23='alle Spiele'!CQ23,'alle Spiele'!$J23='alle Spiele'!CR23),Punktsystem!$B$5,IF(OR(AND('alle Spiele'!$H23-'alle Spiele'!$J23&lt;0,'alle Spiele'!CQ23-'alle Spiele'!CR23&lt;0),AND('alle Spiele'!$H23-'alle Spiele'!$J23&gt;0,'alle Spiele'!CQ23-'alle Spiele'!CR23&gt;0),AND('alle Spiele'!$H23-'alle Spiele'!$J23=0,'alle Spiele'!CQ23-'alle Spiele'!CR23=0)),Punktsystem!$B$6,0)))</f>
        <v>0</v>
      </c>
      <c r="CR23" s="224">
        <f>IF(CQ23=Punktsystem!$B$6,IF(AND(Punktsystem!$D$9&lt;&gt;"",'alle Spiele'!$H23-'alle Spiele'!$J23='alle Spiele'!CQ23-'alle Spiele'!CR23,'alle Spiele'!$H23&lt;&gt;'alle Spiele'!$J23),Punktsystem!$B$9,0)+IF(AND(Punktsystem!$D$11&lt;&gt;"",OR('alle Spiele'!$H23='alle Spiele'!CQ23,'alle Spiele'!$J23='alle Spiele'!CR23)),Punktsystem!$B$11,0)+IF(AND(Punktsystem!$D$10&lt;&gt;"",'alle Spiele'!$H23='alle Spiele'!$J23,'alle Spiele'!CQ23='alle Spiele'!CR23,ABS('alle Spiele'!$H23-'alle Spiele'!CQ23)=1),Punktsystem!$B$10,0),0)</f>
        <v>0</v>
      </c>
      <c r="CS23" s="225">
        <f>IF(CQ23=Punktsystem!$B$5,IF(AND(Punktsystem!$I$14&lt;&gt;"",'alle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CT23" s="230">
        <f>IF(OR('alle Spiele'!CT23="",'alle Spiele'!CU23=""),0,IF(AND('alle Spiele'!$H23='alle Spiele'!CT23,'alle Spiele'!$J23='alle Spiele'!CU23),Punktsystem!$B$5,IF(OR(AND('alle Spiele'!$H23-'alle Spiele'!$J23&lt;0,'alle Spiele'!CT23-'alle Spiele'!CU23&lt;0),AND('alle Spiele'!$H23-'alle Spiele'!$J23&gt;0,'alle Spiele'!CT23-'alle Spiele'!CU23&gt;0),AND('alle Spiele'!$H23-'alle Spiele'!$J23=0,'alle Spiele'!CT23-'alle Spiele'!CU23=0)),Punktsystem!$B$6,0)))</f>
        <v>0</v>
      </c>
      <c r="CU23" s="224">
        <f>IF(CT23=Punktsystem!$B$6,IF(AND(Punktsystem!$D$9&lt;&gt;"",'alle Spiele'!$H23-'alle Spiele'!$J23='alle Spiele'!CT23-'alle Spiele'!CU23,'alle Spiele'!$H23&lt;&gt;'alle Spiele'!$J23),Punktsystem!$B$9,0)+IF(AND(Punktsystem!$D$11&lt;&gt;"",OR('alle Spiele'!$H23='alle Spiele'!CT23,'alle Spiele'!$J23='alle Spiele'!CU23)),Punktsystem!$B$11,0)+IF(AND(Punktsystem!$D$10&lt;&gt;"",'alle Spiele'!$H23='alle Spiele'!$J23,'alle Spiele'!CT23='alle Spiele'!CU23,ABS('alle Spiele'!$H23-'alle Spiele'!CT23)=1),Punktsystem!$B$10,0),0)</f>
        <v>0</v>
      </c>
      <c r="CV23" s="225">
        <f>IF(CT23=Punktsystem!$B$5,IF(AND(Punktsystem!$I$14&lt;&gt;"",'alle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CW23" s="230">
        <f>IF(OR('alle Spiele'!CW23="",'alle Spiele'!CX23=""),0,IF(AND('alle Spiele'!$H23='alle Spiele'!CW23,'alle Spiele'!$J23='alle Spiele'!CX23),Punktsystem!$B$5,IF(OR(AND('alle Spiele'!$H23-'alle Spiele'!$J23&lt;0,'alle Spiele'!CW23-'alle Spiele'!CX23&lt;0),AND('alle Spiele'!$H23-'alle Spiele'!$J23&gt;0,'alle Spiele'!CW23-'alle Spiele'!CX23&gt;0),AND('alle Spiele'!$H23-'alle Spiele'!$J23=0,'alle Spiele'!CW23-'alle Spiele'!CX23=0)),Punktsystem!$B$6,0)))</f>
        <v>0</v>
      </c>
      <c r="CX23" s="224">
        <f>IF(CW23=Punktsystem!$B$6,IF(AND(Punktsystem!$D$9&lt;&gt;"",'alle Spiele'!$H23-'alle Spiele'!$J23='alle Spiele'!CW23-'alle Spiele'!CX23,'alle Spiele'!$H23&lt;&gt;'alle Spiele'!$J23),Punktsystem!$B$9,0)+IF(AND(Punktsystem!$D$11&lt;&gt;"",OR('alle Spiele'!$H23='alle Spiele'!CW23,'alle Spiele'!$J23='alle Spiele'!CX23)),Punktsystem!$B$11,0)+IF(AND(Punktsystem!$D$10&lt;&gt;"",'alle Spiele'!$H23='alle Spiele'!$J23,'alle Spiele'!CW23='alle Spiele'!CX23,ABS('alle Spiele'!$H23-'alle Spiele'!CW23)=1),Punktsystem!$B$10,0),0)</f>
        <v>0</v>
      </c>
      <c r="CY23" s="225">
        <f>IF(CW23=Punktsystem!$B$5,IF(AND(Punktsystem!$I$14&lt;&gt;"",'alle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CZ23" s="230">
        <f>IF(OR('alle Spiele'!CZ23="",'alle Spiele'!DA23=""),0,IF(AND('alle Spiele'!$H23='alle Spiele'!CZ23,'alle Spiele'!$J23='alle Spiele'!DA23),Punktsystem!$B$5,IF(OR(AND('alle Spiele'!$H23-'alle Spiele'!$J23&lt;0,'alle Spiele'!CZ23-'alle Spiele'!DA23&lt;0),AND('alle Spiele'!$H23-'alle Spiele'!$J23&gt;0,'alle Spiele'!CZ23-'alle Spiele'!DA23&gt;0),AND('alle Spiele'!$H23-'alle Spiele'!$J23=0,'alle Spiele'!CZ23-'alle Spiele'!DA23=0)),Punktsystem!$B$6,0)))</f>
        <v>0</v>
      </c>
      <c r="DA23" s="224">
        <f>IF(CZ23=Punktsystem!$B$6,IF(AND(Punktsystem!$D$9&lt;&gt;"",'alle Spiele'!$H23-'alle Spiele'!$J23='alle Spiele'!CZ23-'alle Spiele'!DA23,'alle Spiele'!$H23&lt;&gt;'alle Spiele'!$J23),Punktsystem!$B$9,0)+IF(AND(Punktsystem!$D$11&lt;&gt;"",OR('alle Spiele'!$H23='alle Spiele'!CZ23,'alle Spiele'!$J23='alle Spiele'!DA23)),Punktsystem!$B$11,0)+IF(AND(Punktsystem!$D$10&lt;&gt;"",'alle Spiele'!$H23='alle Spiele'!$J23,'alle Spiele'!CZ23='alle Spiele'!DA23,ABS('alle Spiele'!$H23-'alle Spiele'!CZ23)=1),Punktsystem!$B$10,0),0)</f>
        <v>0</v>
      </c>
      <c r="DB23" s="225">
        <f>IF(CZ23=Punktsystem!$B$5,IF(AND(Punktsystem!$I$14&lt;&gt;"",'alle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DC23" s="230">
        <f>IF(OR('alle Spiele'!DC23="",'alle Spiele'!DD23=""),0,IF(AND('alle Spiele'!$H23='alle Spiele'!DC23,'alle Spiele'!$J23='alle Spiele'!DD23),Punktsystem!$B$5,IF(OR(AND('alle Spiele'!$H23-'alle Spiele'!$J23&lt;0,'alle Spiele'!DC23-'alle Spiele'!DD23&lt;0),AND('alle Spiele'!$H23-'alle Spiele'!$J23&gt;0,'alle Spiele'!DC23-'alle Spiele'!DD23&gt;0),AND('alle Spiele'!$H23-'alle Spiele'!$J23=0,'alle Spiele'!DC23-'alle Spiele'!DD23=0)),Punktsystem!$B$6,0)))</f>
        <v>0</v>
      </c>
      <c r="DD23" s="224">
        <f>IF(DC23=Punktsystem!$B$6,IF(AND(Punktsystem!$D$9&lt;&gt;"",'alle Spiele'!$H23-'alle Spiele'!$J23='alle Spiele'!DC23-'alle Spiele'!DD23,'alle Spiele'!$H23&lt;&gt;'alle Spiele'!$J23),Punktsystem!$B$9,0)+IF(AND(Punktsystem!$D$11&lt;&gt;"",OR('alle Spiele'!$H23='alle Spiele'!DC23,'alle Spiele'!$J23='alle Spiele'!DD23)),Punktsystem!$B$11,0)+IF(AND(Punktsystem!$D$10&lt;&gt;"",'alle Spiele'!$H23='alle Spiele'!$J23,'alle Spiele'!DC23='alle Spiele'!DD23,ABS('alle Spiele'!$H23-'alle Spiele'!DC23)=1),Punktsystem!$B$10,0),0)</f>
        <v>0</v>
      </c>
      <c r="DE23" s="225">
        <f>IF(DC23=Punktsystem!$B$5,IF(AND(Punktsystem!$I$14&lt;&gt;"",'alle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DF23" s="230">
        <f>IF(OR('alle Spiele'!DF23="",'alle Spiele'!DG23=""),0,IF(AND('alle Spiele'!$H23='alle Spiele'!DF23,'alle Spiele'!$J23='alle Spiele'!DG23),Punktsystem!$B$5,IF(OR(AND('alle Spiele'!$H23-'alle Spiele'!$J23&lt;0,'alle Spiele'!DF23-'alle Spiele'!DG23&lt;0),AND('alle Spiele'!$H23-'alle Spiele'!$J23&gt;0,'alle Spiele'!DF23-'alle Spiele'!DG23&gt;0),AND('alle Spiele'!$H23-'alle Spiele'!$J23=0,'alle Spiele'!DF23-'alle Spiele'!DG23=0)),Punktsystem!$B$6,0)))</f>
        <v>0</v>
      </c>
      <c r="DG23" s="224">
        <f>IF(DF23=Punktsystem!$B$6,IF(AND(Punktsystem!$D$9&lt;&gt;"",'alle Spiele'!$H23-'alle Spiele'!$J23='alle Spiele'!DF23-'alle Spiele'!DG23,'alle Spiele'!$H23&lt;&gt;'alle Spiele'!$J23),Punktsystem!$B$9,0)+IF(AND(Punktsystem!$D$11&lt;&gt;"",OR('alle Spiele'!$H23='alle Spiele'!DF23,'alle Spiele'!$J23='alle Spiele'!DG23)),Punktsystem!$B$11,0)+IF(AND(Punktsystem!$D$10&lt;&gt;"",'alle Spiele'!$H23='alle Spiele'!$J23,'alle Spiele'!DF23='alle Spiele'!DG23,ABS('alle Spiele'!$H23-'alle Spiele'!DF23)=1),Punktsystem!$B$10,0),0)</f>
        <v>0</v>
      </c>
      <c r="DH23" s="225">
        <f>IF(DF23=Punktsystem!$B$5,IF(AND(Punktsystem!$I$14&lt;&gt;"",'alle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DI23" s="230">
        <f>IF(OR('alle Spiele'!DI23="",'alle Spiele'!DJ23=""),0,IF(AND('alle Spiele'!$H23='alle Spiele'!DI23,'alle Spiele'!$J23='alle Spiele'!DJ23),Punktsystem!$B$5,IF(OR(AND('alle Spiele'!$H23-'alle Spiele'!$J23&lt;0,'alle Spiele'!DI23-'alle Spiele'!DJ23&lt;0),AND('alle Spiele'!$H23-'alle Spiele'!$J23&gt;0,'alle Spiele'!DI23-'alle Spiele'!DJ23&gt;0),AND('alle Spiele'!$H23-'alle Spiele'!$J23=0,'alle Spiele'!DI23-'alle Spiele'!DJ23=0)),Punktsystem!$B$6,0)))</f>
        <v>0</v>
      </c>
      <c r="DJ23" s="224">
        <f>IF(DI23=Punktsystem!$B$6,IF(AND(Punktsystem!$D$9&lt;&gt;"",'alle Spiele'!$H23-'alle Spiele'!$J23='alle Spiele'!DI23-'alle Spiele'!DJ23,'alle Spiele'!$H23&lt;&gt;'alle Spiele'!$J23),Punktsystem!$B$9,0)+IF(AND(Punktsystem!$D$11&lt;&gt;"",OR('alle Spiele'!$H23='alle Spiele'!DI23,'alle Spiele'!$J23='alle Spiele'!DJ23)),Punktsystem!$B$11,0)+IF(AND(Punktsystem!$D$10&lt;&gt;"",'alle Spiele'!$H23='alle Spiele'!$J23,'alle Spiele'!DI23='alle Spiele'!DJ23,ABS('alle Spiele'!$H23-'alle Spiele'!DI23)=1),Punktsystem!$B$10,0),0)</f>
        <v>0</v>
      </c>
      <c r="DK23" s="225">
        <f>IF(DI23=Punktsystem!$B$5,IF(AND(Punktsystem!$I$14&lt;&gt;"",'alle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DL23" s="230">
        <f>IF(OR('alle Spiele'!DL23="",'alle Spiele'!DM23=""),0,IF(AND('alle Spiele'!$H23='alle Spiele'!DL23,'alle Spiele'!$J23='alle Spiele'!DM23),Punktsystem!$B$5,IF(OR(AND('alle Spiele'!$H23-'alle Spiele'!$J23&lt;0,'alle Spiele'!DL23-'alle Spiele'!DM23&lt;0),AND('alle Spiele'!$H23-'alle Spiele'!$J23&gt;0,'alle Spiele'!DL23-'alle Spiele'!DM23&gt;0),AND('alle Spiele'!$H23-'alle Spiele'!$J23=0,'alle Spiele'!DL23-'alle Spiele'!DM23=0)),Punktsystem!$B$6,0)))</f>
        <v>0</v>
      </c>
      <c r="DM23" s="224">
        <f>IF(DL23=Punktsystem!$B$6,IF(AND(Punktsystem!$D$9&lt;&gt;"",'alle Spiele'!$H23-'alle Spiele'!$J23='alle Spiele'!DL23-'alle Spiele'!DM23,'alle Spiele'!$H23&lt;&gt;'alle Spiele'!$J23),Punktsystem!$B$9,0)+IF(AND(Punktsystem!$D$11&lt;&gt;"",OR('alle Spiele'!$H23='alle Spiele'!DL23,'alle Spiele'!$J23='alle Spiele'!DM23)),Punktsystem!$B$11,0)+IF(AND(Punktsystem!$D$10&lt;&gt;"",'alle Spiele'!$H23='alle Spiele'!$J23,'alle Spiele'!DL23='alle Spiele'!DM23,ABS('alle Spiele'!$H23-'alle Spiele'!DL23)=1),Punktsystem!$B$10,0),0)</f>
        <v>0</v>
      </c>
      <c r="DN23" s="225">
        <f>IF(DL23=Punktsystem!$B$5,IF(AND(Punktsystem!$I$14&lt;&gt;"",'alle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DO23" s="230">
        <f>IF(OR('alle Spiele'!DO23="",'alle Spiele'!DP23=""),0,IF(AND('alle Spiele'!$H23='alle Spiele'!DO23,'alle Spiele'!$J23='alle Spiele'!DP23),Punktsystem!$B$5,IF(OR(AND('alle Spiele'!$H23-'alle Spiele'!$J23&lt;0,'alle Spiele'!DO23-'alle Spiele'!DP23&lt;0),AND('alle Spiele'!$H23-'alle Spiele'!$J23&gt;0,'alle Spiele'!DO23-'alle Spiele'!DP23&gt;0),AND('alle Spiele'!$H23-'alle Spiele'!$J23=0,'alle Spiele'!DO23-'alle Spiele'!DP23=0)),Punktsystem!$B$6,0)))</f>
        <v>0</v>
      </c>
      <c r="DP23" s="224">
        <f>IF(DO23=Punktsystem!$B$6,IF(AND(Punktsystem!$D$9&lt;&gt;"",'alle Spiele'!$H23-'alle Spiele'!$J23='alle Spiele'!DO23-'alle Spiele'!DP23,'alle Spiele'!$H23&lt;&gt;'alle Spiele'!$J23),Punktsystem!$B$9,0)+IF(AND(Punktsystem!$D$11&lt;&gt;"",OR('alle Spiele'!$H23='alle Spiele'!DO23,'alle Spiele'!$J23='alle Spiele'!DP23)),Punktsystem!$B$11,0)+IF(AND(Punktsystem!$D$10&lt;&gt;"",'alle Spiele'!$H23='alle Spiele'!$J23,'alle Spiele'!DO23='alle Spiele'!DP23,ABS('alle Spiele'!$H23-'alle Spiele'!DO23)=1),Punktsystem!$B$10,0),0)</f>
        <v>0</v>
      </c>
      <c r="DQ23" s="225">
        <f>IF(DO23=Punktsystem!$B$5,IF(AND(Punktsystem!$I$14&lt;&gt;"",'alle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DR23" s="230">
        <f>IF(OR('alle Spiele'!DR23="",'alle Spiele'!DS23=""),0,IF(AND('alle Spiele'!$H23='alle Spiele'!DR23,'alle Spiele'!$J23='alle Spiele'!DS23),Punktsystem!$B$5,IF(OR(AND('alle Spiele'!$H23-'alle Spiele'!$J23&lt;0,'alle Spiele'!DR23-'alle Spiele'!DS23&lt;0),AND('alle Spiele'!$H23-'alle Spiele'!$J23&gt;0,'alle Spiele'!DR23-'alle Spiele'!DS23&gt;0),AND('alle Spiele'!$H23-'alle Spiele'!$J23=0,'alle Spiele'!DR23-'alle Spiele'!DS23=0)),Punktsystem!$B$6,0)))</f>
        <v>0</v>
      </c>
      <c r="DS23" s="224">
        <f>IF(DR23=Punktsystem!$B$6,IF(AND(Punktsystem!$D$9&lt;&gt;"",'alle Spiele'!$H23-'alle Spiele'!$J23='alle Spiele'!DR23-'alle Spiele'!DS23,'alle Spiele'!$H23&lt;&gt;'alle Spiele'!$J23),Punktsystem!$B$9,0)+IF(AND(Punktsystem!$D$11&lt;&gt;"",OR('alle Spiele'!$H23='alle Spiele'!DR23,'alle Spiele'!$J23='alle Spiele'!DS23)),Punktsystem!$B$11,0)+IF(AND(Punktsystem!$D$10&lt;&gt;"",'alle Spiele'!$H23='alle Spiele'!$J23,'alle Spiele'!DR23='alle Spiele'!DS23,ABS('alle Spiele'!$H23-'alle Spiele'!DR23)=1),Punktsystem!$B$10,0),0)</f>
        <v>0</v>
      </c>
      <c r="DT23" s="225">
        <f>IF(DR23=Punktsystem!$B$5,IF(AND(Punktsystem!$I$14&lt;&gt;"",'alle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DU23" s="230">
        <f>IF(OR('alle Spiele'!DU23="",'alle Spiele'!DV23=""),0,IF(AND('alle Spiele'!$H23='alle Spiele'!DU23,'alle Spiele'!$J23='alle Spiele'!DV23),Punktsystem!$B$5,IF(OR(AND('alle Spiele'!$H23-'alle Spiele'!$J23&lt;0,'alle Spiele'!DU23-'alle Spiele'!DV23&lt;0),AND('alle Spiele'!$H23-'alle Spiele'!$J23&gt;0,'alle Spiele'!DU23-'alle Spiele'!DV23&gt;0),AND('alle Spiele'!$H23-'alle Spiele'!$J23=0,'alle Spiele'!DU23-'alle Spiele'!DV23=0)),Punktsystem!$B$6,0)))</f>
        <v>0</v>
      </c>
      <c r="DV23" s="224">
        <f>IF(DU23=Punktsystem!$B$6,IF(AND(Punktsystem!$D$9&lt;&gt;"",'alle Spiele'!$H23-'alle Spiele'!$J23='alle Spiele'!DU23-'alle Spiele'!DV23,'alle Spiele'!$H23&lt;&gt;'alle Spiele'!$J23),Punktsystem!$B$9,0)+IF(AND(Punktsystem!$D$11&lt;&gt;"",OR('alle Spiele'!$H23='alle Spiele'!DU23,'alle Spiele'!$J23='alle Spiele'!DV23)),Punktsystem!$B$11,0)+IF(AND(Punktsystem!$D$10&lt;&gt;"",'alle Spiele'!$H23='alle Spiele'!$J23,'alle Spiele'!DU23='alle Spiele'!DV23,ABS('alle Spiele'!$H23-'alle Spiele'!DU23)=1),Punktsystem!$B$10,0),0)</f>
        <v>0</v>
      </c>
      <c r="DW23" s="225">
        <f>IF(DU23=Punktsystem!$B$5,IF(AND(Punktsystem!$I$14&lt;&gt;"",'alle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DX23" s="230">
        <f>IF(OR('alle Spiele'!DX23="",'alle Spiele'!DY23=""),0,IF(AND('alle Spiele'!$H23='alle Spiele'!DX23,'alle Spiele'!$J23='alle Spiele'!DY23),Punktsystem!$B$5,IF(OR(AND('alle Spiele'!$H23-'alle Spiele'!$J23&lt;0,'alle Spiele'!DX23-'alle Spiele'!DY23&lt;0),AND('alle Spiele'!$H23-'alle Spiele'!$J23&gt;0,'alle Spiele'!DX23-'alle Spiele'!DY23&gt;0),AND('alle Spiele'!$H23-'alle Spiele'!$J23=0,'alle Spiele'!DX23-'alle Spiele'!DY23=0)),Punktsystem!$B$6,0)))</f>
        <v>0</v>
      </c>
      <c r="DY23" s="224">
        <f>IF(DX23=Punktsystem!$B$6,IF(AND(Punktsystem!$D$9&lt;&gt;"",'alle Spiele'!$H23-'alle Spiele'!$J23='alle Spiele'!DX23-'alle Spiele'!DY23,'alle Spiele'!$H23&lt;&gt;'alle Spiele'!$J23),Punktsystem!$B$9,0)+IF(AND(Punktsystem!$D$11&lt;&gt;"",OR('alle Spiele'!$H23='alle Spiele'!DX23,'alle Spiele'!$J23='alle Spiele'!DY23)),Punktsystem!$B$11,0)+IF(AND(Punktsystem!$D$10&lt;&gt;"",'alle Spiele'!$H23='alle Spiele'!$J23,'alle Spiele'!DX23='alle Spiele'!DY23,ABS('alle Spiele'!$H23-'alle Spiele'!DX23)=1),Punktsystem!$B$10,0),0)</f>
        <v>0</v>
      </c>
      <c r="DZ23" s="225">
        <f>IF(DX23=Punktsystem!$B$5,IF(AND(Punktsystem!$I$14&lt;&gt;"",'alle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EA23" s="230">
        <f>IF(OR('alle Spiele'!EA23="",'alle Spiele'!EB23=""),0,IF(AND('alle Spiele'!$H23='alle Spiele'!EA23,'alle Spiele'!$J23='alle Spiele'!EB23),Punktsystem!$B$5,IF(OR(AND('alle Spiele'!$H23-'alle Spiele'!$J23&lt;0,'alle Spiele'!EA23-'alle Spiele'!EB23&lt;0),AND('alle Spiele'!$H23-'alle Spiele'!$J23&gt;0,'alle Spiele'!EA23-'alle Spiele'!EB23&gt;0),AND('alle Spiele'!$H23-'alle Spiele'!$J23=0,'alle Spiele'!EA23-'alle Spiele'!EB23=0)),Punktsystem!$B$6,0)))</f>
        <v>0</v>
      </c>
      <c r="EB23" s="224">
        <f>IF(EA23=Punktsystem!$B$6,IF(AND(Punktsystem!$D$9&lt;&gt;"",'alle Spiele'!$H23-'alle Spiele'!$J23='alle Spiele'!EA23-'alle Spiele'!EB23,'alle Spiele'!$H23&lt;&gt;'alle Spiele'!$J23),Punktsystem!$B$9,0)+IF(AND(Punktsystem!$D$11&lt;&gt;"",OR('alle Spiele'!$H23='alle Spiele'!EA23,'alle Spiele'!$J23='alle Spiele'!EB23)),Punktsystem!$B$11,0)+IF(AND(Punktsystem!$D$10&lt;&gt;"",'alle Spiele'!$H23='alle Spiele'!$J23,'alle Spiele'!EA23='alle Spiele'!EB23,ABS('alle Spiele'!$H23-'alle Spiele'!EA23)=1),Punktsystem!$B$10,0),0)</f>
        <v>0</v>
      </c>
      <c r="EC23" s="225">
        <f>IF(EA23=Punktsystem!$B$5,IF(AND(Punktsystem!$I$14&lt;&gt;"",'alle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ED23" s="230">
        <f>IF(OR('alle Spiele'!ED23="",'alle Spiele'!EE23=""),0,IF(AND('alle Spiele'!$H23='alle Spiele'!ED23,'alle Spiele'!$J23='alle Spiele'!EE23),Punktsystem!$B$5,IF(OR(AND('alle Spiele'!$H23-'alle Spiele'!$J23&lt;0,'alle Spiele'!ED23-'alle Spiele'!EE23&lt;0),AND('alle Spiele'!$H23-'alle Spiele'!$J23&gt;0,'alle Spiele'!ED23-'alle Spiele'!EE23&gt;0),AND('alle Spiele'!$H23-'alle Spiele'!$J23=0,'alle Spiele'!ED23-'alle Spiele'!EE23=0)),Punktsystem!$B$6,0)))</f>
        <v>0</v>
      </c>
      <c r="EE23" s="224">
        <f>IF(ED23=Punktsystem!$B$6,IF(AND(Punktsystem!$D$9&lt;&gt;"",'alle Spiele'!$H23-'alle Spiele'!$J23='alle Spiele'!ED23-'alle Spiele'!EE23,'alle Spiele'!$H23&lt;&gt;'alle Spiele'!$J23),Punktsystem!$B$9,0)+IF(AND(Punktsystem!$D$11&lt;&gt;"",OR('alle Spiele'!$H23='alle Spiele'!ED23,'alle Spiele'!$J23='alle Spiele'!EE23)),Punktsystem!$B$11,0)+IF(AND(Punktsystem!$D$10&lt;&gt;"",'alle Spiele'!$H23='alle Spiele'!$J23,'alle Spiele'!ED23='alle Spiele'!EE23,ABS('alle Spiele'!$H23-'alle Spiele'!ED23)=1),Punktsystem!$B$10,0),0)</f>
        <v>0</v>
      </c>
      <c r="EF23" s="225">
        <f>IF(ED23=Punktsystem!$B$5,IF(AND(Punktsystem!$I$14&lt;&gt;"",'alle Spiele'!$H23+'alle Spiele'!$J23&gt;Punktsystem!$D$14),('alle Spiele'!$H23+'alle Spiele'!$J23-Punktsystem!$D$14)*Punktsystem!$F$14,0)+IF(AND(Punktsystem!$I$15&lt;&gt;"",ABS('alle Spiele'!$H23-'alle Spiele'!$J23)&gt;Punktsystem!$D$15),(ABS('alle Spiele'!$H23-'alle Spiele'!$J23)-Punktsystem!$D$15)*Punktsystem!$F$15,0),0)</f>
        <v>0</v>
      </c>
      <c r="EG23" s="230">
        <f>IF(OR('alle Spiele'!EG23="",'alle Spiele'!EH23=""),0,IF(AND('alle Spiele'!$H23='alle Spiele'!EG23,'alle Spiele'!$J23='alle Spiele'!EH23),Punktsystem!$B$5,IF(OR(AND('alle Spiele'!$H23-'alle Spiele'!$J23&lt;0,'alle Spiele'!EG23-'alle Spiele'!EH23&lt;0),AND('alle Spiele'!$H23-'alle Spiele'!$J23&gt;0,'alle Spiele'!EG23-'alle Spiele'!EH23&gt;0),AND('alle Spiele'!$H23-'alle Spiele'!$J23=0,'alle Spiele'!EG23-'alle Spiele'!EH23=0)),Punktsystem!$B$6,0)))</f>
        <v>0</v>
      </c>
      <c r="EH23" s="224">
        <f>IF(EG23=Punktsystem!$B$6,IF(AND(Punktsystem!$D$9&lt;&gt;"",'alle Spiele'!$H23-'alle Spiele'!$J23='alle Spiele'!EG23-'alle Spiele'!EH23,'alle Spiele'!$H23&lt;&gt;'alle Spiele'!$J23),Punktsystem!$B$9,0)+IF(AND(Punktsystem!$D$11&lt;&gt;"",OR('alle Spiele'!$H23='alle Spiele'!EG23,'alle Spiele'!$J23='alle Spiele'!EH23)),Punktsystem!$B$11,0)+IF(AND(Punktsystem!$D$10&lt;&gt;"",'alle Spiele'!$H23='alle Spiele'!$J23,'alle Spiele'!EG23='alle Spiele'!EH23,ABS('alle Spiele'!$H23-'alle Spiele'!EG23)=1),Punktsystem!$B$10,0),0)</f>
        <v>0</v>
      </c>
      <c r="EI23" s="225">
        <f>IF(EG23=Punktsystem!$B$5,IF(AND(Punktsystem!$I$14&lt;&gt;"",'alle Spiele'!$H23+'alle Spiele'!$J23&gt;Punktsystem!$D$14),('alle Spiele'!$H23+'alle Spiele'!$J23-Punktsystem!$D$14)*Punktsystem!$F$14,0)+IF(AND(Punktsystem!$I$15&lt;&gt;"",ABS('alle Spiele'!$H23-'alle Spiele'!$J23)&gt;Punktsystem!$D$15),(ABS('alle Spiele'!$H23-'alle Spiele'!$J23)-Punktsystem!$D$15)*Punktsystem!$F$15,0),0)</f>
        <v>0</v>
      </c>
    </row>
    <row r="24" spans="1:139" x14ac:dyDescent="0.2">
      <c r="A24"/>
      <c r="B24"/>
      <c r="C24"/>
      <c r="D24"/>
      <c r="E24"/>
      <c r="F24"/>
      <c r="G24"/>
      <c r="H24"/>
      <c r="J24"/>
      <c r="K24"/>
      <c r="L24"/>
      <c r="M24"/>
      <c r="N24"/>
      <c r="O24"/>
      <c r="P24"/>
      <c r="Q24"/>
      <c r="T24" s="230">
        <f>IF(OR('alle Spiele'!T24="",'alle Spiele'!U24=""),0,IF(AND('alle Spiele'!$H24='alle Spiele'!T24,'alle Spiele'!$J24='alle Spiele'!U24),Punktsystem!$B$5,IF(OR(AND('alle Spiele'!$H24-'alle Spiele'!$J24&lt;0,'alle Spiele'!T24-'alle Spiele'!U24&lt;0),AND('alle Spiele'!$H24-'alle Spiele'!$J24&gt;0,'alle Spiele'!T24-'alle Spiele'!U24&gt;0),AND('alle Spiele'!$H24-'alle Spiele'!$J24=0,'alle Spiele'!T24-'alle Spiele'!U24=0)),Punktsystem!$B$6,0)))</f>
        <v>0</v>
      </c>
      <c r="U24" s="224">
        <f>IF(T24=Punktsystem!$B$6,IF(AND(Punktsystem!$D$9&lt;&gt;"",'alle Spiele'!$H24-'alle Spiele'!$J24='alle Spiele'!T24-'alle Spiele'!U24,'alle Spiele'!$H24&lt;&gt;'alle Spiele'!$J24),Punktsystem!$B$9,0)+IF(AND(Punktsystem!$D$11&lt;&gt;"",OR('alle Spiele'!$H24='alle Spiele'!T24,'alle Spiele'!$J24='alle Spiele'!U24)),Punktsystem!$B$11,0)+IF(AND(Punktsystem!$D$10&lt;&gt;"",'alle Spiele'!$H24='alle Spiele'!$J24,'alle Spiele'!T24='alle Spiele'!U24,ABS('alle Spiele'!$H24-'alle Spiele'!T24)=1),Punktsystem!$B$10,0),0)</f>
        <v>0</v>
      </c>
      <c r="V24" s="225">
        <f>IF(T24=Punktsystem!$B$5,IF(AND(Punktsystem!$I$14&lt;&gt;"",'alle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W24" s="230">
        <f>IF(OR('alle Spiele'!W24="",'alle Spiele'!X24=""),0,IF(AND('alle Spiele'!$H24='alle Spiele'!W24,'alle Spiele'!$J24='alle Spiele'!X24),Punktsystem!$B$5,IF(OR(AND('alle Spiele'!$H24-'alle Spiele'!$J24&lt;0,'alle Spiele'!W24-'alle Spiele'!X24&lt;0),AND('alle Spiele'!$H24-'alle Spiele'!$J24&gt;0,'alle Spiele'!W24-'alle Spiele'!X24&gt;0),AND('alle Spiele'!$H24-'alle Spiele'!$J24=0,'alle Spiele'!W24-'alle Spiele'!X24=0)),Punktsystem!$B$6,0)))</f>
        <v>0</v>
      </c>
      <c r="X24" s="224">
        <f>IF(W24=Punktsystem!$B$6,IF(AND(Punktsystem!$D$9&lt;&gt;"",'alle Spiele'!$H24-'alle Spiele'!$J24='alle Spiele'!W24-'alle Spiele'!X24,'alle Spiele'!$H24&lt;&gt;'alle Spiele'!$J24),Punktsystem!$B$9,0)+IF(AND(Punktsystem!$D$11&lt;&gt;"",OR('alle Spiele'!$H24='alle Spiele'!W24,'alle Spiele'!$J24='alle Spiele'!X24)),Punktsystem!$B$11,0)+IF(AND(Punktsystem!$D$10&lt;&gt;"",'alle Spiele'!$H24='alle Spiele'!$J24,'alle Spiele'!W24='alle Spiele'!X24,ABS('alle Spiele'!$H24-'alle Spiele'!W24)=1),Punktsystem!$B$10,0),0)</f>
        <v>0</v>
      </c>
      <c r="Y24" s="225">
        <f>IF(W24=Punktsystem!$B$5,IF(AND(Punktsystem!$I$14&lt;&gt;"",'alle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Z24" s="230">
        <f>IF(OR('alle Spiele'!Z24="",'alle Spiele'!AA24=""),0,IF(AND('alle Spiele'!$H24='alle Spiele'!Z24,'alle Spiele'!$J24='alle Spiele'!AA24),Punktsystem!$B$5,IF(OR(AND('alle Spiele'!$H24-'alle Spiele'!$J24&lt;0,'alle Spiele'!Z24-'alle Spiele'!AA24&lt;0),AND('alle Spiele'!$H24-'alle Spiele'!$J24&gt;0,'alle Spiele'!Z24-'alle Spiele'!AA24&gt;0),AND('alle Spiele'!$H24-'alle Spiele'!$J24=0,'alle Spiele'!Z24-'alle Spiele'!AA24=0)),Punktsystem!$B$6,0)))</f>
        <v>0</v>
      </c>
      <c r="AA24" s="224">
        <f>IF(Z24=Punktsystem!$B$6,IF(AND(Punktsystem!$D$9&lt;&gt;"",'alle Spiele'!$H24-'alle Spiele'!$J24='alle Spiele'!Z24-'alle Spiele'!AA24,'alle Spiele'!$H24&lt;&gt;'alle Spiele'!$J24),Punktsystem!$B$9,0)+IF(AND(Punktsystem!$D$11&lt;&gt;"",OR('alle Spiele'!$H24='alle Spiele'!Z24,'alle Spiele'!$J24='alle Spiele'!AA24)),Punktsystem!$B$11,0)+IF(AND(Punktsystem!$D$10&lt;&gt;"",'alle Spiele'!$H24='alle Spiele'!$J24,'alle Spiele'!Z24='alle Spiele'!AA24,ABS('alle Spiele'!$H24-'alle Spiele'!Z24)=1),Punktsystem!$B$10,0),0)</f>
        <v>0</v>
      </c>
      <c r="AB24" s="225">
        <f>IF(Z24=Punktsystem!$B$5,IF(AND(Punktsystem!$I$14&lt;&gt;"",'alle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AC24" s="230">
        <f>IF(OR('alle Spiele'!AC24="",'alle Spiele'!AD24=""),0,IF(AND('alle Spiele'!$H24='alle Spiele'!AC24,'alle Spiele'!$J24='alle Spiele'!AD24),Punktsystem!$B$5,IF(OR(AND('alle Spiele'!$H24-'alle Spiele'!$J24&lt;0,'alle Spiele'!AC24-'alle Spiele'!AD24&lt;0),AND('alle Spiele'!$H24-'alle Spiele'!$J24&gt;0,'alle Spiele'!AC24-'alle Spiele'!AD24&gt;0),AND('alle Spiele'!$H24-'alle Spiele'!$J24=0,'alle Spiele'!AC24-'alle Spiele'!AD24=0)),Punktsystem!$B$6,0)))</f>
        <v>0</v>
      </c>
      <c r="AD24" s="224">
        <f>IF(AC24=Punktsystem!$B$6,IF(AND(Punktsystem!$D$9&lt;&gt;"",'alle Spiele'!$H24-'alle Spiele'!$J24='alle Spiele'!AC24-'alle Spiele'!AD24,'alle Spiele'!$H24&lt;&gt;'alle Spiele'!$J24),Punktsystem!$B$9,0)+IF(AND(Punktsystem!$D$11&lt;&gt;"",OR('alle Spiele'!$H24='alle Spiele'!AC24,'alle Spiele'!$J24='alle Spiele'!AD24)),Punktsystem!$B$11,0)+IF(AND(Punktsystem!$D$10&lt;&gt;"",'alle Spiele'!$H24='alle Spiele'!$J24,'alle Spiele'!AC24='alle Spiele'!AD24,ABS('alle Spiele'!$H24-'alle Spiele'!AC24)=1),Punktsystem!$B$10,0),0)</f>
        <v>0</v>
      </c>
      <c r="AE24" s="225">
        <f>IF(AC24=Punktsystem!$B$5,IF(AND(Punktsystem!$I$14&lt;&gt;"",'alle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AF24" s="230">
        <f>IF(OR('alle Spiele'!AF24="",'alle Spiele'!AG24=""),0,IF(AND('alle Spiele'!$H24='alle Spiele'!AF24,'alle Spiele'!$J24='alle Spiele'!AG24),Punktsystem!$B$5,IF(OR(AND('alle Spiele'!$H24-'alle Spiele'!$J24&lt;0,'alle Spiele'!AF24-'alle Spiele'!AG24&lt;0),AND('alle Spiele'!$H24-'alle Spiele'!$J24&gt;0,'alle Spiele'!AF24-'alle Spiele'!AG24&gt;0),AND('alle Spiele'!$H24-'alle Spiele'!$J24=0,'alle Spiele'!AF24-'alle Spiele'!AG24=0)),Punktsystem!$B$6,0)))</f>
        <v>0</v>
      </c>
      <c r="AG24" s="224">
        <f>IF(AF24=Punktsystem!$B$6,IF(AND(Punktsystem!$D$9&lt;&gt;"",'alle Spiele'!$H24-'alle Spiele'!$J24='alle Spiele'!AF24-'alle Spiele'!AG24,'alle Spiele'!$H24&lt;&gt;'alle Spiele'!$J24),Punktsystem!$B$9,0)+IF(AND(Punktsystem!$D$11&lt;&gt;"",OR('alle Spiele'!$H24='alle Spiele'!AF24,'alle Spiele'!$J24='alle Spiele'!AG24)),Punktsystem!$B$11,0)+IF(AND(Punktsystem!$D$10&lt;&gt;"",'alle Spiele'!$H24='alle Spiele'!$J24,'alle Spiele'!AF24='alle Spiele'!AG24,ABS('alle Spiele'!$H24-'alle Spiele'!AF24)=1),Punktsystem!$B$10,0),0)</f>
        <v>0</v>
      </c>
      <c r="AH24" s="225">
        <f>IF(AF24=Punktsystem!$B$5,IF(AND(Punktsystem!$I$14&lt;&gt;"",'alle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AI24" s="230">
        <f>IF(OR('alle Spiele'!AI24="",'alle Spiele'!AJ24=""),0,IF(AND('alle Spiele'!$H24='alle Spiele'!AI24,'alle Spiele'!$J24='alle Spiele'!AJ24),Punktsystem!$B$5,IF(OR(AND('alle Spiele'!$H24-'alle Spiele'!$J24&lt;0,'alle Spiele'!AI24-'alle Spiele'!AJ24&lt;0),AND('alle Spiele'!$H24-'alle Spiele'!$J24&gt;0,'alle Spiele'!AI24-'alle Spiele'!AJ24&gt;0),AND('alle Spiele'!$H24-'alle Spiele'!$J24=0,'alle Spiele'!AI24-'alle Spiele'!AJ24=0)),Punktsystem!$B$6,0)))</f>
        <v>0</v>
      </c>
      <c r="AJ24" s="224">
        <f>IF(AI24=Punktsystem!$B$6,IF(AND(Punktsystem!$D$9&lt;&gt;"",'alle Spiele'!$H24-'alle Spiele'!$J24='alle Spiele'!AI24-'alle Spiele'!AJ24,'alle Spiele'!$H24&lt;&gt;'alle Spiele'!$J24),Punktsystem!$B$9,0)+IF(AND(Punktsystem!$D$11&lt;&gt;"",OR('alle Spiele'!$H24='alle Spiele'!AI24,'alle Spiele'!$J24='alle Spiele'!AJ24)),Punktsystem!$B$11,0)+IF(AND(Punktsystem!$D$10&lt;&gt;"",'alle Spiele'!$H24='alle Spiele'!$J24,'alle Spiele'!AI24='alle Spiele'!AJ24,ABS('alle Spiele'!$H24-'alle Spiele'!AI24)=1),Punktsystem!$B$10,0),0)</f>
        <v>0</v>
      </c>
      <c r="AK24" s="225">
        <f>IF(AI24=Punktsystem!$B$5,IF(AND(Punktsystem!$I$14&lt;&gt;"",'alle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AL24" s="230">
        <f>IF(OR('alle Spiele'!AL24="",'alle Spiele'!AM24=""),0,IF(AND('alle Spiele'!$H24='alle Spiele'!AL24,'alle Spiele'!$J24='alle Spiele'!AM24),Punktsystem!$B$5,IF(OR(AND('alle Spiele'!$H24-'alle Spiele'!$J24&lt;0,'alle Spiele'!AL24-'alle Spiele'!AM24&lt;0),AND('alle Spiele'!$H24-'alle Spiele'!$J24&gt;0,'alle Spiele'!AL24-'alle Spiele'!AM24&gt;0),AND('alle Spiele'!$H24-'alle Spiele'!$J24=0,'alle Spiele'!AL24-'alle Spiele'!AM24=0)),Punktsystem!$B$6,0)))</f>
        <v>0</v>
      </c>
      <c r="AM24" s="224">
        <f>IF(AL24=Punktsystem!$B$6,IF(AND(Punktsystem!$D$9&lt;&gt;"",'alle Spiele'!$H24-'alle Spiele'!$J24='alle Spiele'!AL24-'alle Spiele'!AM24,'alle Spiele'!$H24&lt;&gt;'alle Spiele'!$J24),Punktsystem!$B$9,0)+IF(AND(Punktsystem!$D$11&lt;&gt;"",OR('alle Spiele'!$H24='alle Spiele'!AL24,'alle Spiele'!$J24='alle Spiele'!AM24)),Punktsystem!$B$11,0)+IF(AND(Punktsystem!$D$10&lt;&gt;"",'alle Spiele'!$H24='alle Spiele'!$J24,'alle Spiele'!AL24='alle Spiele'!AM24,ABS('alle Spiele'!$H24-'alle Spiele'!AL24)=1),Punktsystem!$B$10,0),0)</f>
        <v>0</v>
      </c>
      <c r="AN24" s="225">
        <f>IF(AL24=Punktsystem!$B$5,IF(AND(Punktsystem!$I$14&lt;&gt;"",'alle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AO24" s="230">
        <f>IF(OR('alle Spiele'!AO24="",'alle Spiele'!AP24=""),0,IF(AND('alle Spiele'!$H24='alle Spiele'!AO24,'alle Spiele'!$J24='alle Spiele'!AP24),Punktsystem!$B$5,IF(OR(AND('alle Spiele'!$H24-'alle Spiele'!$J24&lt;0,'alle Spiele'!AO24-'alle Spiele'!AP24&lt;0),AND('alle Spiele'!$H24-'alle Spiele'!$J24&gt;0,'alle Spiele'!AO24-'alle Spiele'!AP24&gt;0),AND('alle Spiele'!$H24-'alle Spiele'!$J24=0,'alle Spiele'!AO24-'alle Spiele'!AP24=0)),Punktsystem!$B$6,0)))</f>
        <v>0</v>
      </c>
      <c r="AP24" s="224">
        <f>IF(AO24=Punktsystem!$B$6,IF(AND(Punktsystem!$D$9&lt;&gt;"",'alle Spiele'!$H24-'alle Spiele'!$J24='alle Spiele'!AO24-'alle Spiele'!AP24,'alle Spiele'!$H24&lt;&gt;'alle Spiele'!$J24),Punktsystem!$B$9,0)+IF(AND(Punktsystem!$D$11&lt;&gt;"",OR('alle Spiele'!$H24='alle Spiele'!AO24,'alle Spiele'!$J24='alle Spiele'!AP24)),Punktsystem!$B$11,0)+IF(AND(Punktsystem!$D$10&lt;&gt;"",'alle Spiele'!$H24='alle Spiele'!$J24,'alle Spiele'!AO24='alle Spiele'!AP24,ABS('alle Spiele'!$H24-'alle Spiele'!AO24)=1),Punktsystem!$B$10,0),0)</f>
        <v>0</v>
      </c>
      <c r="AQ24" s="225">
        <f>IF(AO24=Punktsystem!$B$5,IF(AND(Punktsystem!$I$14&lt;&gt;"",'alle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AR24" s="230">
        <f>IF(OR('alle Spiele'!AR24="",'alle Spiele'!AS24=""),0,IF(AND('alle Spiele'!$H24='alle Spiele'!AR24,'alle Spiele'!$J24='alle Spiele'!AS24),Punktsystem!$B$5,IF(OR(AND('alle Spiele'!$H24-'alle Spiele'!$J24&lt;0,'alle Spiele'!AR24-'alle Spiele'!AS24&lt;0),AND('alle Spiele'!$H24-'alle Spiele'!$J24&gt;0,'alle Spiele'!AR24-'alle Spiele'!AS24&gt;0),AND('alle Spiele'!$H24-'alle Spiele'!$J24=0,'alle Spiele'!AR24-'alle Spiele'!AS24=0)),Punktsystem!$B$6,0)))</f>
        <v>0</v>
      </c>
      <c r="AS24" s="224">
        <f>IF(AR24=Punktsystem!$B$6,IF(AND(Punktsystem!$D$9&lt;&gt;"",'alle Spiele'!$H24-'alle Spiele'!$J24='alle Spiele'!AR24-'alle Spiele'!AS24,'alle Spiele'!$H24&lt;&gt;'alle Spiele'!$J24),Punktsystem!$B$9,0)+IF(AND(Punktsystem!$D$11&lt;&gt;"",OR('alle Spiele'!$H24='alle Spiele'!AR24,'alle Spiele'!$J24='alle Spiele'!AS24)),Punktsystem!$B$11,0)+IF(AND(Punktsystem!$D$10&lt;&gt;"",'alle Spiele'!$H24='alle Spiele'!$J24,'alle Spiele'!AR24='alle Spiele'!AS24,ABS('alle Spiele'!$H24-'alle Spiele'!AR24)=1),Punktsystem!$B$10,0),0)</f>
        <v>0</v>
      </c>
      <c r="AT24" s="225">
        <f>IF(AR24=Punktsystem!$B$5,IF(AND(Punktsystem!$I$14&lt;&gt;"",'alle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AU24" s="230">
        <f>IF(OR('alle Spiele'!AU24="",'alle Spiele'!AV24=""),0,IF(AND('alle Spiele'!$H24='alle Spiele'!AU24,'alle Spiele'!$J24='alle Spiele'!AV24),Punktsystem!$B$5,IF(OR(AND('alle Spiele'!$H24-'alle Spiele'!$J24&lt;0,'alle Spiele'!AU24-'alle Spiele'!AV24&lt;0),AND('alle Spiele'!$H24-'alle Spiele'!$J24&gt;0,'alle Spiele'!AU24-'alle Spiele'!AV24&gt;0),AND('alle Spiele'!$H24-'alle Spiele'!$J24=0,'alle Spiele'!AU24-'alle Spiele'!AV24=0)),Punktsystem!$B$6,0)))</f>
        <v>0</v>
      </c>
      <c r="AV24" s="224">
        <f>IF(AU24=Punktsystem!$B$6,IF(AND(Punktsystem!$D$9&lt;&gt;"",'alle Spiele'!$H24-'alle Spiele'!$J24='alle Spiele'!AU24-'alle Spiele'!AV24,'alle Spiele'!$H24&lt;&gt;'alle Spiele'!$J24),Punktsystem!$B$9,0)+IF(AND(Punktsystem!$D$11&lt;&gt;"",OR('alle Spiele'!$H24='alle Spiele'!AU24,'alle Spiele'!$J24='alle Spiele'!AV24)),Punktsystem!$B$11,0)+IF(AND(Punktsystem!$D$10&lt;&gt;"",'alle Spiele'!$H24='alle Spiele'!$J24,'alle Spiele'!AU24='alle Spiele'!AV24,ABS('alle Spiele'!$H24-'alle Spiele'!AU24)=1),Punktsystem!$B$10,0),0)</f>
        <v>0</v>
      </c>
      <c r="AW24" s="225">
        <f>IF(AU24=Punktsystem!$B$5,IF(AND(Punktsystem!$I$14&lt;&gt;"",'alle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AX24" s="230">
        <f>IF(OR('alle Spiele'!AX24="",'alle Spiele'!AY24=""),0,IF(AND('alle Spiele'!$H24='alle Spiele'!AX24,'alle Spiele'!$J24='alle Spiele'!AY24),Punktsystem!$B$5,IF(OR(AND('alle Spiele'!$H24-'alle Spiele'!$J24&lt;0,'alle Spiele'!AX24-'alle Spiele'!AY24&lt;0),AND('alle Spiele'!$H24-'alle Spiele'!$J24&gt;0,'alle Spiele'!AX24-'alle Spiele'!AY24&gt;0),AND('alle Spiele'!$H24-'alle Spiele'!$J24=0,'alle Spiele'!AX24-'alle Spiele'!AY24=0)),Punktsystem!$B$6,0)))</f>
        <v>0</v>
      </c>
      <c r="AY24" s="224">
        <f>IF(AX24=Punktsystem!$B$6,IF(AND(Punktsystem!$D$9&lt;&gt;"",'alle Spiele'!$H24-'alle Spiele'!$J24='alle Spiele'!AX24-'alle Spiele'!AY24,'alle Spiele'!$H24&lt;&gt;'alle Spiele'!$J24),Punktsystem!$B$9,0)+IF(AND(Punktsystem!$D$11&lt;&gt;"",OR('alle Spiele'!$H24='alle Spiele'!AX24,'alle Spiele'!$J24='alle Spiele'!AY24)),Punktsystem!$B$11,0)+IF(AND(Punktsystem!$D$10&lt;&gt;"",'alle Spiele'!$H24='alle Spiele'!$J24,'alle Spiele'!AX24='alle Spiele'!AY24,ABS('alle Spiele'!$H24-'alle Spiele'!AX24)=1),Punktsystem!$B$10,0),0)</f>
        <v>0</v>
      </c>
      <c r="AZ24" s="225">
        <f>IF(AX24=Punktsystem!$B$5,IF(AND(Punktsystem!$I$14&lt;&gt;"",'alle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BA24" s="230">
        <f>IF(OR('alle Spiele'!BA24="",'alle Spiele'!BB24=""),0,IF(AND('alle Spiele'!$H24='alle Spiele'!BA24,'alle Spiele'!$J24='alle Spiele'!BB24),Punktsystem!$B$5,IF(OR(AND('alle Spiele'!$H24-'alle Spiele'!$J24&lt;0,'alle Spiele'!BA24-'alle Spiele'!BB24&lt;0),AND('alle Spiele'!$H24-'alle Spiele'!$J24&gt;0,'alle Spiele'!BA24-'alle Spiele'!BB24&gt;0),AND('alle Spiele'!$H24-'alle Spiele'!$J24=0,'alle Spiele'!BA24-'alle Spiele'!BB24=0)),Punktsystem!$B$6,0)))</f>
        <v>0</v>
      </c>
      <c r="BB24" s="224">
        <f>IF(BA24=Punktsystem!$B$6,IF(AND(Punktsystem!$D$9&lt;&gt;"",'alle Spiele'!$H24-'alle Spiele'!$J24='alle Spiele'!BA24-'alle Spiele'!BB24,'alle Spiele'!$H24&lt;&gt;'alle Spiele'!$J24),Punktsystem!$B$9,0)+IF(AND(Punktsystem!$D$11&lt;&gt;"",OR('alle Spiele'!$H24='alle Spiele'!BA24,'alle Spiele'!$J24='alle Spiele'!BB24)),Punktsystem!$B$11,0)+IF(AND(Punktsystem!$D$10&lt;&gt;"",'alle Spiele'!$H24='alle Spiele'!$J24,'alle Spiele'!BA24='alle Spiele'!BB24,ABS('alle Spiele'!$H24-'alle Spiele'!BA24)=1),Punktsystem!$B$10,0),0)</f>
        <v>0</v>
      </c>
      <c r="BC24" s="225">
        <f>IF(BA24=Punktsystem!$B$5,IF(AND(Punktsystem!$I$14&lt;&gt;"",'alle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BD24" s="230">
        <f>IF(OR('alle Spiele'!BD24="",'alle Spiele'!BE24=""),0,IF(AND('alle Spiele'!$H24='alle Spiele'!BD24,'alle Spiele'!$J24='alle Spiele'!BE24),Punktsystem!$B$5,IF(OR(AND('alle Spiele'!$H24-'alle Spiele'!$J24&lt;0,'alle Spiele'!BD24-'alle Spiele'!BE24&lt;0),AND('alle Spiele'!$H24-'alle Spiele'!$J24&gt;0,'alle Spiele'!BD24-'alle Spiele'!BE24&gt;0),AND('alle Spiele'!$H24-'alle Spiele'!$J24=0,'alle Spiele'!BD24-'alle Spiele'!BE24=0)),Punktsystem!$B$6,0)))</f>
        <v>0</v>
      </c>
      <c r="BE24" s="224">
        <f>IF(BD24=Punktsystem!$B$6,IF(AND(Punktsystem!$D$9&lt;&gt;"",'alle Spiele'!$H24-'alle Spiele'!$J24='alle Spiele'!BD24-'alle Spiele'!BE24,'alle Spiele'!$H24&lt;&gt;'alle Spiele'!$J24),Punktsystem!$B$9,0)+IF(AND(Punktsystem!$D$11&lt;&gt;"",OR('alle Spiele'!$H24='alle Spiele'!BD24,'alle Spiele'!$J24='alle Spiele'!BE24)),Punktsystem!$B$11,0)+IF(AND(Punktsystem!$D$10&lt;&gt;"",'alle Spiele'!$H24='alle Spiele'!$J24,'alle Spiele'!BD24='alle Spiele'!BE24,ABS('alle Spiele'!$H24-'alle Spiele'!BD24)=1),Punktsystem!$B$10,0),0)</f>
        <v>0</v>
      </c>
      <c r="BF24" s="225">
        <f>IF(BD24=Punktsystem!$B$5,IF(AND(Punktsystem!$I$14&lt;&gt;"",'alle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BG24" s="230">
        <f>IF(OR('alle Spiele'!BG24="",'alle Spiele'!BH24=""),0,IF(AND('alle Spiele'!$H24='alle Spiele'!BG24,'alle Spiele'!$J24='alle Spiele'!BH24),Punktsystem!$B$5,IF(OR(AND('alle Spiele'!$H24-'alle Spiele'!$J24&lt;0,'alle Spiele'!BG24-'alle Spiele'!BH24&lt;0),AND('alle Spiele'!$H24-'alle Spiele'!$J24&gt;0,'alle Spiele'!BG24-'alle Spiele'!BH24&gt;0),AND('alle Spiele'!$H24-'alle Spiele'!$J24=0,'alle Spiele'!BG24-'alle Spiele'!BH24=0)),Punktsystem!$B$6,0)))</f>
        <v>0</v>
      </c>
      <c r="BH24" s="224">
        <f>IF(BG24=Punktsystem!$B$6,IF(AND(Punktsystem!$D$9&lt;&gt;"",'alle Spiele'!$H24-'alle Spiele'!$J24='alle Spiele'!BG24-'alle Spiele'!BH24,'alle Spiele'!$H24&lt;&gt;'alle Spiele'!$J24),Punktsystem!$B$9,0)+IF(AND(Punktsystem!$D$11&lt;&gt;"",OR('alle Spiele'!$H24='alle Spiele'!BG24,'alle Spiele'!$J24='alle Spiele'!BH24)),Punktsystem!$B$11,0)+IF(AND(Punktsystem!$D$10&lt;&gt;"",'alle Spiele'!$H24='alle Spiele'!$J24,'alle Spiele'!BG24='alle Spiele'!BH24,ABS('alle Spiele'!$H24-'alle Spiele'!BG24)=1),Punktsystem!$B$10,0),0)</f>
        <v>0</v>
      </c>
      <c r="BI24" s="225">
        <f>IF(BG24=Punktsystem!$B$5,IF(AND(Punktsystem!$I$14&lt;&gt;"",'alle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BJ24" s="230">
        <f>IF(OR('alle Spiele'!BJ24="",'alle Spiele'!BK24=""),0,IF(AND('alle Spiele'!$H24='alle Spiele'!BJ24,'alle Spiele'!$J24='alle Spiele'!BK24),Punktsystem!$B$5,IF(OR(AND('alle Spiele'!$H24-'alle Spiele'!$J24&lt;0,'alle Spiele'!BJ24-'alle Spiele'!BK24&lt;0),AND('alle Spiele'!$H24-'alle Spiele'!$J24&gt;0,'alle Spiele'!BJ24-'alle Spiele'!BK24&gt;0),AND('alle Spiele'!$H24-'alle Spiele'!$J24=0,'alle Spiele'!BJ24-'alle Spiele'!BK24=0)),Punktsystem!$B$6,0)))</f>
        <v>0</v>
      </c>
      <c r="BK24" s="224">
        <f>IF(BJ24=Punktsystem!$B$6,IF(AND(Punktsystem!$D$9&lt;&gt;"",'alle Spiele'!$H24-'alle Spiele'!$J24='alle Spiele'!BJ24-'alle Spiele'!BK24,'alle Spiele'!$H24&lt;&gt;'alle Spiele'!$J24),Punktsystem!$B$9,0)+IF(AND(Punktsystem!$D$11&lt;&gt;"",OR('alle Spiele'!$H24='alle Spiele'!BJ24,'alle Spiele'!$J24='alle Spiele'!BK24)),Punktsystem!$B$11,0)+IF(AND(Punktsystem!$D$10&lt;&gt;"",'alle Spiele'!$H24='alle Spiele'!$J24,'alle Spiele'!BJ24='alle Spiele'!BK24,ABS('alle Spiele'!$H24-'alle Spiele'!BJ24)=1),Punktsystem!$B$10,0),0)</f>
        <v>0</v>
      </c>
      <c r="BL24" s="225">
        <f>IF(BJ24=Punktsystem!$B$5,IF(AND(Punktsystem!$I$14&lt;&gt;"",'alle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BM24" s="230">
        <f>IF(OR('alle Spiele'!BM24="",'alle Spiele'!BN24=""),0,IF(AND('alle Spiele'!$H24='alle Spiele'!BM24,'alle Spiele'!$J24='alle Spiele'!BN24),Punktsystem!$B$5,IF(OR(AND('alle Spiele'!$H24-'alle Spiele'!$J24&lt;0,'alle Spiele'!BM24-'alle Spiele'!BN24&lt;0),AND('alle Spiele'!$H24-'alle Spiele'!$J24&gt;0,'alle Spiele'!BM24-'alle Spiele'!BN24&gt;0),AND('alle Spiele'!$H24-'alle Spiele'!$J24=0,'alle Spiele'!BM24-'alle Spiele'!BN24=0)),Punktsystem!$B$6,0)))</f>
        <v>0</v>
      </c>
      <c r="BN24" s="224">
        <f>IF(BM24=Punktsystem!$B$6,IF(AND(Punktsystem!$D$9&lt;&gt;"",'alle Spiele'!$H24-'alle Spiele'!$J24='alle Spiele'!BM24-'alle Spiele'!BN24,'alle Spiele'!$H24&lt;&gt;'alle Spiele'!$J24),Punktsystem!$B$9,0)+IF(AND(Punktsystem!$D$11&lt;&gt;"",OR('alle Spiele'!$H24='alle Spiele'!BM24,'alle Spiele'!$J24='alle Spiele'!BN24)),Punktsystem!$B$11,0)+IF(AND(Punktsystem!$D$10&lt;&gt;"",'alle Spiele'!$H24='alle Spiele'!$J24,'alle Spiele'!BM24='alle Spiele'!BN24,ABS('alle Spiele'!$H24-'alle Spiele'!BM24)=1),Punktsystem!$B$10,0),0)</f>
        <v>0</v>
      </c>
      <c r="BO24" s="225">
        <f>IF(BM24=Punktsystem!$B$5,IF(AND(Punktsystem!$I$14&lt;&gt;"",'alle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BP24" s="230">
        <f>IF(OR('alle Spiele'!BP24="",'alle Spiele'!BQ24=""),0,IF(AND('alle Spiele'!$H24='alle Spiele'!BP24,'alle Spiele'!$J24='alle Spiele'!BQ24),Punktsystem!$B$5,IF(OR(AND('alle Spiele'!$H24-'alle Spiele'!$J24&lt;0,'alle Spiele'!BP24-'alle Spiele'!BQ24&lt;0),AND('alle Spiele'!$H24-'alle Spiele'!$J24&gt;0,'alle Spiele'!BP24-'alle Spiele'!BQ24&gt;0),AND('alle Spiele'!$H24-'alle Spiele'!$J24=0,'alle Spiele'!BP24-'alle Spiele'!BQ24=0)),Punktsystem!$B$6,0)))</f>
        <v>0</v>
      </c>
      <c r="BQ24" s="224">
        <f>IF(BP24=Punktsystem!$B$6,IF(AND(Punktsystem!$D$9&lt;&gt;"",'alle Spiele'!$H24-'alle Spiele'!$J24='alle Spiele'!BP24-'alle Spiele'!BQ24,'alle Spiele'!$H24&lt;&gt;'alle Spiele'!$J24),Punktsystem!$B$9,0)+IF(AND(Punktsystem!$D$11&lt;&gt;"",OR('alle Spiele'!$H24='alle Spiele'!BP24,'alle Spiele'!$J24='alle Spiele'!BQ24)),Punktsystem!$B$11,0)+IF(AND(Punktsystem!$D$10&lt;&gt;"",'alle Spiele'!$H24='alle Spiele'!$J24,'alle Spiele'!BP24='alle Spiele'!BQ24,ABS('alle Spiele'!$H24-'alle Spiele'!BP24)=1),Punktsystem!$B$10,0),0)</f>
        <v>0</v>
      </c>
      <c r="BR24" s="225">
        <f>IF(BP24=Punktsystem!$B$5,IF(AND(Punktsystem!$I$14&lt;&gt;"",'alle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BS24" s="230">
        <f>IF(OR('alle Spiele'!BS24="",'alle Spiele'!BT24=""),0,IF(AND('alle Spiele'!$H24='alle Spiele'!BS24,'alle Spiele'!$J24='alle Spiele'!BT24),Punktsystem!$B$5,IF(OR(AND('alle Spiele'!$H24-'alle Spiele'!$J24&lt;0,'alle Spiele'!BS24-'alle Spiele'!BT24&lt;0),AND('alle Spiele'!$H24-'alle Spiele'!$J24&gt;0,'alle Spiele'!BS24-'alle Spiele'!BT24&gt;0),AND('alle Spiele'!$H24-'alle Spiele'!$J24=0,'alle Spiele'!BS24-'alle Spiele'!BT24=0)),Punktsystem!$B$6,0)))</f>
        <v>0</v>
      </c>
      <c r="BT24" s="224">
        <f>IF(BS24=Punktsystem!$B$6,IF(AND(Punktsystem!$D$9&lt;&gt;"",'alle Spiele'!$H24-'alle Spiele'!$J24='alle Spiele'!BS24-'alle Spiele'!BT24,'alle Spiele'!$H24&lt;&gt;'alle Spiele'!$J24),Punktsystem!$B$9,0)+IF(AND(Punktsystem!$D$11&lt;&gt;"",OR('alle Spiele'!$H24='alle Spiele'!BS24,'alle Spiele'!$J24='alle Spiele'!BT24)),Punktsystem!$B$11,0)+IF(AND(Punktsystem!$D$10&lt;&gt;"",'alle Spiele'!$H24='alle Spiele'!$J24,'alle Spiele'!BS24='alle Spiele'!BT24,ABS('alle Spiele'!$H24-'alle Spiele'!BS24)=1),Punktsystem!$B$10,0),0)</f>
        <v>0</v>
      </c>
      <c r="BU24" s="225">
        <f>IF(BS24=Punktsystem!$B$5,IF(AND(Punktsystem!$I$14&lt;&gt;"",'alle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BV24" s="230">
        <f>IF(OR('alle Spiele'!BV24="",'alle Spiele'!BW24=""),0,IF(AND('alle Spiele'!$H24='alle Spiele'!BV24,'alle Spiele'!$J24='alle Spiele'!BW24),Punktsystem!$B$5,IF(OR(AND('alle Spiele'!$H24-'alle Spiele'!$J24&lt;0,'alle Spiele'!BV24-'alle Spiele'!BW24&lt;0),AND('alle Spiele'!$H24-'alle Spiele'!$J24&gt;0,'alle Spiele'!BV24-'alle Spiele'!BW24&gt;0),AND('alle Spiele'!$H24-'alle Spiele'!$J24=0,'alle Spiele'!BV24-'alle Spiele'!BW24=0)),Punktsystem!$B$6,0)))</f>
        <v>0</v>
      </c>
      <c r="BW24" s="224">
        <f>IF(BV24=Punktsystem!$B$6,IF(AND(Punktsystem!$D$9&lt;&gt;"",'alle Spiele'!$H24-'alle Spiele'!$J24='alle Spiele'!BV24-'alle Spiele'!BW24,'alle Spiele'!$H24&lt;&gt;'alle Spiele'!$J24),Punktsystem!$B$9,0)+IF(AND(Punktsystem!$D$11&lt;&gt;"",OR('alle Spiele'!$H24='alle Spiele'!BV24,'alle Spiele'!$J24='alle Spiele'!BW24)),Punktsystem!$B$11,0)+IF(AND(Punktsystem!$D$10&lt;&gt;"",'alle Spiele'!$H24='alle Spiele'!$J24,'alle Spiele'!BV24='alle Spiele'!BW24,ABS('alle Spiele'!$H24-'alle Spiele'!BV24)=1),Punktsystem!$B$10,0),0)</f>
        <v>0</v>
      </c>
      <c r="BX24" s="225">
        <f>IF(BV24=Punktsystem!$B$5,IF(AND(Punktsystem!$I$14&lt;&gt;"",'alle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BY24" s="230">
        <f>IF(OR('alle Spiele'!BY24="",'alle Spiele'!BZ24=""),0,IF(AND('alle Spiele'!$H24='alle Spiele'!BY24,'alle Spiele'!$J24='alle Spiele'!BZ24),Punktsystem!$B$5,IF(OR(AND('alle Spiele'!$H24-'alle Spiele'!$J24&lt;0,'alle Spiele'!BY24-'alle Spiele'!BZ24&lt;0),AND('alle Spiele'!$H24-'alle Spiele'!$J24&gt;0,'alle Spiele'!BY24-'alle Spiele'!BZ24&gt;0),AND('alle Spiele'!$H24-'alle Spiele'!$J24=0,'alle Spiele'!BY24-'alle Spiele'!BZ24=0)),Punktsystem!$B$6,0)))</f>
        <v>0</v>
      </c>
      <c r="BZ24" s="224">
        <f>IF(BY24=Punktsystem!$B$6,IF(AND(Punktsystem!$D$9&lt;&gt;"",'alle Spiele'!$H24-'alle Spiele'!$J24='alle Spiele'!BY24-'alle Spiele'!BZ24,'alle Spiele'!$H24&lt;&gt;'alle Spiele'!$J24),Punktsystem!$B$9,0)+IF(AND(Punktsystem!$D$11&lt;&gt;"",OR('alle Spiele'!$H24='alle Spiele'!BY24,'alle Spiele'!$J24='alle Spiele'!BZ24)),Punktsystem!$B$11,0)+IF(AND(Punktsystem!$D$10&lt;&gt;"",'alle Spiele'!$H24='alle Spiele'!$J24,'alle Spiele'!BY24='alle Spiele'!BZ24,ABS('alle Spiele'!$H24-'alle Spiele'!BY24)=1),Punktsystem!$B$10,0),0)</f>
        <v>0</v>
      </c>
      <c r="CA24" s="225">
        <f>IF(BY24=Punktsystem!$B$5,IF(AND(Punktsystem!$I$14&lt;&gt;"",'alle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CB24" s="230">
        <f>IF(OR('alle Spiele'!CB24="",'alle Spiele'!CC24=""),0,IF(AND('alle Spiele'!$H24='alle Spiele'!CB24,'alle Spiele'!$J24='alle Spiele'!CC24),Punktsystem!$B$5,IF(OR(AND('alle Spiele'!$H24-'alle Spiele'!$J24&lt;0,'alle Spiele'!CB24-'alle Spiele'!CC24&lt;0),AND('alle Spiele'!$H24-'alle Spiele'!$J24&gt;0,'alle Spiele'!CB24-'alle Spiele'!CC24&gt;0),AND('alle Spiele'!$H24-'alle Spiele'!$J24=0,'alle Spiele'!CB24-'alle Spiele'!CC24=0)),Punktsystem!$B$6,0)))</f>
        <v>0</v>
      </c>
      <c r="CC24" s="224">
        <f>IF(CB24=Punktsystem!$B$6,IF(AND(Punktsystem!$D$9&lt;&gt;"",'alle Spiele'!$H24-'alle Spiele'!$J24='alle Spiele'!CB24-'alle Spiele'!CC24,'alle Spiele'!$H24&lt;&gt;'alle Spiele'!$J24),Punktsystem!$B$9,0)+IF(AND(Punktsystem!$D$11&lt;&gt;"",OR('alle Spiele'!$H24='alle Spiele'!CB24,'alle Spiele'!$J24='alle Spiele'!CC24)),Punktsystem!$B$11,0)+IF(AND(Punktsystem!$D$10&lt;&gt;"",'alle Spiele'!$H24='alle Spiele'!$J24,'alle Spiele'!CB24='alle Spiele'!CC24,ABS('alle Spiele'!$H24-'alle Spiele'!CB24)=1),Punktsystem!$B$10,0),0)</f>
        <v>0</v>
      </c>
      <c r="CD24" s="225">
        <f>IF(CB24=Punktsystem!$B$5,IF(AND(Punktsystem!$I$14&lt;&gt;"",'alle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CE24" s="230">
        <f>IF(OR('alle Spiele'!CE24="",'alle Spiele'!CF24=""),0,IF(AND('alle Spiele'!$H24='alle Spiele'!CE24,'alle Spiele'!$J24='alle Spiele'!CF24),Punktsystem!$B$5,IF(OR(AND('alle Spiele'!$H24-'alle Spiele'!$J24&lt;0,'alle Spiele'!CE24-'alle Spiele'!CF24&lt;0),AND('alle Spiele'!$H24-'alle Spiele'!$J24&gt;0,'alle Spiele'!CE24-'alle Spiele'!CF24&gt;0),AND('alle Spiele'!$H24-'alle Spiele'!$J24=0,'alle Spiele'!CE24-'alle Spiele'!CF24=0)),Punktsystem!$B$6,0)))</f>
        <v>0</v>
      </c>
      <c r="CF24" s="224">
        <f>IF(CE24=Punktsystem!$B$6,IF(AND(Punktsystem!$D$9&lt;&gt;"",'alle Spiele'!$H24-'alle Spiele'!$J24='alle Spiele'!CE24-'alle Spiele'!CF24,'alle Spiele'!$H24&lt;&gt;'alle Spiele'!$J24),Punktsystem!$B$9,0)+IF(AND(Punktsystem!$D$11&lt;&gt;"",OR('alle Spiele'!$H24='alle Spiele'!CE24,'alle Spiele'!$J24='alle Spiele'!CF24)),Punktsystem!$B$11,0)+IF(AND(Punktsystem!$D$10&lt;&gt;"",'alle Spiele'!$H24='alle Spiele'!$J24,'alle Spiele'!CE24='alle Spiele'!CF24,ABS('alle Spiele'!$H24-'alle Spiele'!CE24)=1),Punktsystem!$B$10,0),0)</f>
        <v>0</v>
      </c>
      <c r="CG24" s="225">
        <f>IF(CE24=Punktsystem!$B$5,IF(AND(Punktsystem!$I$14&lt;&gt;"",'alle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CH24" s="230">
        <f>IF(OR('alle Spiele'!CH24="",'alle Spiele'!CI24=""),0,IF(AND('alle Spiele'!$H24='alle Spiele'!CH24,'alle Spiele'!$J24='alle Spiele'!CI24),Punktsystem!$B$5,IF(OR(AND('alle Spiele'!$H24-'alle Spiele'!$J24&lt;0,'alle Spiele'!CH24-'alle Spiele'!CI24&lt;0),AND('alle Spiele'!$H24-'alle Spiele'!$J24&gt;0,'alle Spiele'!CH24-'alle Spiele'!CI24&gt;0),AND('alle Spiele'!$H24-'alle Spiele'!$J24=0,'alle Spiele'!CH24-'alle Spiele'!CI24=0)),Punktsystem!$B$6,0)))</f>
        <v>0</v>
      </c>
      <c r="CI24" s="224">
        <f>IF(CH24=Punktsystem!$B$6,IF(AND(Punktsystem!$D$9&lt;&gt;"",'alle Spiele'!$H24-'alle Spiele'!$J24='alle Spiele'!CH24-'alle Spiele'!CI24,'alle Spiele'!$H24&lt;&gt;'alle Spiele'!$J24),Punktsystem!$B$9,0)+IF(AND(Punktsystem!$D$11&lt;&gt;"",OR('alle Spiele'!$H24='alle Spiele'!CH24,'alle Spiele'!$J24='alle Spiele'!CI24)),Punktsystem!$B$11,0)+IF(AND(Punktsystem!$D$10&lt;&gt;"",'alle Spiele'!$H24='alle Spiele'!$J24,'alle Spiele'!CH24='alle Spiele'!CI24,ABS('alle Spiele'!$H24-'alle Spiele'!CH24)=1),Punktsystem!$B$10,0),0)</f>
        <v>0</v>
      </c>
      <c r="CJ24" s="225">
        <f>IF(CH24=Punktsystem!$B$5,IF(AND(Punktsystem!$I$14&lt;&gt;"",'alle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CK24" s="230">
        <f>IF(OR('alle Spiele'!CK24="",'alle Spiele'!CL24=""),0,IF(AND('alle Spiele'!$H24='alle Spiele'!CK24,'alle Spiele'!$J24='alle Spiele'!CL24),Punktsystem!$B$5,IF(OR(AND('alle Spiele'!$H24-'alle Spiele'!$J24&lt;0,'alle Spiele'!CK24-'alle Spiele'!CL24&lt;0),AND('alle Spiele'!$H24-'alle Spiele'!$J24&gt;0,'alle Spiele'!CK24-'alle Spiele'!CL24&gt;0),AND('alle Spiele'!$H24-'alle Spiele'!$J24=0,'alle Spiele'!CK24-'alle Spiele'!CL24=0)),Punktsystem!$B$6,0)))</f>
        <v>0</v>
      </c>
      <c r="CL24" s="224">
        <f>IF(CK24=Punktsystem!$B$6,IF(AND(Punktsystem!$D$9&lt;&gt;"",'alle Spiele'!$H24-'alle Spiele'!$J24='alle Spiele'!CK24-'alle Spiele'!CL24,'alle Spiele'!$H24&lt;&gt;'alle Spiele'!$J24),Punktsystem!$B$9,0)+IF(AND(Punktsystem!$D$11&lt;&gt;"",OR('alle Spiele'!$H24='alle Spiele'!CK24,'alle Spiele'!$J24='alle Spiele'!CL24)),Punktsystem!$B$11,0)+IF(AND(Punktsystem!$D$10&lt;&gt;"",'alle Spiele'!$H24='alle Spiele'!$J24,'alle Spiele'!CK24='alle Spiele'!CL24,ABS('alle Spiele'!$H24-'alle Spiele'!CK24)=1),Punktsystem!$B$10,0),0)</f>
        <v>0</v>
      </c>
      <c r="CM24" s="225">
        <f>IF(CK24=Punktsystem!$B$5,IF(AND(Punktsystem!$I$14&lt;&gt;"",'alle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CN24" s="230">
        <f>IF(OR('alle Spiele'!CN24="",'alle Spiele'!CO24=""),0,IF(AND('alle Spiele'!$H24='alle Spiele'!CN24,'alle Spiele'!$J24='alle Spiele'!CO24),Punktsystem!$B$5,IF(OR(AND('alle Spiele'!$H24-'alle Spiele'!$J24&lt;0,'alle Spiele'!CN24-'alle Spiele'!CO24&lt;0),AND('alle Spiele'!$H24-'alle Spiele'!$J24&gt;0,'alle Spiele'!CN24-'alle Spiele'!CO24&gt;0),AND('alle Spiele'!$H24-'alle Spiele'!$J24=0,'alle Spiele'!CN24-'alle Spiele'!CO24=0)),Punktsystem!$B$6,0)))</f>
        <v>0</v>
      </c>
      <c r="CO24" s="224">
        <f>IF(CN24=Punktsystem!$B$6,IF(AND(Punktsystem!$D$9&lt;&gt;"",'alle Spiele'!$H24-'alle Spiele'!$J24='alle Spiele'!CN24-'alle Spiele'!CO24,'alle Spiele'!$H24&lt;&gt;'alle Spiele'!$J24),Punktsystem!$B$9,0)+IF(AND(Punktsystem!$D$11&lt;&gt;"",OR('alle Spiele'!$H24='alle Spiele'!CN24,'alle Spiele'!$J24='alle Spiele'!CO24)),Punktsystem!$B$11,0)+IF(AND(Punktsystem!$D$10&lt;&gt;"",'alle Spiele'!$H24='alle Spiele'!$J24,'alle Spiele'!CN24='alle Spiele'!CO24,ABS('alle Spiele'!$H24-'alle Spiele'!CN24)=1),Punktsystem!$B$10,0),0)</f>
        <v>0</v>
      </c>
      <c r="CP24" s="225">
        <f>IF(CN24=Punktsystem!$B$5,IF(AND(Punktsystem!$I$14&lt;&gt;"",'alle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CQ24" s="230">
        <f>IF(OR('alle Spiele'!CQ24="",'alle Spiele'!CR24=""),0,IF(AND('alle Spiele'!$H24='alle Spiele'!CQ24,'alle Spiele'!$J24='alle Spiele'!CR24),Punktsystem!$B$5,IF(OR(AND('alle Spiele'!$H24-'alle Spiele'!$J24&lt;0,'alle Spiele'!CQ24-'alle Spiele'!CR24&lt;0),AND('alle Spiele'!$H24-'alle Spiele'!$J24&gt;0,'alle Spiele'!CQ24-'alle Spiele'!CR24&gt;0),AND('alle Spiele'!$H24-'alle Spiele'!$J24=0,'alle Spiele'!CQ24-'alle Spiele'!CR24=0)),Punktsystem!$B$6,0)))</f>
        <v>0</v>
      </c>
      <c r="CR24" s="224">
        <f>IF(CQ24=Punktsystem!$B$6,IF(AND(Punktsystem!$D$9&lt;&gt;"",'alle Spiele'!$H24-'alle Spiele'!$J24='alle Spiele'!CQ24-'alle Spiele'!CR24,'alle Spiele'!$H24&lt;&gt;'alle Spiele'!$J24),Punktsystem!$B$9,0)+IF(AND(Punktsystem!$D$11&lt;&gt;"",OR('alle Spiele'!$H24='alle Spiele'!CQ24,'alle Spiele'!$J24='alle Spiele'!CR24)),Punktsystem!$B$11,0)+IF(AND(Punktsystem!$D$10&lt;&gt;"",'alle Spiele'!$H24='alle Spiele'!$J24,'alle Spiele'!CQ24='alle Spiele'!CR24,ABS('alle Spiele'!$H24-'alle Spiele'!CQ24)=1),Punktsystem!$B$10,0),0)</f>
        <v>0</v>
      </c>
      <c r="CS24" s="225">
        <f>IF(CQ24=Punktsystem!$B$5,IF(AND(Punktsystem!$I$14&lt;&gt;"",'alle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CT24" s="230">
        <f>IF(OR('alle Spiele'!CT24="",'alle Spiele'!CU24=""),0,IF(AND('alle Spiele'!$H24='alle Spiele'!CT24,'alle Spiele'!$J24='alle Spiele'!CU24),Punktsystem!$B$5,IF(OR(AND('alle Spiele'!$H24-'alle Spiele'!$J24&lt;0,'alle Spiele'!CT24-'alle Spiele'!CU24&lt;0),AND('alle Spiele'!$H24-'alle Spiele'!$J24&gt;0,'alle Spiele'!CT24-'alle Spiele'!CU24&gt;0),AND('alle Spiele'!$H24-'alle Spiele'!$J24=0,'alle Spiele'!CT24-'alle Spiele'!CU24=0)),Punktsystem!$B$6,0)))</f>
        <v>0</v>
      </c>
      <c r="CU24" s="224">
        <f>IF(CT24=Punktsystem!$B$6,IF(AND(Punktsystem!$D$9&lt;&gt;"",'alle Spiele'!$H24-'alle Spiele'!$J24='alle Spiele'!CT24-'alle Spiele'!CU24,'alle Spiele'!$H24&lt;&gt;'alle Spiele'!$J24),Punktsystem!$B$9,0)+IF(AND(Punktsystem!$D$11&lt;&gt;"",OR('alle Spiele'!$H24='alle Spiele'!CT24,'alle Spiele'!$J24='alle Spiele'!CU24)),Punktsystem!$B$11,0)+IF(AND(Punktsystem!$D$10&lt;&gt;"",'alle Spiele'!$H24='alle Spiele'!$J24,'alle Spiele'!CT24='alle Spiele'!CU24,ABS('alle Spiele'!$H24-'alle Spiele'!CT24)=1),Punktsystem!$B$10,0),0)</f>
        <v>0</v>
      </c>
      <c r="CV24" s="225">
        <f>IF(CT24=Punktsystem!$B$5,IF(AND(Punktsystem!$I$14&lt;&gt;"",'alle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CW24" s="230">
        <f>IF(OR('alle Spiele'!CW24="",'alle Spiele'!CX24=""),0,IF(AND('alle Spiele'!$H24='alle Spiele'!CW24,'alle Spiele'!$J24='alle Spiele'!CX24),Punktsystem!$B$5,IF(OR(AND('alle Spiele'!$H24-'alle Spiele'!$J24&lt;0,'alle Spiele'!CW24-'alle Spiele'!CX24&lt;0),AND('alle Spiele'!$H24-'alle Spiele'!$J24&gt;0,'alle Spiele'!CW24-'alle Spiele'!CX24&gt;0),AND('alle Spiele'!$H24-'alle Spiele'!$J24=0,'alle Spiele'!CW24-'alle Spiele'!CX24=0)),Punktsystem!$B$6,0)))</f>
        <v>0</v>
      </c>
      <c r="CX24" s="224">
        <f>IF(CW24=Punktsystem!$B$6,IF(AND(Punktsystem!$D$9&lt;&gt;"",'alle Spiele'!$H24-'alle Spiele'!$J24='alle Spiele'!CW24-'alle Spiele'!CX24,'alle Spiele'!$H24&lt;&gt;'alle Spiele'!$J24),Punktsystem!$B$9,0)+IF(AND(Punktsystem!$D$11&lt;&gt;"",OR('alle Spiele'!$H24='alle Spiele'!CW24,'alle Spiele'!$J24='alle Spiele'!CX24)),Punktsystem!$B$11,0)+IF(AND(Punktsystem!$D$10&lt;&gt;"",'alle Spiele'!$H24='alle Spiele'!$J24,'alle Spiele'!CW24='alle Spiele'!CX24,ABS('alle Spiele'!$H24-'alle Spiele'!CW24)=1),Punktsystem!$B$10,0),0)</f>
        <v>0</v>
      </c>
      <c r="CY24" s="225">
        <f>IF(CW24=Punktsystem!$B$5,IF(AND(Punktsystem!$I$14&lt;&gt;"",'alle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CZ24" s="230">
        <f>IF(OR('alle Spiele'!CZ24="",'alle Spiele'!DA24=""),0,IF(AND('alle Spiele'!$H24='alle Spiele'!CZ24,'alle Spiele'!$J24='alle Spiele'!DA24),Punktsystem!$B$5,IF(OR(AND('alle Spiele'!$H24-'alle Spiele'!$J24&lt;0,'alle Spiele'!CZ24-'alle Spiele'!DA24&lt;0),AND('alle Spiele'!$H24-'alle Spiele'!$J24&gt;0,'alle Spiele'!CZ24-'alle Spiele'!DA24&gt;0),AND('alle Spiele'!$H24-'alle Spiele'!$J24=0,'alle Spiele'!CZ24-'alle Spiele'!DA24=0)),Punktsystem!$B$6,0)))</f>
        <v>0</v>
      </c>
      <c r="DA24" s="224">
        <f>IF(CZ24=Punktsystem!$B$6,IF(AND(Punktsystem!$D$9&lt;&gt;"",'alle Spiele'!$H24-'alle Spiele'!$J24='alle Spiele'!CZ24-'alle Spiele'!DA24,'alle Spiele'!$H24&lt;&gt;'alle Spiele'!$J24),Punktsystem!$B$9,0)+IF(AND(Punktsystem!$D$11&lt;&gt;"",OR('alle Spiele'!$H24='alle Spiele'!CZ24,'alle Spiele'!$J24='alle Spiele'!DA24)),Punktsystem!$B$11,0)+IF(AND(Punktsystem!$D$10&lt;&gt;"",'alle Spiele'!$H24='alle Spiele'!$J24,'alle Spiele'!CZ24='alle Spiele'!DA24,ABS('alle Spiele'!$H24-'alle Spiele'!CZ24)=1),Punktsystem!$B$10,0),0)</f>
        <v>0</v>
      </c>
      <c r="DB24" s="225">
        <f>IF(CZ24=Punktsystem!$B$5,IF(AND(Punktsystem!$I$14&lt;&gt;"",'alle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DC24" s="230">
        <f>IF(OR('alle Spiele'!DC24="",'alle Spiele'!DD24=""),0,IF(AND('alle Spiele'!$H24='alle Spiele'!DC24,'alle Spiele'!$J24='alle Spiele'!DD24),Punktsystem!$B$5,IF(OR(AND('alle Spiele'!$H24-'alle Spiele'!$J24&lt;0,'alle Spiele'!DC24-'alle Spiele'!DD24&lt;0),AND('alle Spiele'!$H24-'alle Spiele'!$J24&gt;0,'alle Spiele'!DC24-'alle Spiele'!DD24&gt;0),AND('alle Spiele'!$H24-'alle Spiele'!$J24=0,'alle Spiele'!DC24-'alle Spiele'!DD24=0)),Punktsystem!$B$6,0)))</f>
        <v>0</v>
      </c>
      <c r="DD24" s="224">
        <f>IF(DC24=Punktsystem!$B$6,IF(AND(Punktsystem!$D$9&lt;&gt;"",'alle Spiele'!$H24-'alle Spiele'!$J24='alle Spiele'!DC24-'alle Spiele'!DD24,'alle Spiele'!$H24&lt;&gt;'alle Spiele'!$J24),Punktsystem!$B$9,0)+IF(AND(Punktsystem!$D$11&lt;&gt;"",OR('alle Spiele'!$H24='alle Spiele'!DC24,'alle Spiele'!$J24='alle Spiele'!DD24)),Punktsystem!$B$11,0)+IF(AND(Punktsystem!$D$10&lt;&gt;"",'alle Spiele'!$H24='alle Spiele'!$J24,'alle Spiele'!DC24='alle Spiele'!DD24,ABS('alle Spiele'!$H24-'alle Spiele'!DC24)=1),Punktsystem!$B$10,0),0)</f>
        <v>0</v>
      </c>
      <c r="DE24" s="225">
        <f>IF(DC24=Punktsystem!$B$5,IF(AND(Punktsystem!$I$14&lt;&gt;"",'alle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DF24" s="230">
        <f>IF(OR('alle Spiele'!DF24="",'alle Spiele'!DG24=""),0,IF(AND('alle Spiele'!$H24='alle Spiele'!DF24,'alle Spiele'!$J24='alle Spiele'!DG24),Punktsystem!$B$5,IF(OR(AND('alle Spiele'!$H24-'alle Spiele'!$J24&lt;0,'alle Spiele'!DF24-'alle Spiele'!DG24&lt;0),AND('alle Spiele'!$H24-'alle Spiele'!$J24&gt;0,'alle Spiele'!DF24-'alle Spiele'!DG24&gt;0),AND('alle Spiele'!$H24-'alle Spiele'!$J24=0,'alle Spiele'!DF24-'alle Spiele'!DG24=0)),Punktsystem!$B$6,0)))</f>
        <v>0</v>
      </c>
      <c r="DG24" s="224">
        <f>IF(DF24=Punktsystem!$B$6,IF(AND(Punktsystem!$D$9&lt;&gt;"",'alle Spiele'!$H24-'alle Spiele'!$J24='alle Spiele'!DF24-'alle Spiele'!DG24,'alle Spiele'!$H24&lt;&gt;'alle Spiele'!$J24),Punktsystem!$B$9,0)+IF(AND(Punktsystem!$D$11&lt;&gt;"",OR('alle Spiele'!$H24='alle Spiele'!DF24,'alle Spiele'!$J24='alle Spiele'!DG24)),Punktsystem!$B$11,0)+IF(AND(Punktsystem!$D$10&lt;&gt;"",'alle Spiele'!$H24='alle Spiele'!$J24,'alle Spiele'!DF24='alle Spiele'!DG24,ABS('alle Spiele'!$H24-'alle Spiele'!DF24)=1),Punktsystem!$B$10,0),0)</f>
        <v>0</v>
      </c>
      <c r="DH24" s="225">
        <f>IF(DF24=Punktsystem!$B$5,IF(AND(Punktsystem!$I$14&lt;&gt;"",'alle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DI24" s="230">
        <f>IF(OR('alle Spiele'!DI24="",'alle Spiele'!DJ24=""),0,IF(AND('alle Spiele'!$H24='alle Spiele'!DI24,'alle Spiele'!$J24='alle Spiele'!DJ24),Punktsystem!$B$5,IF(OR(AND('alle Spiele'!$H24-'alle Spiele'!$J24&lt;0,'alle Spiele'!DI24-'alle Spiele'!DJ24&lt;0),AND('alle Spiele'!$H24-'alle Spiele'!$J24&gt;0,'alle Spiele'!DI24-'alle Spiele'!DJ24&gt;0),AND('alle Spiele'!$H24-'alle Spiele'!$J24=0,'alle Spiele'!DI24-'alle Spiele'!DJ24=0)),Punktsystem!$B$6,0)))</f>
        <v>0</v>
      </c>
      <c r="DJ24" s="224">
        <f>IF(DI24=Punktsystem!$B$6,IF(AND(Punktsystem!$D$9&lt;&gt;"",'alle Spiele'!$H24-'alle Spiele'!$J24='alle Spiele'!DI24-'alle Spiele'!DJ24,'alle Spiele'!$H24&lt;&gt;'alle Spiele'!$J24),Punktsystem!$B$9,0)+IF(AND(Punktsystem!$D$11&lt;&gt;"",OR('alle Spiele'!$H24='alle Spiele'!DI24,'alle Spiele'!$J24='alle Spiele'!DJ24)),Punktsystem!$B$11,0)+IF(AND(Punktsystem!$D$10&lt;&gt;"",'alle Spiele'!$H24='alle Spiele'!$J24,'alle Spiele'!DI24='alle Spiele'!DJ24,ABS('alle Spiele'!$H24-'alle Spiele'!DI24)=1),Punktsystem!$B$10,0),0)</f>
        <v>0</v>
      </c>
      <c r="DK24" s="225">
        <f>IF(DI24=Punktsystem!$B$5,IF(AND(Punktsystem!$I$14&lt;&gt;"",'alle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DL24" s="230">
        <f>IF(OR('alle Spiele'!DL24="",'alle Spiele'!DM24=""),0,IF(AND('alle Spiele'!$H24='alle Spiele'!DL24,'alle Spiele'!$J24='alle Spiele'!DM24),Punktsystem!$B$5,IF(OR(AND('alle Spiele'!$H24-'alle Spiele'!$J24&lt;0,'alle Spiele'!DL24-'alle Spiele'!DM24&lt;0),AND('alle Spiele'!$H24-'alle Spiele'!$J24&gt;0,'alle Spiele'!DL24-'alle Spiele'!DM24&gt;0),AND('alle Spiele'!$H24-'alle Spiele'!$J24=0,'alle Spiele'!DL24-'alle Spiele'!DM24=0)),Punktsystem!$B$6,0)))</f>
        <v>0</v>
      </c>
      <c r="DM24" s="224">
        <f>IF(DL24=Punktsystem!$B$6,IF(AND(Punktsystem!$D$9&lt;&gt;"",'alle Spiele'!$H24-'alle Spiele'!$J24='alle Spiele'!DL24-'alle Spiele'!DM24,'alle Spiele'!$H24&lt;&gt;'alle Spiele'!$J24),Punktsystem!$B$9,0)+IF(AND(Punktsystem!$D$11&lt;&gt;"",OR('alle Spiele'!$H24='alle Spiele'!DL24,'alle Spiele'!$J24='alle Spiele'!DM24)),Punktsystem!$B$11,0)+IF(AND(Punktsystem!$D$10&lt;&gt;"",'alle Spiele'!$H24='alle Spiele'!$J24,'alle Spiele'!DL24='alle Spiele'!DM24,ABS('alle Spiele'!$H24-'alle Spiele'!DL24)=1),Punktsystem!$B$10,0),0)</f>
        <v>0</v>
      </c>
      <c r="DN24" s="225">
        <f>IF(DL24=Punktsystem!$B$5,IF(AND(Punktsystem!$I$14&lt;&gt;"",'alle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DO24" s="230">
        <f>IF(OR('alle Spiele'!DO24="",'alle Spiele'!DP24=""),0,IF(AND('alle Spiele'!$H24='alle Spiele'!DO24,'alle Spiele'!$J24='alle Spiele'!DP24),Punktsystem!$B$5,IF(OR(AND('alle Spiele'!$H24-'alle Spiele'!$J24&lt;0,'alle Spiele'!DO24-'alle Spiele'!DP24&lt;0),AND('alle Spiele'!$H24-'alle Spiele'!$J24&gt;0,'alle Spiele'!DO24-'alle Spiele'!DP24&gt;0),AND('alle Spiele'!$H24-'alle Spiele'!$J24=0,'alle Spiele'!DO24-'alle Spiele'!DP24=0)),Punktsystem!$B$6,0)))</f>
        <v>0</v>
      </c>
      <c r="DP24" s="224">
        <f>IF(DO24=Punktsystem!$B$6,IF(AND(Punktsystem!$D$9&lt;&gt;"",'alle Spiele'!$H24-'alle Spiele'!$J24='alle Spiele'!DO24-'alle Spiele'!DP24,'alle Spiele'!$H24&lt;&gt;'alle Spiele'!$J24),Punktsystem!$B$9,0)+IF(AND(Punktsystem!$D$11&lt;&gt;"",OR('alle Spiele'!$H24='alle Spiele'!DO24,'alle Spiele'!$J24='alle Spiele'!DP24)),Punktsystem!$B$11,0)+IF(AND(Punktsystem!$D$10&lt;&gt;"",'alle Spiele'!$H24='alle Spiele'!$J24,'alle Spiele'!DO24='alle Spiele'!DP24,ABS('alle Spiele'!$H24-'alle Spiele'!DO24)=1),Punktsystem!$B$10,0),0)</f>
        <v>0</v>
      </c>
      <c r="DQ24" s="225">
        <f>IF(DO24=Punktsystem!$B$5,IF(AND(Punktsystem!$I$14&lt;&gt;"",'alle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DR24" s="230">
        <f>IF(OR('alle Spiele'!DR24="",'alle Spiele'!DS24=""),0,IF(AND('alle Spiele'!$H24='alle Spiele'!DR24,'alle Spiele'!$J24='alle Spiele'!DS24),Punktsystem!$B$5,IF(OR(AND('alle Spiele'!$H24-'alle Spiele'!$J24&lt;0,'alle Spiele'!DR24-'alle Spiele'!DS24&lt;0),AND('alle Spiele'!$H24-'alle Spiele'!$J24&gt;0,'alle Spiele'!DR24-'alle Spiele'!DS24&gt;0),AND('alle Spiele'!$H24-'alle Spiele'!$J24=0,'alle Spiele'!DR24-'alle Spiele'!DS24=0)),Punktsystem!$B$6,0)))</f>
        <v>0</v>
      </c>
      <c r="DS24" s="224">
        <f>IF(DR24=Punktsystem!$B$6,IF(AND(Punktsystem!$D$9&lt;&gt;"",'alle Spiele'!$H24-'alle Spiele'!$J24='alle Spiele'!DR24-'alle Spiele'!DS24,'alle Spiele'!$H24&lt;&gt;'alle Spiele'!$J24),Punktsystem!$B$9,0)+IF(AND(Punktsystem!$D$11&lt;&gt;"",OR('alle Spiele'!$H24='alle Spiele'!DR24,'alle Spiele'!$J24='alle Spiele'!DS24)),Punktsystem!$B$11,0)+IF(AND(Punktsystem!$D$10&lt;&gt;"",'alle Spiele'!$H24='alle Spiele'!$J24,'alle Spiele'!DR24='alle Spiele'!DS24,ABS('alle Spiele'!$H24-'alle Spiele'!DR24)=1),Punktsystem!$B$10,0),0)</f>
        <v>0</v>
      </c>
      <c r="DT24" s="225">
        <f>IF(DR24=Punktsystem!$B$5,IF(AND(Punktsystem!$I$14&lt;&gt;"",'alle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DU24" s="230">
        <f>IF(OR('alle Spiele'!DU24="",'alle Spiele'!DV24=""),0,IF(AND('alle Spiele'!$H24='alle Spiele'!DU24,'alle Spiele'!$J24='alle Spiele'!DV24),Punktsystem!$B$5,IF(OR(AND('alle Spiele'!$H24-'alle Spiele'!$J24&lt;0,'alle Spiele'!DU24-'alle Spiele'!DV24&lt;0),AND('alle Spiele'!$H24-'alle Spiele'!$J24&gt;0,'alle Spiele'!DU24-'alle Spiele'!DV24&gt;0),AND('alle Spiele'!$H24-'alle Spiele'!$J24=0,'alle Spiele'!DU24-'alle Spiele'!DV24=0)),Punktsystem!$B$6,0)))</f>
        <v>0</v>
      </c>
      <c r="DV24" s="224">
        <f>IF(DU24=Punktsystem!$B$6,IF(AND(Punktsystem!$D$9&lt;&gt;"",'alle Spiele'!$H24-'alle Spiele'!$J24='alle Spiele'!DU24-'alle Spiele'!DV24,'alle Spiele'!$H24&lt;&gt;'alle Spiele'!$J24),Punktsystem!$B$9,0)+IF(AND(Punktsystem!$D$11&lt;&gt;"",OR('alle Spiele'!$H24='alle Spiele'!DU24,'alle Spiele'!$J24='alle Spiele'!DV24)),Punktsystem!$B$11,0)+IF(AND(Punktsystem!$D$10&lt;&gt;"",'alle Spiele'!$H24='alle Spiele'!$J24,'alle Spiele'!DU24='alle Spiele'!DV24,ABS('alle Spiele'!$H24-'alle Spiele'!DU24)=1),Punktsystem!$B$10,0),0)</f>
        <v>0</v>
      </c>
      <c r="DW24" s="225">
        <f>IF(DU24=Punktsystem!$B$5,IF(AND(Punktsystem!$I$14&lt;&gt;"",'alle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DX24" s="230">
        <f>IF(OR('alle Spiele'!DX24="",'alle Spiele'!DY24=""),0,IF(AND('alle Spiele'!$H24='alle Spiele'!DX24,'alle Spiele'!$J24='alle Spiele'!DY24),Punktsystem!$B$5,IF(OR(AND('alle Spiele'!$H24-'alle Spiele'!$J24&lt;0,'alle Spiele'!DX24-'alle Spiele'!DY24&lt;0),AND('alle Spiele'!$H24-'alle Spiele'!$J24&gt;0,'alle Spiele'!DX24-'alle Spiele'!DY24&gt;0),AND('alle Spiele'!$H24-'alle Spiele'!$J24=0,'alle Spiele'!DX24-'alle Spiele'!DY24=0)),Punktsystem!$B$6,0)))</f>
        <v>0</v>
      </c>
      <c r="DY24" s="224">
        <f>IF(DX24=Punktsystem!$B$6,IF(AND(Punktsystem!$D$9&lt;&gt;"",'alle Spiele'!$H24-'alle Spiele'!$J24='alle Spiele'!DX24-'alle Spiele'!DY24,'alle Spiele'!$H24&lt;&gt;'alle Spiele'!$J24),Punktsystem!$B$9,0)+IF(AND(Punktsystem!$D$11&lt;&gt;"",OR('alle Spiele'!$H24='alle Spiele'!DX24,'alle Spiele'!$J24='alle Spiele'!DY24)),Punktsystem!$B$11,0)+IF(AND(Punktsystem!$D$10&lt;&gt;"",'alle Spiele'!$H24='alle Spiele'!$J24,'alle Spiele'!DX24='alle Spiele'!DY24,ABS('alle Spiele'!$H24-'alle Spiele'!DX24)=1),Punktsystem!$B$10,0),0)</f>
        <v>0</v>
      </c>
      <c r="DZ24" s="225">
        <f>IF(DX24=Punktsystem!$B$5,IF(AND(Punktsystem!$I$14&lt;&gt;"",'alle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EA24" s="230">
        <f>IF(OR('alle Spiele'!EA24="",'alle Spiele'!EB24=""),0,IF(AND('alle Spiele'!$H24='alle Spiele'!EA24,'alle Spiele'!$J24='alle Spiele'!EB24),Punktsystem!$B$5,IF(OR(AND('alle Spiele'!$H24-'alle Spiele'!$J24&lt;0,'alle Spiele'!EA24-'alle Spiele'!EB24&lt;0),AND('alle Spiele'!$H24-'alle Spiele'!$J24&gt;0,'alle Spiele'!EA24-'alle Spiele'!EB24&gt;0),AND('alle Spiele'!$H24-'alle Spiele'!$J24=0,'alle Spiele'!EA24-'alle Spiele'!EB24=0)),Punktsystem!$B$6,0)))</f>
        <v>0</v>
      </c>
      <c r="EB24" s="224">
        <f>IF(EA24=Punktsystem!$B$6,IF(AND(Punktsystem!$D$9&lt;&gt;"",'alle Spiele'!$H24-'alle Spiele'!$J24='alle Spiele'!EA24-'alle Spiele'!EB24,'alle Spiele'!$H24&lt;&gt;'alle Spiele'!$J24),Punktsystem!$B$9,0)+IF(AND(Punktsystem!$D$11&lt;&gt;"",OR('alle Spiele'!$H24='alle Spiele'!EA24,'alle Spiele'!$J24='alle Spiele'!EB24)),Punktsystem!$B$11,0)+IF(AND(Punktsystem!$D$10&lt;&gt;"",'alle Spiele'!$H24='alle Spiele'!$J24,'alle Spiele'!EA24='alle Spiele'!EB24,ABS('alle Spiele'!$H24-'alle Spiele'!EA24)=1),Punktsystem!$B$10,0),0)</f>
        <v>0</v>
      </c>
      <c r="EC24" s="225">
        <f>IF(EA24=Punktsystem!$B$5,IF(AND(Punktsystem!$I$14&lt;&gt;"",'alle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ED24" s="230">
        <f>IF(OR('alle Spiele'!ED24="",'alle Spiele'!EE24=""),0,IF(AND('alle Spiele'!$H24='alle Spiele'!ED24,'alle Spiele'!$J24='alle Spiele'!EE24),Punktsystem!$B$5,IF(OR(AND('alle Spiele'!$H24-'alle Spiele'!$J24&lt;0,'alle Spiele'!ED24-'alle Spiele'!EE24&lt;0),AND('alle Spiele'!$H24-'alle Spiele'!$J24&gt;0,'alle Spiele'!ED24-'alle Spiele'!EE24&gt;0),AND('alle Spiele'!$H24-'alle Spiele'!$J24=0,'alle Spiele'!ED24-'alle Spiele'!EE24=0)),Punktsystem!$B$6,0)))</f>
        <v>0</v>
      </c>
      <c r="EE24" s="224">
        <f>IF(ED24=Punktsystem!$B$6,IF(AND(Punktsystem!$D$9&lt;&gt;"",'alle Spiele'!$H24-'alle Spiele'!$J24='alle Spiele'!ED24-'alle Spiele'!EE24,'alle Spiele'!$H24&lt;&gt;'alle Spiele'!$J24),Punktsystem!$B$9,0)+IF(AND(Punktsystem!$D$11&lt;&gt;"",OR('alle Spiele'!$H24='alle Spiele'!ED24,'alle Spiele'!$J24='alle Spiele'!EE24)),Punktsystem!$B$11,0)+IF(AND(Punktsystem!$D$10&lt;&gt;"",'alle Spiele'!$H24='alle Spiele'!$J24,'alle Spiele'!ED24='alle Spiele'!EE24,ABS('alle Spiele'!$H24-'alle Spiele'!ED24)=1),Punktsystem!$B$10,0),0)</f>
        <v>0</v>
      </c>
      <c r="EF24" s="225">
        <f>IF(ED24=Punktsystem!$B$5,IF(AND(Punktsystem!$I$14&lt;&gt;"",'alle Spiele'!$H24+'alle Spiele'!$J24&gt;Punktsystem!$D$14),('alle Spiele'!$H24+'alle Spiele'!$J24-Punktsystem!$D$14)*Punktsystem!$F$14,0)+IF(AND(Punktsystem!$I$15&lt;&gt;"",ABS('alle Spiele'!$H24-'alle Spiele'!$J24)&gt;Punktsystem!$D$15),(ABS('alle Spiele'!$H24-'alle Spiele'!$J24)-Punktsystem!$D$15)*Punktsystem!$F$15,0),0)</f>
        <v>0</v>
      </c>
      <c r="EG24" s="230">
        <f>IF(OR('alle Spiele'!EG24="",'alle Spiele'!EH24=""),0,IF(AND('alle Spiele'!$H24='alle Spiele'!EG24,'alle Spiele'!$J24='alle Spiele'!EH24),Punktsystem!$B$5,IF(OR(AND('alle Spiele'!$H24-'alle Spiele'!$J24&lt;0,'alle Spiele'!EG24-'alle Spiele'!EH24&lt;0),AND('alle Spiele'!$H24-'alle Spiele'!$J24&gt;0,'alle Spiele'!EG24-'alle Spiele'!EH24&gt;0),AND('alle Spiele'!$H24-'alle Spiele'!$J24=0,'alle Spiele'!EG24-'alle Spiele'!EH24=0)),Punktsystem!$B$6,0)))</f>
        <v>0</v>
      </c>
      <c r="EH24" s="224">
        <f>IF(EG24=Punktsystem!$B$6,IF(AND(Punktsystem!$D$9&lt;&gt;"",'alle Spiele'!$H24-'alle Spiele'!$J24='alle Spiele'!EG24-'alle Spiele'!EH24,'alle Spiele'!$H24&lt;&gt;'alle Spiele'!$J24),Punktsystem!$B$9,0)+IF(AND(Punktsystem!$D$11&lt;&gt;"",OR('alle Spiele'!$H24='alle Spiele'!EG24,'alle Spiele'!$J24='alle Spiele'!EH24)),Punktsystem!$B$11,0)+IF(AND(Punktsystem!$D$10&lt;&gt;"",'alle Spiele'!$H24='alle Spiele'!$J24,'alle Spiele'!EG24='alle Spiele'!EH24,ABS('alle Spiele'!$H24-'alle Spiele'!EG24)=1),Punktsystem!$B$10,0),0)</f>
        <v>0</v>
      </c>
      <c r="EI24" s="225">
        <f>IF(EG24=Punktsystem!$B$5,IF(AND(Punktsystem!$I$14&lt;&gt;"",'alle Spiele'!$H24+'alle Spiele'!$J24&gt;Punktsystem!$D$14),('alle Spiele'!$H24+'alle Spiele'!$J24-Punktsystem!$D$14)*Punktsystem!$F$14,0)+IF(AND(Punktsystem!$I$15&lt;&gt;"",ABS('alle Spiele'!$H24-'alle Spiele'!$J24)&gt;Punktsystem!$D$15),(ABS('alle Spiele'!$H24-'alle Spiele'!$J24)-Punktsystem!$D$15)*Punktsystem!$F$15,0),0)</f>
        <v>0</v>
      </c>
    </row>
    <row r="25" spans="1:139" x14ac:dyDescent="0.2">
      <c r="A25"/>
      <c r="B25"/>
      <c r="C25"/>
      <c r="D25"/>
      <c r="E25"/>
      <c r="F25"/>
      <c r="G25"/>
      <c r="H25"/>
      <c r="J25"/>
      <c r="K25"/>
      <c r="L25"/>
      <c r="M25"/>
      <c r="N25"/>
      <c r="O25"/>
      <c r="P25"/>
      <c r="Q25"/>
      <c r="T25" s="230">
        <f>IF(OR('alle Spiele'!T25="",'alle Spiele'!U25=""),0,IF(AND('alle Spiele'!$H25='alle Spiele'!T25,'alle Spiele'!$J25='alle Spiele'!U25),Punktsystem!$B$5,IF(OR(AND('alle Spiele'!$H25-'alle Spiele'!$J25&lt;0,'alle Spiele'!T25-'alle Spiele'!U25&lt;0),AND('alle Spiele'!$H25-'alle Spiele'!$J25&gt;0,'alle Spiele'!T25-'alle Spiele'!U25&gt;0),AND('alle Spiele'!$H25-'alle Spiele'!$J25=0,'alle Spiele'!T25-'alle Spiele'!U25=0)),Punktsystem!$B$6,0)))</f>
        <v>0</v>
      </c>
      <c r="U25" s="224">
        <f>IF(T25=Punktsystem!$B$6,IF(AND(Punktsystem!$D$9&lt;&gt;"",'alle Spiele'!$H25-'alle Spiele'!$J25='alle Spiele'!T25-'alle Spiele'!U25,'alle Spiele'!$H25&lt;&gt;'alle Spiele'!$J25),Punktsystem!$B$9,0)+IF(AND(Punktsystem!$D$11&lt;&gt;"",OR('alle Spiele'!$H25='alle Spiele'!T25,'alle Spiele'!$J25='alle Spiele'!U25)),Punktsystem!$B$11,0)+IF(AND(Punktsystem!$D$10&lt;&gt;"",'alle Spiele'!$H25='alle Spiele'!$J25,'alle Spiele'!T25='alle Spiele'!U25,ABS('alle Spiele'!$H25-'alle Spiele'!T25)=1),Punktsystem!$B$10,0),0)</f>
        <v>0</v>
      </c>
      <c r="V25" s="225">
        <f>IF(T25=Punktsystem!$B$5,IF(AND(Punktsystem!$I$14&lt;&gt;"",'alle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W25" s="230">
        <f>IF(OR('alle Spiele'!W25="",'alle Spiele'!X25=""),0,IF(AND('alle Spiele'!$H25='alle Spiele'!W25,'alle Spiele'!$J25='alle Spiele'!X25),Punktsystem!$B$5,IF(OR(AND('alle Spiele'!$H25-'alle Spiele'!$J25&lt;0,'alle Spiele'!W25-'alle Spiele'!X25&lt;0),AND('alle Spiele'!$H25-'alle Spiele'!$J25&gt;0,'alle Spiele'!W25-'alle Spiele'!X25&gt;0),AND('alle Spiele'!$H25-'alle Spiele'!$J25=0,'alle Spiele'!W25-'alle Spiele'!X25=0)),Punktsystem!$B$6,0)))</f>
        <v>0</v>
      </c>
      <c r="X25" s="224">
        <f>IF(W25=Punktsystem!$B$6,IF(AND(Punktsystem!$D$9&lt;&gt;"",'alle Spiele'!$H25-'alle Spiele'!$J25='alle Spiele'!W25-'alle Spiele'!X25,'alle Spiele'!$H25&lt;&gt;'alle Spiele'!$J25),Punktsystem!$B$9,0)+IF(AND(Punktsystem!$D$11&lt;&gt;"",OR('alle Spiele'!$H25='alle Spiele'!W25,'alle Spiele'!$J25='alle Spiele'!X25)),Punktsystem!$B$11,0)+IF(AND(Punktsystem!$D$10&lt;&gt;"",'alle Spiele'!$H25='alle Spiele'!$J25,'alle Spiele'!W25='alle Spiele'!X25,ABS('alle Spiele'!$H25-'alle Spiele'!W25)=1),Punktsystem!$B$10,0),0)</f>
        <v>0</v>
      </c>
      <c r="Y25" s="225">
        <f>IF(W25=Punktsystem!$B$5,IF(AND(Punktsystem!$I$14&lt;&gt;"",'alle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Z25" s="230">
        <f>IF(OR('alle Spiele'!Z25="",'alle Spiele'!AA25=""),0,IF(AND('alle Spiele'!$H25='alle Spiele'!Z25,'alle Spiele'!$J25='alle Spiele'!AA25),Punktsystem!$B$5,IF(OR(AND('alle Spiele'!$H25-'alle Spiele'!$J25&lt;0,'alle Spiele'!Z25-'alle Spiele'!AA25&lt;0),AND('alle Spiele'!$H25-'alle Spiele'!$J25&gt;0,'alle Spiele'!Z25-'alle Spiele'!AA25&gt;0),AND('alle Spiele'!$H25-'alle Spiele'!$J25=0,'alle Spiele'!Z25-'alle Spiele'!AA25=0)),Punktsystem!$B$6,0)))</f>
        <v>0</v>
      </c>
      <c r="AA25" s="224">
        <f>IF(Z25=Punktsystem!$B$6,IF(AND(Punktsystem!$D$9&lt;&gt;"",'alle Spiele'!$H25-'alle Spiele'!$J25='alle Spiele'!Z25-'alle Spiele'!AA25,'alle Spiele'!$H25&lt;&gt;'alle Spiele'!$J25),Punktsystem!$B$9,0)+IF(AND(Punktsystem!$D$11&lt;&gt;"",OR('alle Spiele'!$H25='alle Spiele'!Z25,'alle Spiele'!$J25='alle Spiele'!AA25)),Punktsystem!$B$11,0)+IF(AND(Punktsystem!$D$10&lt;&gt;"",'alle Spiele'!$H25='alle Spiele'!$J25,'alle Spiele'!Z25='alle Spiele'!AA25,ABS('alle Spiele'!$H25-'alle Spiele'!Z25)=1),Punktsystem!$B$10,0),0)</f>
        <v>0</v>
      </c>
      <c r="AB25" s="225">
        <f>IF(Z25=Punktsystem!$B$5,IF(AND(Punktsystem!$I$14&lt;&gt;"",'alle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AC25" s="230">
        <f>IF(OR('alle Spiele'!AC25="",'alle Spiele'!AD25=""),0,IF(AND('alle Spiele'!$H25='alle Spiele'!AC25,'alle Spiele'!$J25='alle Spiele'!AD25),Punktsystem!$B$5,IF(OR(AND('alle Spiele'!$H25-'alle Spiele'!$J25&lt;0,'alle Spiele'!AC25-'alle Spiele'!AD25&lt;0),AND('alle Spiele'!$H25-'alle Spiele'!$J25&gt;0,'alle Spiele'!AC25-'alle Spiele'!AD25&gt;0),AND('alle Spiele'!$H25-'alle Spiele'!$J25=0,'alle Spiele'!AC25-'alle Spiele'!AD25=0)),Punktsystem!$B$6,0)))</f>
        <v>0</v>
      </c>
      <c r="AD25" s="224">
        <f>IF(AC25=Punktsystem!$B$6,IF(AND(Punktsystem!$D$9&lt;&gt;"",'alle Spiele'!$H25-'alle Spiele'!$J25='alle Spiele'!AC25-'alle Spiele'!AD25,'alle Spiele'!$H25&lt;&gt;'alle Spiele'!$J25),Punktsystem!$B$9,0)+IF(AND(Punktsystem!$D$11&lt;&gt;"",OR('alle Spiele'!$H25='alle Spiele'!AC25,'alle Spiele'!$J25='alle Spiele'!AD25)),Punktsystem!$B$11,0)+IF(AND(Punktsystem!$D$10&lt;&gt;"",'alle Spiele'!$H25='alle Spiele'!$J25,'alle Spiele'!AC25='alle Spiele'!AD25,ABS('alle Spiele'!$H25-'alle Spiele'!AC25)=1),Punktsystem!$B$10,0),0)</f>
        <v>0</v>
      </c>
      <c r="AE25" s="225">
        <f>IF(AC25=Punktsystem!$B$5,IF(AND(Punktsystem!$I$14&lt;&gt;"",'alle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AF25" s="230">
        <f>IF(OR('alle Spiele'!AF25="",'alle Spiele'!AG25=""),0,IF(AND('alle Spiele'!$H25='alle Spiele'!AF25,'alle Spiele'!$J25='alle Spiele'!AG25),Punktsystem!$B$5,IF(OR(AND('alle Spiele'!$H25-'alle Spiele'!$J25&lt;0,'alle Spiele'!AF25-'alle Spiele'!AG25&lt;0),AND('alle Spiele'!$H25-'alle Spiele'!$J25&gt;0,'alle Spiele'!AF25-'alle Spiele'!AG25&gt;0),AND('alle Spiele'!$H25-'alle Spiele'!$J25=0,'alle Spiele'!AF25-'alle Spiele'!AG25=0)),Punktsystem!$B$6,0)))</f>
        <v>0</v>
      </c>
      <c r="AG25" s="224">
        <f>IF(AF25=Punktsystem!$B$6,IF(AND(Punktsystem!$D$9&lt;&gt;"",'alle Spiele'!$H25-'alle Spiele'!$J25='alle Spiele'!AF25-'alle Spiele'!AG25,'alle Spiele'!$H25&lt;&gt;'alle Spiele'!$J25),Punktsystem!$B$9,0)+IF(AND(Punktsystem!$D$11&lt;&gt;"",OR('alle Spiele'!$H25='alle Spiele'!AF25,'alle Spiele'!$J25='alle Spiele'!AG25)),Punktsystem!$B$11,0)+IF(AND(Punktsystem!$D$10&lt;&gt;"",'alle Spiele'!$H25='alle Spiele'!$J25,'alle Spiele'!AF25='alle Spiele'!AG25,ABS('alle Spiele'!$H25-'alle Spiele'!AF25)=1),Punktsystem!$B$10,0),0)</f>
        <v>0</v>
      </c>
      <c r="AH25" s="225">
        <f>IF(AF25=Punktsystem!$B$5,IF(AND(Punktsystem!$I$14&lt;&gt;"",'alle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AI25" s="230">
        <f>IF(OR('alle Spiele'!AI25="",'alle Spiele'!AJ25=""),0,IF(AND('alle Spiele'!$H25='alle Spiele'!AI25,'alle Spiele'!$J25='alle Spiele'!AJ25),Punktsystem!$B$5,IF(OR(AND('alle Spiele'!$H25-'alle Spiele'!$J25&lt;0,'alle Spiele'!AI25-'alle Spiele'!AJ25&lt;0),AND('alle Spiele'!$H25-'alle Spiele'!$J25&gt;0,'alle Spiele'!AI25-'alle Spiele'!AJ25&gt;0),AND('alle Spiele'!$H25-'alle Spiele'!$J25=0,'alle Spiele'!AI25-'alle Spiele'!AJ25=0)),Punktsystem!$B$6,0)))</f>
        <v>0</v>
      </c>
      <c r="AJ25" s="224">
        <f>IF(AI25=Punktsystem!$B$6,IF(AND(Punktsystem!$D$9&lt;&gt;"",'alle Spiele'!$H25-'alle Spiele'!$J25='alle Spiele'!AI25-'alle Spiele'!AJ25,'alle Spiele'!$H25&lt;&gt;'alle Spiele'!$J25),Punktsystem!$B$9,0)+IF(AND(Punktsystem!$D$11&lt;&gt;"",OR('alle Spiele'!$H25='alle Spiele'!AI25,'alle Spiele'!$J25='alle Spiele'!AJ25)),Punktsystem!$B$11,0)+IF(AND(Punktsystem!$D$10&lt;&gt;"",'alle Spiele'!$H25='alle Spiele'!$J25,'alle Spiele'!AI25='alle Spiele'!AJ25,ABS('alle Spiele'!$H25-'alle Spiele'!AI25)=1),Punktsystem!$B$10,0),0)</f>
        <v>0</v>
      </c>
      <c r="AK25" s="225">
        <f>IF(AI25=Punktsystem!$B$5,IF(AND(Punktsystem!$I$14&lt;&gt;"",'alle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AL25" s="230">
        <f>IF(OR('alle Spiele'!AL25="",'alle Spiele'!AM25=""),0,IF(AND('alle Spiele'!$H25='alle Spiele'!AL25,'alle Spiele'!$J25='alle Spiele'!AM25),Punktsystem!$B$5,IF(OR(AND('alle Spiele'!$H25-'alle Spiele'!$J25&lt;0,'alle Spiele'!AL25-'alle Spiele'!AM25&lt;0),AND('alle Spiele'!$H25-'alle Spiele'!$J25&gt;0,'alle Spiele'!AL25-'alle Spiele'!AM25&gt;0),AND('alle Spiele'!$H25-'alle Spiele'!$J25=0,'alle Spiele'!AL25-'alle Spiele'!AM25=0)),Punktsystem!$B$6,0)))</f>
        <v>0</v>
      </c>
      <c r="AM25" s="224">
        <f>IF(AL25=Punktsystem!$B$6,IF(AND(Punktsystem!$D$9&lt;&gt;"",'alle Spiele'!$H25-'alle Spiele'!$J25='alle Spiele'!AL25-'alle Spiele'!AM25,'alle Spiele'!$H25&lt;&gt;'alle Spiele'!$J25),Punktsystem!$B$9,0)+IF(AND(Punktsystem!$D$11&lt;&gt;"",OR('alle Spiele'!$H25='alle Spiele'!AL25,'alle Spiele'!$J25='alle Spiele'!AM25)),Punktsystem!$B$11,0)+IF(AND(Punktsystem!$D$10&lt;&gt;"",'alle Spiele'!$H25='alle Spiele'!$J25,'alle Spiele'!AL25='alle Spiele'!AM25,ABS('alle Spiele'!$H25-'alle Spiele'!AL25)=1),Punktsystem!$B$10,0),0)</f>
        <v>0</v>
      </c>
      <c r="AN25" s="225">
        <f>IF(AL25=Punktsystem!$B$5,IF(AND(Punktsystem!$I$14&lt;&gt;"",'alle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AO25" s="230">
        <f>IF(OR('alle Spiele'!AO25="",'alle Spiele'!AP25=""),0,IF(AND('alle Spiele'!$H25='alle Spiele'!AO25,'alle Spiele'!$J25='alle Spiele'!AP25),Punktsystem!$B$5,IF(OR(AND('alle Spiele'!$H25-'alle Spiele'!$J25&lt;0,'alle Spiele'!AO25-'alle Spiele'!AP25&lt;0),AND('alle Spiele'!$H25-'alle Spiele'!$J25&gt;0,'alle Spiele'!AO25-'alle Spiele'!AP25&gt;0),AND('alle Spiele'!$H25-'alle Spiele'!$J25=0,'alle Spiele'!AO25-'alle Spiele'!AP25=0)),Punktsystem!$B$6,0)))</f>
        <v>0</v>
      </c>
      <c r="AP25" s="224">
        <f>IF(AO25=Punktsystem!$B$6,IF(AND(Punktsystem!$D$9&lt;&gt;"",'alle Spiele'!$H25-'alle Spiele'!$J25='alle Spiele'!AO25-'alle Spiele'!AP25,'alle Spiele'!$H25&lt;&gt;'alle Spiele'!$J25),Punktsystem!$B$9,0)+IF(AND(Punktsystem!$D$11&lt;&gt;"",OR('alle Spiele'!$H25='alle Spiele'!AO25,'alle Spiele'!$J25='alle Spiele'!AP25)),Punktsystem!$B$11,0)+IF(AND(Punktsystem!$D$10&lt;&gt;"",'alle Spiele'!$H25='alle Spiele'!$J25,'alle Spiele'!AO25='alle Spiele'!AP25,ABS('alle Spiele'!$H25-'alle Spiele'!AO25)=1),Punktsystem!$B$10,0),0)</f>
        <v>0</v>
      </c>
      <c r="AQ25" s="225">
        <f>IF(AO25=Punktsystem!$B$5,IF(AND(Punktsystem!$I$14&lt;&gt;"",'alle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AR25" s="230">
        <f>IF(OR('alle Spiele'!AR25="",'alle Spiele'!AS25=""),0,IF(AND('alle Spiele'!$H25='alle Spiele'!AR25,'alle Spiele'!$J25='alle Spiele'!AS25),Punktsystem!$B$5,IF(OR(AND('alle Spiele'!$H25-'alle Spiele'!$J25&lt;0,'alle Spiele'!AR25-'alle Spiele'!AS25&lt;0),AND('alle Spiele'!$H25-'alle Spiele'!$J25&gt;0,'alle Spiele'!AR25-'alle Spiele'!AS25&gt;0),AND('alle Spiele'!$H25-'alle Spiele'!$J25=0,'alle Spiele'!AR25-'alle Spiele'!AS25=0)),Punktsystem!$B$6,0)))</f>
        <v>0</v>
      </c>
      <c r="AS25" s="224">
        <f>IF(AR25=Punktsystem!$B$6,IF(AND(Punktsystem!$D$9&lt;&gt;"",'alle Spiele'!$H25-'alle Spiele'!$J25='alle Spiele'!AR25-'alle Spiele'!AS25,'alle Spiele'!$H25&lt;&gt;'alle Spiele'!$J25),Punktsystem!$B$9,0)+IF(AND(Punktsystem!$D$11&lt;&gt;"",OR('alle Spiele'!$H25='alle Spiele'!AR25,'alle Spiele'!$J25='alle Spiele'!AS25)),Punktsystem!$B$11,0)+IF(AND(Punktsystem!$D$10&lt;&gt;"",'alle Spiele'!$H25='alle Spiele'!$J25,'alle Spiele'!AR25='alle Spiele'!AS25,ABS('alle Spiele'!$H25-'alle Spiele'!AR25)=1),Punktsystem!$B$10,0),0)</f>
        <v>0</v>
      </c>
      <c r="AT25" s="225">
        <f>IF(AR25=Punktsystem!$B$5,IF(AND(Punktsystem!$I$14&lt;&gt;"",'alle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AU25" s="230">
        <f>IF(OR('alle Spiele'!AU25="",'alle Spiele'!AV25=""),0,IF(AND('alle Spiele'!$H25='alle Spiele'!AU25,'alle Spiele'!$J25='alle Spiele'!AV25),Punktsystem!$B$5,IF(OR(AND('alle Spiele'!$H25-'alle Spiele'!$J25&lt;0,'alle Spiele'!AU25-'alle Spiele'!AV25&lt;0),AND('alle Spiele'!$H25-'alle Spiele'!$J25&gt;0,'alle Spiele'!AU25-'alle Spiele'!AV25&gt;0),AND('alle Spiele'!$H25-'alle Spiele'!$J25=0,'alle Spiele'!AU25-'alle Spiele'!AV25=0)),Punktsystem!$B$6,0)))</f>
        <v>0</v>
      </c>
      <c r="AV25" s="224">
        <f>IF(AU25=Punktsystem!$B$6,IF(AND(Punktsystem!$D$9&lt;&gt;"",'alle Spiele'!$H25-'alle Spiele'!$J25='alle Spiele'!AU25-'alle Spiele'!AV25,'alle Spiele'!$H25&lt;&gt;'alle Spiele'!$J25),Punktsystem!$B$9,0)+IF(AND(Punktsystem!$D$11&lt;&gt;"",OR('alle Spiele'!$H25='alle Spiele'!AU25,'alle Spiele'!$J25='alle Spiele'!AV25)),Punktsystem!$B$11,0)+IF(AND(Punktsystem!$D$10&lt;&gt;"",'alle Spiele'!$H25='alle Spiele'!$J25,'alle Spiele'!AU25='alle Spiele'!AV25,ABS('alle Spiele'!$H25-'alle Spiele'!AU25)=1),Punktsystem!$B$10,0),0)</f>
        <v>0</v>
      </c>
      <c r="AW25" s="225">
        <f>IF(AU25=Punktsystem!$B$5,IF(AND(Punktsystem!$I$14&lt;&gt;"",'alle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AX25" s="230">
        <f>IF(OR('alle Spiele'!AX25="",'alle Spiele'!AY25=""),0,IF(AND('alle Spiele'!$H25='alle Spiele'!AX25,'alle Spiele'!$J25='alle Spiele'!AY25),Punktsystem!$B$5,IF(OR(AND('alle Spiele'!$H25-'alle Spiele'!$J25&lt;0,'alle Spiele'!AX25-'alle Spiele'!AY25&lt;0),AND('alle Spiele'!$H25-'alle Spiele'!$J25&gt;0,'alle Spiele'!AX25-'alle Spiele'!AY25&gt;0),AND('alle Spiele'!$H25-'alle Spiele'!$J25=0,'alle Spiele'!AX25-'alle Spiele'!AY25=0)),Punktsystem!$B$6,0)))</f>
        <v>0</v>
      </c>
      <c r="AY25" s="224">
        <f>IF(AX25=Punktsystem!$B$6,IF(AND(Punktsystem!$D$9&lt;&gt;"",'alle Spiele'!$H25-'alle Spiele'!$J25='alle Spiele'!AX25-'alle Spiele'!AY25,'alle Spiele'!$H25&lt;&gt;'alle Spiele'!$J25),Punktsystem!$B$9,0)+IF(AND(Punktsystem!$D$11&lt;&gt;"",OR('alle Spiele'!$H25='alle Spiele'!AX25,'alle Spiele'!$J25='alle Spiele'!AY25)),Punktsystem!$B$11,0)+IF(AND(Punktsystem!$D$10&lt;&gt;"",'alle Spiele'!$H25='alle Spiele'!$J25,'alle Spiele'!AX25='alle Spiele'!AY25,ABS('alle Spiele'!$H25-'alle Spiele'!AX25)=1),Punktsystem!$B$10,0),0)</f>
        <v>0</v>
      </c>
      <c r="AZ25" s="225">
        <f>IF(AX25=Punktsystem!$B$5,IF(AND(Punktsystem!$I$14&lt;&gt;"",'alle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BA25" s="230">
        <f>IF(OR('alle Spiele'!BA25="",'alle Spiele'!BB25=""),0,IF(AND('alle Spiele'!$H25='alle Spiele'!BA25,'alle Spiele'!$J25='alle Spiele'!BB25),Punktsystem!$B$5,IF(OR(AND('alle Spiele'!$H25-'alle Spiele'!$J25&lt;0,'alle Spiele'!BA25-'alle Spiele'!BB25&lt;0),AND('alle Spiele'!$H25-'alle Spiele'!$J25&gt;0,'alle Spiele'!BA25-'alle Spiele'!BB25&gt;0),AND('alle Spiele'!$H25-'alle Spiele'!$J25=0,'alle Spiele'!BA25-'alle Spiele'!BB25=0)),Punktsystem!$B$6,0)))</f>
        <v>0</v>
      </c>
      <c r="BB25" s="224">
        <f>IF(BA25=Punktsystem!$B$6,IF(AND(Punktsystem!$D$9&lt;&gt;"",'alle Spiele'!$H25-'alle Spiele'!$J25='alle Spiele'!BA25-'alle Spiele'!BB25,'alle Spiele'!$H25&lt;&gt;'alle Spiele'!$J25),Punktsystem!$B$9,0)+IF(AND(Punktsystem!$D$11&lt;&gt;"",OR('alle Spiele'!$H25='alle Spiele'!BA25,'alle Spiele'!$J25='alle Spiele'!BB25)),Punktsystem!$B$11,0)+IF(AND(Punktsystem!$D$10&lt;&gt;"",'alle Spiele'!$H25='alle Spiele'!$J25,'alle Spiele'!BA25='alle Spiele'!BB25,ABS('alle Spiele'!$H25-'alle Spiele'!BA25)=1),Punktsystem!$B$10,0),0)</f>
        <v>0</v>
      </c>
      <c r="BC25" s="225">
        <f>IF(BA25=Punktsystem!$B$5,IF(AND(Punktsystem!$I$14&lt;&gt;"",'alle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BD25" s="230">
        <f>IF(OR('alle Spiele'!BD25="",'alle Spiele'!BE25=""),0,IF(AND('alle Spiele'!$H25='alle Spiele'!BD25,'alle Spiele'!$J25='alle Spiele'!BE25),Punktsystem!$B$5,IF(OR(AND('alle Spiele'!$H25-'alle Spiele'!$J25&lt;0,'alle Spiele'!BD25-'alle Spiele'!BE25&lt;0),AND('alle Spiele'!$H25-'alle Spiele'!$J25&gt;0,'alle Spiele'!BD25-'alle Spiele'!BE25&gt;0),AND('alle Spiele'!$H25-'alle Spiele'!$J25=0,'alle Spiele'!BD25-'alle Spiele'!BE25=0)),Punktsystem!$B$6,0)))</f>
        <v>0</v>
      </c>
      <c r="BE25" s="224">
        <f>IF(BD25=Punktsystem!$B$6,IF(AND(Punktsystem!$D$9&lt;&gt;"",'alle Spiele'!$H25-'alle Spiele'!$J25='alle Spiele'!BD25-'alle Spiele'!BE25,'alle Spiele'!$H25&lt;&gt;'alle Spiele'!$J25),Punktsystem!$B$9,0)+IF(AND(Punktsystem!$D$11&lt;&gt;"",OR('alle Spiele'!$H25='alle Spiele'!BD25,'alle Spiele'!$J25='alle Spiele'!BE25)),Punktsystem!$B$11,0)+IF(AND(Punktsystem!$D$10&lt;&gt;"",'alle Spiele'!$H25='alle Spiele'!$J25,'alle Spiele'!BD25='alle Spiele'!BE25,ABS('alle Spiele'!$H25-'alle Spiele'!BD25)=1),Punktsystem!$B$10,0),0)</f>
        <v>0</v>
      </c>
      <c r="BF25" s="225">
        <f>IF(BD25=Punktsystem!$B$5,IF(AND(Punktsystem!$I$14&lt;&gt;"",'alle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BG25" s="230">
        <f>IF(OR('alle Spiele'!BG25="",'alle Spiele'!BH25=""),0,IF(AND('alle Spiele'!$H25='alle Spiele'!BG25,'alle Spiele'!$J25='alle Spiele'!BH25),Punktsystem!$B$5,IF(OR(AND('alle Spiele'!$H25-'alle Spiele'!$J25&lt;0,'alle Spiele'!BG25-'alle Spiele'!BH25&lt;0),AND('alle Spiele'!$H25-'alle Spiele'!$J25&gt;0,'alle Spiele'!BG25-'alle Spiele'!BH25&gt;0),AND('alle Spiele'!$H25-'alle Spiele'!$J25=0,'alle Spiele'!BG25-'alle Spiele'!BH25=0)),Punktsystem!$B$6,0)))</f>
        <v>0</v>
      </c>
      <c r="BH25" s="224">
        <f>IF(BG25=Punktsystem!$B$6,IF(AND(Punktsystem!$D$9&lt;&gt;"",'alle Spiele'!$H25-'alle Spiele'!$J25='alle Spiele'!BG25-'alle Spiele'!BH25,'alle Spiele'!$H25&lt;&gt;'alle Spiele'!$J25),Punktsystem!$B$9,0)+IF(AND(Punktsystem!$D$11&lt;&gt;"",OR('alle Spiele'!$H25='alle Spiele'!BG25,'alle Spiele'!$J25='alle Spiele'!BH25)),Punktsystem!$B$11,0)+IF(AND(Punktsystem!$D$10&lt;&gt;"",'alle Spiele'!$H25='alle Spiele'!$J25,'alle Spiele'!BG25='alle Spiele'!BH25,ABS('alle Spiele'!$H25-'alle Spiele'!BG25)=1),Punktsystem!$B$10,0),0)</f>
        <v>0</v>
      </c>
      <c r="BI25" s="225">
        <f>IF(BG25=Punktsystem!$B$5,IF(AND(Punktsystem!$I$14&lt;&gt;"",'alle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BJ25" s="230">
        <f>IF(OR('alle Spiele'!BJ25="",'alle Spiele'!BK25=""),0,IF(AND('alle Spiele'!$H25='alle Spiele'!BJ25,'alle Spiele'!$J25='alle Spiele'!BK25),Punktsystem!$B$5,IF(OR(AND('alle Spiele'!$H25-'alle Spiele'!$J25&lt;0,'alle Spiele'!BJ25-'alle Spiele'!BK25&lt;0),AND('alle Spiele'!$H25-'alle Spiele'!$J25&gt;0,'alle Spiele'!BJ25-'alle Spiele'!BK25&gt;0),AND('alle Spiele'!$H25-'alle Spiele'!$J25=0,'alle Spiele'!BJ25-'alle Spiele'!BK25=0)),Punktsystem!$B$6,0)))</f>
        <v>0</v>
      </c>
      <c r="BK25" s="224">
        <f>IF(BJ25=Punktsystem!$B$6,IF(AND(Punktsystem!$D$9&lt;&gt;"",'alle Spiele'!$H25-'alle Spiele'!$J25='alle Spiele'!BJ25-'alle Spiele'!BK25,'alle Spiele'!$H25&lt;&gt;'alle Spiele'!$J25),Punktsystem!$B$9,0)+IF(AND(Punktsystem!$D$11&lt;&gt;"",OR('alle Spiele'!$H25='alle Spiele'!BJ25,'alle Spiele'!$J25='alle Spiele'!BK25)),Punktsystem!$B$11,0)+IF(AND(Punktsystem!$D$10&lt;&gt;"",'alle Spiele'!$H25='alle Spiele'!$J25,'alle Spiele'!BJ25='alle Spiele'!BK25,ABS('alle Spiele'!$H25-'alle Spiele'!BJ25)=1),Punktsystem!$B$10,0),0)</f>
        <v>0</v>
      </c>
      <c r="BL25" s="225">
        <f>IF(BJ25=Punktsystem!$B$5,IF(AND(Punktsystem!$I$14&lt;&gt;"",'alle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BM25" s="230">
        <f>IF(OR('alle Spiele'!BM25="",'alle Spiele'!BN25=""),0,IF(AND('alle Spiele'!$H25='alle Spiele'!BM25,'alle Spiele'!$J25='alle Spiele'!BN25),Punktsystem!$B$5,IF(OR(AND('alle Spiele'!$H25-'alle Spiele'!$J25&lt;0,'alle Spiele'!BM25-'alle Spiele'!BN25&lt;0),AND('alle Spiele'!$H25-'alle Spiele'!$J25&gt;0,'alle Spiele'!BM25-'alle Spiele'!BN25&gt;0),AND('alle Spiele'!$H25-'alle Spiele'!$J25=0,'alle Spiele'!BM25-'alle Spiele'!BN25=0)),Punktsystem!$B$6,0)))</f>
        <v>0</v>
      </c>
      <c r="BN25" s="224">
        <f>IF(BM25=Punktsystem!$B$6,IF(AND(Punktsystem!$D$9&lt;&gt;"",'alle Spiele'!$H25-'alle Spiele'!$J25='alle Spiele'!BM25-'alle Spiele'!BN25,'alle Spiele'!$H25&lt;&gt;'alle Spiele'!$J25),Punktsystem!$B$9,0)+IF(AND(Punktsystem!$D$11&lt;&gt;"",OR('alle Spiele'!$H25='alle Spiele'!BM25,'alle Spiele'!$J25='alle Spiele'!BN25)),Punktsystem!$B$11,0)+IF(AND(Punktsystem!$D$10&lt;&gt;"",'alle Spiele'!$H25='alle Spiele'!$J25,'alle Spiele'!BM25='alle Spiele'!BN25,ABS('alle Spiele'!$H25-'alle Spiele'!BM25)=1),Punktsystem!$B$10,0),0)</f>
        <v>0</v>
      </c>
      <c r="BO25" s="225">
        <f>IF(BM25=Punktsystem!$B$5,IF(AND(Punktsystem!$I$14&lt;&gt;"",'alle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BP25" s="230">
        <f>IF(OR('alle Spiele'!BP25="",'alle Spiele'!BQ25=""),0,IF(AND('alle Spiele'!$H25='alle Spiele'!BP25,'alle Spiele'!$J25='alle Spiele'!BQ25),Punktsystem!$B$5,IF(OR(AND('alle Spiele'!$H25-'alle Spiele'!$J25&lt;0,'alle Spiele'!BP25-'alle Spiele'!BQ25&lt;0),AND('alle Spiele'!$H25-'alle Spiele'!$J25&gt;0,'alle Spiele'!BP25-'alle Spiele'!BQ25&gt;0),AND('alle Spiele'!$H25-'alle Spiele'!$J25=0,'alle Spiele'!BP25-'alle Spiele'!BQ25=0)),Punktsystem!$B$6,0)))</f>
        <v>0</v>
      </c>
      <c r="BQ25" s="224">
        <f>IF(BP25=Punktsystem!$B$6,IF(AND(Punktsystem!$D$9&lt;&gt;"",'alle Spiele'!$H25-'alle Spiele'!$J25='alle Spiele'!BP25-'alle Spiele'!BQ25,'alle Spiele'!$H25&lt;&gt;'alle Spiele'!$J25),Punktsystem!$B$9,0)+IF(AND(Punktsystem!$D$11&lt;&gt;"",OR('alle Spiele'!$H25='alle Spiele'!BP25,'alle Spiele'!$J25='alle Spiele'!BQ25)),Punktsystem!$B$11,0)+IF(AND(Punktsystem!$D$10&lt;&gt;"",'alle Spiele'!$H25='alle Spiele'!$J25,'alle Spiele'!BP25='alle Spiele'!BQ25,ABS('alle Spiele'!$H25-'alle Spiele'!BP25)=1),Punktsystem!$B$10,0),0)</f>
        <v>0</v>
      </c>
      <c r="BR25" s="225">
        <f>IF(BP25=Punktsystem!$B$5,IF(AND(Punktsystem!$I$14&lt;&gt;"",'alle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BS25" s="230">
        <f>IF(OR('alle Spiele'!BS25="",'alle Spiele'!BT25=""),0,IF(AND('alle Spiele'!$H25='alle Spiele'!BS25,'alle Spiele'!$J25='alle Spiele'!BT25),Punktsystem!$B$5,IF(OR(AND('alle Spiele'!$H25-'alle Spiele'!$J25&lt;0,'alle Spiele'!BS25-'alle Spiele'!BT25&lt;0),AND('alle Spiele'!$H25-'alle Spiele'!$J25&gt;0,'alle Spiele'!BS25-'alle Spiele'!BT25&gt;0),AND('alle Spiele'!$H25-'alle Spiele'!$J25=0,'alle Spiele'!BS25-'alle Spiele'!BT25=0)),Punktsystem!$B$6,0)))</f>
        <v>0</v>
      </c>
      <c r="BT25" s="224">
        <f>IF(BS25=Punktsystem!$B$6,IF(AND(Punktsystem!$D$9&lt;&gt;"",'alle Spiele'!$H25-'alle Spiele'!$J25='alle Spiele'!BS25-'alle Spiele'!BT25,'alle Spiele'!$H25&lt;&gt;'alle Spiele'!$J25),Punktsystem!$B$9,0)+IF(AND(Punktsystem!$D$11&lt;&gt;"",OR('alle Spiele'!$H25='alle Spiele'!BS25,'alle Spiele'!$J25='alle Spiele'!BT25)),Punktsystem!$B$11,0)+IF(AND(Punktsystem!$D$10&lt;&gt;"",'alle Spiele'!$H25='alle Spiele'!$J25,'alle Spiele'!BS25='alle Spiele'!BT25,ABS('alle Spiele'!$H25-'alle Spiele'!BS25)=1),Punktsystem!$B$10,0),0)</f>
        <v>0</v>
      </c>
      <c r="BU25" s="225">
        <f>IF(BS25=Punktsystem!$B$5,IF(AND(Punktsystem!$I$14&lt;&gt;"",'alle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BV25" s="230">
        <f>IF(OR('alle Spiele'!BV25="",'alle Spiele'!BW25=""),0,IF(AND('alle Spiele'!$H25='alle Spiele'!BV25,'alle Spiele'!$J25='alle Spiele'!BW25),Punktsystem!$B$5,IF(OR(AND('alle Spiele'!$H25-'alle Spiele'!$J25&lt;0,'alle Spiele'!BV25-'alle Spiele'!BW25&lt;0),AND('alle Spiele'!$H25-'alle Spiele'!$J25&gt;0,'alle Spiele'!BV25-'alle Spiele'!BW25&gt;0),AND('alle Spiele'!$H25-'alle Spiele'!$J25=0,'alle Spiele'!BV25-'alle Spiele'!BW25=0)),Punktsystem!$B$6,0)))</f>
        <v>0</v>
      </c>
      <c r="BW25" s="224">
        <f>IF(BV25=Punktsystem!$B$6,IF(AND(Punktsystem!$D$9&lt;&gt;"",'alle Spiele'!$H25-'alle Spiele'!$J25='alle Spiele'!BV25-'alle Spiele'!BW25,'alle Spiele'!$H25&lt;&gt;'alle Spiele'!$J25),Punktsystem!$B$9,0)+IF(AND(Punktsystem!$D$11&lt;&gt;"",OR('alle Spiele'!$H25='alle Spiele'!BV25,'alle Spiele'!$J25='alle Spiele'!BW25)),Punktsystem!$B$11,0)+IF(AND(Punktsystem!$D$10&lt;&gt;"",'alle Spiele'!$H25='alle Spiele'!$J25,'alle Spiele'!BV25='alle Spiele'!BW25,ABS('alle Spiele'!$H25-'alle Spiele'!BV25)=1),Punktsystem!$B$10,0),0)</f>
        <v>0</v>
      </c>
      <c r="BX25" s="225">
        <f>IF(BV25=Punktsystem!$B$5,IF(AND(Punktsystem!$I$14&lt;&gt;"",'alle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BY25" s="230">
        <f>IF(OR('alle Spiele'!BY25="",'alle Spiele'!BZ25=""),0,IF(AND('alle Spiele'!$H25='alle Spiele'!BY25,'alle Spiele'!$J25='alle Spiele'!BZ25),Punktsystem!$B$5,IF(OR(AND('alle Spiele'!$H25-'alle Spiele'!$J25&lt;0,'alle Spiele'!BY25-'alle Spiele'!BZ25&lt;0),AND('alle Spiele'!$H25-'alle Spiele'!$J25&gt;0,'alle Spiele'!BY25-'alle Spiele'!BZ25&gt;0),AND('alle Spiele'!$H25-'alle Spiele'!$J25=0,'alle Spiele'!BY25-'alle Spiele'!BZ25=0)),Punktsystem!$B$6,0)))</f>
        <v>0</v>
      </c>
      <c r="BZ25" s="224">
        <f>IF(BY25=Punktsystem!$B$6,IF(AND(Punktsystem!$D$9&lt;&gt;"",'alle Spiele'!$H25-'alle Spiele'!$J25='alle Spiele'!BY25-'alle Spiele'!BZ25,'alle Spiele'!$H25&lt;&gt;'alle Spiele'!$J25),Punktsystem!$B$9,0)+IF(AND(Punktsystem!$D$11&lt;&gt;"",OR('alle Spiele'!$H25='alle Spiele'!BY25,'alle Spiele'!$J25='alle Spiele'!BZ25)),Punktsystem!$B$11,0)+IF(AND(Punktsystem!$D$10&lt;&gt;"",'alle Spiele'!$H25='alle Spiele'!$J25,'alle Spiele'!BY25='alle Spiele'!BZ25,ABS('alle Spiele'!$H25-'alle Spiele'!BY25)=1),Punktsystem!$B$10,0),0)</f>
        <v>0</v>
      </c>
      <c r="CA25" s="225">
        <f>IF(BY25=Punktsystem!$B$5,IF(AND(Punktsystem!$I$14&lt;&gt;"",'alle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CB25" s="230">
        <f>IF(OR('alle Spiele'!CB25="",'alle Spiele'!CC25=""),0,IF(AND('alle Spiele'!$H25='alle Spiele'!CB25,'alle Spiele'!$J25='alle Spiele'!CC25),Punktsystem!$B$5,IF(OR(AND('alle Spiele'!$H25-'alle Spiele'!$J25&lt;0,'alle Spiele'!CB25-'alle Spiele'!CC25&lt;0),AND('alle Spiele'!$H25-'alle Spiele'!$J25&gt;0,'alle Spiele'!CB25-'alle Spiele'!CC25&gt;0),AND('alle Spiele'!$H25-'alle Spiele'!$J25=0,'alle Spiele'!CB25-'alle Spiele'!CC25=0)),Punktsystem!$B$6,0)))</f>
        <v>0</v>
      </c>
      <c r="CC25" s="224">
        <f>IF(CB25=Punktsystem!$B$6,IF(AND(Punktsystem!$D$9&lt;&gt;"",'alle Spiele'!$H25-'alle Spiele'!$J25='alle Spiele'!CB25-'alle Spiele'!CC25,'alle Spiele'!$H25&lt;&gt;'alle Spiele'!$J25),Punktsystem!$B$9,0)+IF(AND(Punktsystem!$D$11&lt;&gt;"",OR('alle Spiele'!$H25='alle Spiele'!CB25,'alle Spiele'!$J25='alle Spiele'!CC25)),Punktsystem!$B$11,0)+IF(AND(Punktsystem!$D$10&lt;&gt;"",'alle Spiele'!$H25='alle Spiele'!$J25,'alle Spiele'!CB25='alle Spiele'!CC25,ABS('alle Spiele'!$H25-'alle Spiele'!CB25)=1),Punktsystem!$B$10,0),0)</f>
        <v>0</v>
      </c>
      <c r="CD25" s="225">
        <f>IF(CB25=Punktsystem!$B$5,IF(AND(Punktsystem!$I$14&lt;&gt;"",'alle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CE25" s="230">
        <f>IF(OR('alle Spiele'!CE25="",'alle Spiele'!CF25=""),0,IF(AND('alle Spiele'!$H25='alle Spiele'!CE25,'alle Spiele'!$J25='alle Spiele'!CF25),Punktsystem!$B$5,IF(OR(AND('alle Spiele'!$H25-'alle Spiele'!$J25&lt;0,'alle Spiele'!CE25-'alle Spiele'!CF25&lt;0),AND('alle Spiele'!$H25-'alle Spiele'!$J25&gt;0,'alle Spiele'!CE25-'alle Spiele'!CF25&gt;0),AND('alle Spiele'!$H25-'alle Spiele'!$J25=0,'alle Spiele'!CE25-'alle Spiele'!CF25=0)),Punktsystem!$B$6,0)))</f>
        <v>0</v>
      </c>
      <c r="CF25" s="224">
        <f>IF(CE25=Punktsystem!$B$6,IF(AND(Punktsystem!$D$9&lt;&gt;"",'alle Spiele'!$H25-'alle Spiele'!$J25='alle Spiele'!CE25-'alle Spiele'!CF25,'alle Spiele'!$H25&lt;&gt;'alle Spiele'!$J25),Punktsystem!$B$9,0)+IF(AND(Punktsystem!$D$11&lt;&gt;"",OR('alle Spiele'!$H25='alle Spiele'!CE25,'alle Spiele'!$J25='alle Spiele'!CF25)),Punktsystem!$B$11,0)+IF(AND(Punktsystem!$D$10&lt;&gt;"",'alle Spiele'!$H25='alle Spiele'!$J25,'alle Spiele'!CE25='alle Spiele'!CF25,ABS('alle Spiele'!$H25-'alle Spiele'!CE25)=1),Punktsystem!$B$10,0),0)</f>
        <v>0</v>
      </c>
      <c r="CG25" s="225">
        <f>IF(CE25=Punktsystem!$B$5,IF(AND(Punktsystem!$I$14&lt;&gt;"",'alle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CH25" s="230">
        <f>IF(OR('alle Spiele'!CH25="",'alle Spiele'!CI25=""),0,IF(AND('alle Spiele'!$H25='alle Spiele'!CH25,'alle Spiele'!$J25='alle Spiele'!CI25),Punktsystem!$B$5,IF(OR(AND('alle Spiele'!$H25-'alle Spiele'!$J25&lt;0,'alle Spiele'!CH25-'alle Spiele'!CI25&lt;0),AND('alle Spiele'!$H25-'alle Spiele'!$J25&gt;0,'alle Spiele'!CH25-'alle Spiele'!CI25&gt;0),AND('alle Spiele'!$H25-'alle Spiele'!$J25=0,'alle Spiele'!CH25-'alle Spiele'!CI25=0)),Punktsystem!$B$6,0)))</f>
        <v>0</v>
      </c>
      <c r="CI25" s="224">
        <f>IF(CH25=Punktsystem!$B$6,IF(AND(Punktsystem!$D$9&lt;&gt;"",'alle Spiele'!$H25-'alle Spiele'!$J25='alle Spiele'!CH25-'alle Spiele'!CI25,'alle Spiele'!$H25&lt;&gt;'alle Spiele'!$J25),Punktsystem!$B$9,0)+IF(AND(Punktsystem!$D$11&lt;&gt;"",OR('alle Spiele'!$H25='alle Spiele'!CH25,'alle Spiele'!$J25='alle Spiele'!CI25)),Punktsystem!$B$11,0)+IF(AND(Punktsystem!$D$10&lt;&gt;"",'alle Spiele'!$H25='alle Spiele'!$J25,'alle Spiele'!CH25='alle Spiele'!CI25,ABS('alle Spiele'!$H25-'alle Spiele'!CH25)=1),Punktsystem!$B$10,0),0)</f>
        <v>0</v>
      </c>
      <c r="CJ25" s="225">
        <f>IF(CH25=Punktsystem!$B$5,IF(AND(Punktsystem!$I$14&lt;&gt;"",'alle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CK25" s="230">
        <f>IF(OR('alle Spiele'!CK25="",'alle Spiele'!CL25=""),0,IF(AND('alle Spiele'!$H25='alle Spiele'!CK25,'alle Spiele'!$J25='alle Spiele'!CL25),Punktsystem!$B$5,IF(OR(AND('alle Spiele'!$H25-'alle Spiele'!$J25&lt;0,'alle Spiele'!CK25-'alle Spiele'!CL25&lt;0),AND('alle Spiele'!$H25-'alle Spiele'!$J25&gt;0,'alle Spiele'!CK25-'alle Spiele'!CL25&gt;0),AND('alle Spiele'!$H25-'alle Spiele'!$J25=0,'alle Spiele'!CK25-'alle Spiele'!CL25=0)),Punktsystem!$B$6,0)))</f>
        <v>0</v>
      </c>
      <c r="CL25" s="224">
        <f>IF(CK25=Punktsystem!$B$6,IF(AND(Punktsystem!$D$9&lt;&gt;"",'alle Spiele'!$H25-'alle Spiele'!$J25='alle Spiele'!CK25-'alle Spiele'!CL25,'alle Spiele'!$H25&lt;&gt;'alle Spiele'!$J25),Punktsystem!$B$9,0)+IF(AND(Punktsystem!$D$11&lt;&gt;"",OR('alle Spiele'!$H25='alle Spiele'!CK25,'alle Spiele'!$J25='alle Spiele'!CL25)),Punktsystem!$B$11,0)+IF(AND(Punktsystem!$D$10&lt;&gt;"",'alle Spiele'!$H25='alle Spiele'!$J25,'alle Spiele'!CK25='alle Spiele'!CL25,ABS('alle Spiele'!$H25-'alle Spiele'!CK25)=1),Punktsystem!$B$10,0),0)</f>
        <v>0</v>
      </c>
      <c r="CM25" s="225">
        <f>IF(CK25=Punktsystem!$B$5,IF(AND(Punktsystem!$I$14&lt;&gt;"",'alle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CN25" s="230">
        <f>IF(OR('alle Spiele'!CN25="",'alle Spiele'!CO25=""),0,IF(AND('alle Spiele'!$H25='alle Spiele'!CN25,'alle Spiele'!$J25='alle Spiele'!CO25),Punktsystem!$B$5,IF(OR(AND('alle Spiele'!$H25-'alle Spiele'!$J25&lt;0,'alle Spiele'!CN25-'alle Spiele'!CO25&lt;0),AND('alle Spiele'!$H25-'alle Spiele'!$J25&gt;0,'alle Spiele'!CN25-'alle Spiele'!CO25&gt;0),AND('alle Spiele'!$H25-'alle Spiele'!$J25=0,'alle Spiele'!CN25-'alle Spiele'!CO25=0)),Punktsystem!$B$6,0)))</f>
        <v>0</v>
      </c>
      <c r="CO25" s="224">
        <f>IF(CN25=Punktsystem!$B$6,IF(AND(Punktsystem!$D$9&lt;&gt;"",'alle Spiele'!$H25-'alle Spiele'!$J25='alle Spiele'!CN25-'alle Spiele'!CO25,'alle Spiele'!$H25&lt;&gt;'alle Spiele'!$J25),Punktsystem!$B$9,0)+IF(AND(Punktsystem!$D$11&lt;&gt;"",OR('alle Spiele'!$H25='alle Spiele'!CN25,'alle Spiele'!$J25='alle Spiele'!CO25)),Punktsystem!$B$11,0)+IF(AND(Punktsystem!$D$10&lt;&gt;"",'alle Spiele'!$H25='alle Spiele'!$J25,'alle Spiele'!CN25='alle Spiele'!CO25,ABS('alle Spiele'!$H25-'alle Spiele'!CN25)=1),Punktsystem!$B$10,0),0)</f>
        <v>0</v>
      </c>
      <c r="CP25" s="225">
        <f>IF(CN25=Punktsystem!$B$5,IF(AND(Punktsystem!$I$14&lt;&gt;"",'alle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CQ25" s="230">
        <f>IF(OR('alle Spiele'!CQ25="",'alle Spiele'!CR25=""),0,IF(AND('alle Spiele'!$H25='alle Spiele'!CQ25,'alle Spiele'!$J25='alle Spiele'!CR25),Punktsystem!$B$5,IF(OR(AND('alle Spiele'!$H25-'alle Spiele'!$J25&lt;0,'alle Spiele'!CQ25-'alle Spiele'!CR25&lt;0),AND('alle Spiele'!$H25-'alle Spiele'!$J25&gt;0,'alle Spiele'!CQ25-'alle Spiele'!CR25&gt;0),AND('alle Spiele'!$H25-'alle Spiele'!$J25=0,'alle Spiele'!CQ25-'alle Spiele'!CR25=0)),Punktsystem!$B$6,0)))</f>
        <v>0</v>
      </c>
      <c r="CR25" s="224">
        <f>IF(CQ25=Punktsystem!$B$6,IF(AND(Punktsystem!$D$9&lt;&gt;"",'alle Spiele'!$H25-'alle Spiele'!$J25='alle Spiele'!CQ25-'alle Spiele'!CR25,'alle Spiele'!$H25&lt;&gt;'alle Spiele'!$J25),Punktsystem!$B$9,0)+IF(AND(Punktsystem!$D$11&lt;&gt;"",OR('alle Spiele'!$H25='alle Spiele'!CQ25,'alle Spiele'!$J25='alle Spiele'!CR25)),Punktsystem!$B$11,0)+IF(AND(Punktsystem!$D$10&lt;&gt;"",'alle Spiele'!$H25='alle Spiele'!$J25,'alle Spiele'!CQ25='alle Spiele'!CR25,ABS('alle Spiele'!$H25-'alle Spiele'!CQ25)=1),Punktsystem!$B$10,0),0)</f>
        <v>0</v>
      </c>
      <c r="CS25" s="225">
        <f>IF(CQ25=Punktsystem!$B$5,IF(AND(Punktsystem!$I$14&lt;&gt;"",'alle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CT25" s="230">
        <f>IF(OR('alle Spiele'!CT25="",'alle Spiele'!CU25=""),0,IF(AND('alle Spiele'!$H25='alle Spiele'!CT25,'alle Spiele'!$J25='alle Spiele'!CU25),Punktsystem!$B$5,IF(OR(AND('alle Spiele'!$H25-'alle Spiele'!$J25&lt;0,'alle Spiele'!CT25-'alle Spiele'!CU25&lt;0),AND('alle Spiele'!$H25-'alle Spiele'!$J25&gt;0,'alle Spiele'!CT25-'alle Spiele'!CU25&gt;0),AND('alle Spiele'!$H25-'alle Spiele'!$J25=0,'alle Spiele'!CT25-'alle Spiele'!CU25=0)),Punktsystem!$B$6,0)))</f>
        <v>0</v>
      </c>
      <c r="CU25" s="224">
        <f>IF(CT25=Punktsystem!$B$6,IF(AND(Punktsystem!$D$9&lt;&gt;"",'alle Spiele'!$H25-'alle Spiele'!$J25='alle Spiele'!CT25-'alle Spiele'!CU25,'alle Spiele'!$H25&lt;&gt;'alle Spiele'!$J25),Punktsystem!$B$9,0)+IF(AND(Punktsystem!$D$11&lt;&gt;"",OR('alle Spiele'!$H25='alle Spiele'!CT25,'alle Spiele'!$J25='alle Spiele'!CU25)),Punktsystem!$B$11,0)+IF(AND(Punktsystem!$D$10&lt;&gt;"",'alle Spiele'!$H25='alle Spiele'!$J25,'alle Spiele'!CT25='alle Spiele'!CU25,ABS('alle Spiele'!$H25-'alle Spiele'!CT25)=1),Punktsystem!$B$10,0),0)</f>
        <v>0</v>
      </c>
      <c r="CV25" s="225">
        <f>IF(CT25=Punktsystem!$B$5,IF(AND(Punktsystem!$I$14&lt;&gt;"",'alle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CW25" s="230">
        <f>IF(OR('alle Spiele'!CW25="",'alle Spiele'!CX25=""),0,IF(AND('alle Spiele'!$H25='alle Spiele'!CW25,'alle Spiele'!$J25='alle Spiele'!CX25),Punktsystem!$B$5,IF(OR(AND('alle Spiele'!$H25-'alle Spiele'!$J25&lt;0,'alle Spiele'!CW25-'alle Spiele'!CX25&lt;0),AND('alle Spiele'!$H25-'alle Spiele'!$J25&gt;0,'alle Spiele'!CW25-'alle Spiele'!CX25&gt;0),AND('alle Spiele'!$H25-'alle Spiele'!$J25=0,'alle Spiele'!CW25-'alle Spiele'!CX25=0)),Punktsystem!$B$6,0)))</f>
        <v>0</v>
      </c>
      <c r="CX25" s="224">
        <f>IF(CW25=Punktsystem!$B$6,IF(AND(Punktsystem!$D$9&lt;&gt;"",'alle Spiele'!$H25-'alle Spiele'!$J25='alle Spiele'!CW25-'alle Spiele'!CX25,'alle Spiele'!$H25&lt;&gt;'alle Spiele'!$J25),Punktsystem!$B$9,0)+IF(AND(Punktsystem!$D$11&lt;&gt;"",OR('alle Spiele'!$H25='alle Spiele'!CW25,'alle Spiele'!$J25='alle Spiele'!CX25)),Punktsystem!$B$11,0)+IF(AND(Punktsystem!$D$10&lt;&gt;"",'alle Spiele'!$H25='alle Spiele'!$J25,'alle Spiele'!CW25='alle Spiele'!CX25,ABS('alle Spiele'!$H25-'alle Spiele'!CW25)=1),Punktsystem!$B$10,0),0)</f>
        <v>0</v>
      </c>
      <c r="CY25" s="225">
        <f>IF(CW25=Punktsystem!$B$5,IF(AND(Punktsystem!$I$14&lt;&gt;"",'alle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CZ25" s="230">
        <f>IF(OR('alle Spiele'!CZ25="",'alle Spiele'!DA25=""),0,IF(AND('alle Spiele'!$H25='alle Spiele'!CZ25,'alle Spiele'!$J25='alle Spiele'!DA25),Punktsystem!$B$5,IF(OR(AND('alle Spiele'!$H25-'alle Spiele'!$J25&lt;0,'alle Spiele'!CZ25-'alle Spiele'!DA25&lt;0),AND('alle Spiele'!$H25-'alle Spiele'!$J25&gt;0,'alle Spiele'!CZ25-'alle Spiele'!DA25&gt;0),AND('alle Spiele'!$H25-'alle Spiele'!$J25=0,'alle Spiele'!CZ25-'alle Spiele'!DA25=0)),Punktsystem!$B$6,0)))</f>
        <v>0</v>
      </c>
      <c r="DA25" s="224">
        <f>IF(CZ25=Punktsystem!$B$6,IF(AND(Punktsystem!$D$9&lt;&gt;"",'alle Spiele'!$H25-'alle Spiele'!$J25='alle Spiele'!CZ25-'alle Spiele'!DA25,'alle Spiele'!$H25&lt;&gt;'alle Spiele'!$J25),Punktsystem!$B$9,0)+IF(AND(Punktsystem!$D$11&lt;&gt;"",OR('alle Spiele'!$H25='alle Spiele'!CZ25,'alle Spiele'!$J25='alle Spiele'!DA25)),Punktsystem!$B$11,0)+IF(AND(Punktsystem!$D$10&lt;&gt;"",'alle Spiele'!$H25='alle Spiele'!$J25,'alle Spiele'!CZ25='alle Spiele'!DA25,ABS('alle Spiele'!$H25-'alle Spiele'!CZ25)=1),Punktsystem!$B$10,0),0)</f>
        <v>0</v>
      </c>
      <c r="DB25" s="225">
        <f>IF(CZ25=Punktsystem!$B$5,IF(AND(Punktsystem!$I$14&lt;&gt;"",'alle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DC25" s="230">
        <f>IF(OR('alle Spiele'!DC25="",'alle Spiele'!DD25=""),0,IF(AND('alle Spiele'!$H25='alle Spiele'!DC25,'alle Spiele'!$J25='alle Spiele'!DD25),Punktsystem!$B$5,IF(OR(AND('alle Spiele'!$H25-'alle Spiele'!$J25&lt;0,'alle Spiele'!DC25-'alle Spiele'!DD25&lt;0),AND('alle Spiele'!$H25-'alle Spiele'!$J25&gt;0,'alle Spiele'!DC25-'alle Spiele'!DD25&gt;0),AND('alle Spiele'!$H25-'alle Spiele'!$J25=0,'alle Spiele'!DC25-'alle Spiele'!DD25=0)),Punktsystem!$B$6,0)))</f>
        <v>0</v>
      </c>
      <c r="DD25" s="224">
        <f>IF(DC25=Punktsystem!$B$6,IF(AND(Punktsystem!$D$9&lt;&gt;"",'alle Spiele'!$H25-'alle Spiele'!$J25='alle Spiele'!DC25-'alle Spiele'!DD25,'alle Spiele'!$H25&lt;&gt;'alle Spiele'!$J25),Punktsystem!$B$9,0)+IF(AND(Punktsystem!$D$11&lt;&gt;"",OR('alle Spiele'!$H25='alle Spiele'!DC25,'alle Spiele'!$J25='alle Spiele'!DD25)),Punktsystem!$B$11,0)+IF(AND(Punktsystem!$D$10&lt;&gt;"",'alle Spiele'!$H25='alle Spiele'!$J25,'alle Spiele'!DC25='alle Spiele'!DD25,ABS('alle Spiele'!$H25-'alle Spiele'!DC25)=1),Punktsystem!$B$10,0),0)</f>
        <v>0</v>
      </c>
      <c r="DE25" s="225">
        <f>IF(DC25=Punktsystem!$B$5,IF(AND(Punktsystem!$I$14&lt;&gt;"",'alle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DF25" s="230">
        <f>IF(OR('alle Spiele'!DF25="",'alle Spiele'!DG25=""),0,IF(AND('alle Spiele'!$H25='alle Spiele'!DF25,'alle Spiele'!$J25='alle Spiele'!DG25),Punktsystem!$B$5,IF(OR(AND('alle Spiele'!$H25-'alle Spiele'!$J25&lt;0,'alle Spiele'!DF25-'alle Spiele'!DG25&lt;0),AND('alle Spiele'!$H25-'alle Spiele'!$J25&gt;0,'alle Spiele'!DF25-'alle Spiele'!DG25&gt;0),AND('alle Spiele'!$H25-'alle Spiele'!$J25=0,'alle Spiele'!DF25-'alle Spiele'!DG25=0)),Punktsystem!$B$6,0)))</f>
        <v>0</v>
      </c>
      <c r="DG25" s="224">
        <f>IF(DF25=Punktsystem!$B$6,IF(AND(Punktsystem!$D$9&lt;&gt;"",'alle Spiele'!$H25-'alle Spiele'!$J25='alle Spiele'!DF25-'alle Spiele'!DG25,'alle Spiele'!$H25&lt;&gt;'alle Spiele'!$J25),Punktsystem!$B$9,0)+IF(AND(Punktsystem!$D$11&lt;&gt;"",OR('alle Spiele'!$H25='alle Spiele'!DF25,'alle Spiele'!$J25='alle Spiele'!DG25)),Punktsystem!$B$11,0)+IF(AND(Punktsystem!$D$10&lt;&gt;"",'alle Spiele'!$H25='alle Spiele'!$J25,'alle Spiele'!DF25='alle Spiele'!DG25,ABS('alle Spiele'!$H25-'alle Spiele'!DF25)=1),Punktsystem!$B$10,0),0)</f>
        <v>0</v>
      </c>
      <c r="DH25" s="225">
        <f>IF(DF25=Punktsystem!$B$5,IF(AND(Punktsystem!$I$14&lt;&gt;"",'alle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DI25" s="230">
        <f>IF(OR('alle Spiele'!DI25="",'alle Spiele'!DJ25=""),0,IF(AND('alle Spiele'!$H25='alle Spiele'!DI25,'alle Spiele'!$J25='alle Spiele'!DJ25),Punktsystem!$B$5,IF(OR(AND('alle Spiele'!$H25-'alle Spiele'!$J25&lt;0,'alle Spiele'!DI25-'alle Spiele'!DJ25&lt;0),AND('alle Spiele'!$H25-'alle Spiele'!$J25&gt;0,'alle Spiele'!DI25-'alle Spiele'!DJ25&gt;0),AND('alle Spiele'!$H25-'alle Spiele'!$J25=0,'alle Spiele'!DI25-'alle Spiele'!DJ25=0)),Punktsystem!$B$6,0)))</f>
        <v>0</v>
      </c>
      <c r="DJ25" s="224">
        <f>IF(DI25=Punktsystem!$B$6,IF(AND(Punktsystem!$D$9&lt;&gt;"",'alle Spiele'!$H25-'alle Spiele'!$J25='alle Spiele'!DI25-'alle Spiele'!DJ25,'alle Spiele'!$H25&lt;&gt;'alle Spiele'!$J25),Punktsystem!$B$9,0)+IF(AND(Punktsystem!$D$11&lt;&gt;"",OR('alle Spiele'!$H25='alle Spiele'!DI25,'alle Spiele'!$J25='alle Spiele'!DJ25)),Punktsystem!$B$11,0)+IF(AND(Punktsystem!$D$10&lt;&gt;"",'alle Spiele'!$H25='alle Spiele'!$J25,'alle Spiele'!DI25='alle Spiele'!DJ25,ABS('alle Spiele'!$H25-'alle Spiele'!DI25)=1),Punktsystem!$B$10,0),0)</f>
        <v>0</v>
      </c>
      <c r="DK25" s="225">
        <f>IF(DI25=Punktsystem!$B$5,IF(AND(Punktsystem!$I$14&lt;&gt;"",'alle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DL25" s="230">
        <f>IF(OR('alle Spiele'!DL25="",'alle Spiele'!DM25=""),0,IF(AND('alle Spiele'!$H25='alle Spiele'!DL25,'alle Spiele'!$J25='alle Spiele'!DM25),Punktsystem!$B$5,IF(OR(AND('alle Spiele'!$H25-'alle Spiele'!$J25&lt;0,'alle Spiele'!DL25-'alle Spiele'!DM25&lt;0),AND('alle Spiele'!$H25-'alle Spiele'!$J25&gt;0,'alle Spiele'!DL25-'alle Spiele'!DM25&gt;0),AND('alle Spiele'!$H25-'alle Spiele'!$J25=0,'alle Spiele'!DL25-'alle Spiele'!DM25=0)),Punktsystem!$B$6,0)))</f>
        <v>0</v>
      </c>
      <c r="DM25" s="224">
        <f>IF(DL25=Punktsystem!$B$6,IF(AND(Punktsystem!$D$9&lt;&gt;"",'alle Spiele'!$H25-'alle Spiele'!$J25='alle Spiele'!DL25-'alle Spiele'!DM25,'alle Spiele'!$H25&lt;&gt;'alle Spiele'!$J25),Punktsystem!$B$9,0)+IF(AND(Punktsystem!$D$11&lt;&gt;"",OR('alle Spiele'!$H25='alle Spiele'!DL25,'alle Spiele'!$J25='alle Spiele'!DM25)),Punktsystem!$B$11,0)+IF(AND(Punktsystem!$D$10&lt;&gt;"",'alle Spiele'!$H25='alle Spiele'!$J25,'alle Spiele'!DL25='alle Spiele'!DM25,ABS('alle Spiele'!$H25-'alle Spiele'!DL25)=1),Punktsystem!$B$10,0),0)</f>
        <v>0</v>
      </c>
      <c r="DN25" s="225">
        <f>IF(DL25=Punktsystem!$B$5,IF(AND(Punktsystem!$I$14&lt;&gt;"",'alle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DO25" s="230">
        <f>IF(OR('alle Spiele'!DO25="",'alle Spiele'!DP25=""),0,IF(AND('alle Spiele'!$H25='alle Spiele'!DO25,'alle Spiele'!$J25='alle Spiele'!DP25),Punktsystem!$B$5,IF(OR(AND('alle Spiele'!$H25-'alle Spiele'!$J25&lt;0,'alle Spiele'!DO25-'alle Spiele'!DP25&lt;0),AND('alle Spiele'!$H25-'alle Spiele'!$J25&gt;0,'alle Spiele'!DO25-'alle Spiele'!DP25&gt;0),AND('alle Spiele'!$H25-'alle Spiele'!$J25=0,'alle Spiele'!DO25-'alle Spiele'!DP25=0)),Punktsystem!$B$6,0)))</f>
        <v>0</v>
      </c>
      <c r="DP25" s="224">
        <f>IF(DO25=Punktsystem!$B$6,IF(AND(Punktsystem!$D$9&lt;&gt;"",'alle Spiele'!$H25-'alle Spiele'!$J25='alle Spiele'!DO25-'alle Spiele'!DP25,'alle Spiele'!$H25&lt;&gt;'alle Spiele'!$J25),Punktsystem!$B$9,0)+IF(AND(Punktsystem!$D$11&lt;&gt;"",OR('alle Spiele'!$H25='alle Spiele'!DO25,'alle Spiele'!$J25='alle Spiele'!DP25)),Punktsystem!$B$11,0)+IF(AND(Punktsystem!$D$10&lt;&gt;"",'alle Spiele'!$H25='alle Spiele'!$J25,'alle Spiele'!DO25='alle Spiele'!DP25,ABS('alle Spiele'!$H25-'alle Spiele'!DO25)=1),Punktsystem!$B$10,0),0)</f>
        <v>0</v>
      </c>
      <c r="DQ25" s="225">
        <f>IF(DO25=Punktsystem!$B$5,IF(AND(Punktsystem!$I$14&lt;&gt;"",'alle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DR25" s="230">
        <f>IF(OR('alle Spiele'!DR25="",'alle Spiele'!DS25=""),0,IF(AND('alle Spiele'!$H25='alle Spiele'!DR25,'alle Spiele'!$J25='alle Spiele'!DS25),Punktsystem!$B$5,IF(OR(AND('alle Spiele'!$H25-'alle Spiele'!$J25&lt;0,'alle Spiele'!DR25-'alle Spiele'!DS25&lt;0),AND('alle Spiele'!$H25-'alle Spiele'!$J25&gt;0,'alle Spiele'!DR25-'alle Spiele'!DS25&gt;0),AND('alle Spiele'!$H25-'alle Spiele'!$J25=0,'alle Spiele'!DR25-'alle Spiele'!DS25=0)),Punktsystem!$B$6,0)))</f>
        <v>0</v>
      </c>
      <c r="DS25" s="224">
        <f>IF(DR25=Punktsystem!$B$6,IF(AND(Punktsystem!$D$9&lt;&gt;"",'alle Spiele'!$H25-'alle Spiele'!$J25='alle Spiele'!DR25-'alle Spiele'!DS25,'alle Spiele'!$H25&lt;&gt;'alle Spiele'!$J25),Punktsystem!$B$9,0)+IF(AND(Punktsystem!$D$11&lt;&gt;"",OR('alle Spiele'!$H25='alle Spiele'!DR25,'alle Spiele'!$J25='alle Spiele'!DS25)),Punktsystem!$B$11,0)+IF(AND(Punktsystem!$D$10&lt;&gt;"",'alle Spiele'!$H25='alle Spiele'!$J25,'alle Spiele'!DR25='alle Spiele'!DS25,ABS('alle Spiele'!$H25-'alle Spiele'!DR25)=1),Punktsystem!$B$10,0),0)</f>
        <v>0</v>
      </c>
      <c r="DT25" s="225">
        <f>IF(DR25=Punktsystem!$B$5,IF(AND(Punktsystem!$I$14&lt;&gt;"",'alle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DU25" s="230">
        <f>IF(OR('alle Spiele'!DU25="",'alle Spiele'!DV25=""),0,IF(AND('alle Spiele'!$H25='alle Spiele'!DU25,'alle Spiele'!$J25='alle Spiele'!DV25),Punktsystem!$B$5,IF(OR(AND('alle Spiele'!$H25-'alle Spiele'!$J25&lt;0,'alle Spiele'!DU25-'alle Spiele'!DV25&lt;0),AND('alle Spiele'!$H25-'alle Spiele'!$J25&gt;0,'alle Spiele'!DU25-'alle Spiele'!DV25&gt;0),AND('alle Spiele'!$H25-'alle Spiele'!$J25=0,'alle Spiele'!DU25-'alle Spiele'!DV25=0)),Punktsystem!$B$6,0)))</f>
        <v>0</v>
      </c>
      <c r="DV25" s="224">
        <f>IF(DU25=Punktsystem!$B$6,IF(AND(Punktsystem!$D$9&lt;&gt;"",'alle Spiele'!$H25-'alle Spiele'!$J25='alle Spiele'!DU25-'alle Spiele'!DV25,'alle Spiele'!$H25&lt;&gt;'alle Spiele'!$J25),Punktsystem!$B$9,0)+IF(AND(Punktsystem!$D$11&lt;&gt;"",OR('alle Spiele'!$H25='alle Spiele'!DU25,'alle Spiele'!$J25='alle Spiele'!DV25)),Punktsystem!$B$11,0)+IF(AND(Punktsystem!$D$10&lt;&gt;"",'alle Spiele'!$H25='alle Spiele'!$J25,'alle Spiele'!DU25='alle Spiele'!DV25,ABS('alle Spiele'!$H25-'alle Spiele'!DU25)=1),Punktsystem!$B$10,0),0)</f>
        <v>0</v>
      </c>
      <c r="DW25" s="225">
        <f>IF(DU25=Punktsystem!$B$5,IF(AND(Punktsystem!$I$14&lt;&gt;"",'alle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DX25" s="230">
        <f>IF(OR('alle Spiele'!DX25="",'alle Spiele'!DY25=""),0,IF(AND('alle Spiele'!$H25='alle Spiele'!DX25,'alle Spiele'!$J25='alle Spiele'!DY25),Punktsystem!$B$5,IF(OR(AND('alle Spiele'!$H25-'alle Spiele'!$J25&lt;0,'alle Spiele'!DX25-'alle Spiele'!DY25&lt;0),AND('alle Spiele'!$H25-'alle Spiele'!$J25&gt;0,'alle Spiele'!DX25-'alle Spiele'!DY25&gt;0),AND('alle Spiele'!$H25-'alle Spiele'!$J25=0,'alle Spiele'!DX25-'alle Spiele'!DY25=0)),Punktsystem!$B$6,0)))</f>
        <v>0</v>
      </c>
      <c r="DY25" s="224">
        <f>IF(DX25=Punktsystem!$B$6,IF(AND(Punktsystem!$D$9&lt;&gt;"",'alle Spiele'!$H25-'alle Spiele'!$J25='alle Spiele'!DX25-'alle Spiele'!DY25,'alle Spiele'!$H25&lt;&gt;'alle Spiele'!$J25),Punktsystem!$B$9,0)+IF(AND(Punktsystem!$D$11&lt;&gt;"",OR('alle Spiele'!$H25='alle Spiele'!DX25,'alle Spiele'!$J25='alle Spiele'!DY25)),Punktsystem!$B$11,0)+IF(AND(Punktsystem!$D$10&lt;&gt;"",'alle Spiele'!$H25='alle Spiele'!$J25,'alle Spiele'!DX25='alle Spiele'!DY25,ABS('alle Spiele'!$H25-'alle Spiele'!DX25)=1),Punktsystem!$B$10,0),0)</f>
        <v>0</v>
      </c>
      <c r="DZ25" s="225">
        <f>IF(DX25=Punktsystem!$B$5,IF(AND(Punktsystem!$I$14&lt;&gt;"",'alle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EA25" s="230">
        <f>IF(OR('alle Spiele'!EA25="",'alle Spiele'!EB25=""),0,IF(AND('alle Spiele'!$H25='alle Spiele'!EA25,'alle Spiele'!$J25='alle Spiele'!EB25),Punktsystem!$B$5,IF(OR(AND('alle Spiele'!$H25-'alle Spiele'!$J25&lt;0,'alle Spiele'!EA25-'alle Spiele'!EB25&lt;0),AND('alle Spiele'!$H25-'alle Spiele'!$J25&gt;0,'alle Spiele'!EA25-'alle Spiele'!EB25&gt;0),AND('alle Spiele'!$H25-'alle Spiele'!$J25=0,'alle Spiele'!EA25-'alle Spiele'!EB25=0)),Punktsystem!$B$6,0)))</f>
        <v>0</v>
      </c>
      <c r="EB25" s="224">
        <f>IF(EA25=Punktsystem!$B$6,IF(AND(Punktsystem!$D$9&lt;&gt;"",'alle Spiele'!$H25-'alle Spiele'!$J25='alle Spiele'!EA25-'alle Spiele'!EB25,'alle Spiele'!$H25&lt;&gt;'alle Spiele'!$J25),Punktsystem!$B$9,0)+IF(AND(Punktsystem!$D$11&lt;&gt;"",OR('alle Spiele'!$H25='alle Spiele'!EA25,'alle Spiele'!$J25='alle Spiele'!EB25)),Punktsystem!$B$11,0)+IF(AND(Punktsystem!$D$10&lt;&gt;"",'alle Spiele'!$H25='alle Spiele'!$J25,'alle Spiele'!EA25='alle Spiele'!EB25,ABS('alle Spiele'!$H25-'alle Spiele'!EA25)=1),Punktsystem!$B$10,0),0)</f>
        <v>0</v>
      </c>
      <c r="EC25" s="225">
        <f>IF(EA25=Punktsystem!$B$5,IF(AND(Punktsystem!$I$14&lt;&gt;"",'alle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ED25" s="230">
        <f>IF(OR('alle Spiele'!ED25="",'alle Spiele'!EE25=""),0,IF(AND('alle Spiele'!$H25='alle Spiele'!ED25,'alle Spiele'!$J25='alle Spiele'!EE25),Punktsystem!$B$5,IF(OR(AND('alle Spiele'!$H25-'alle Spiele'!$J25&lt;0,'alle Spiele'!ED25-'alle Spiele'!EE25&lt;0),AND('alle Spiele'!$H25-'alle Spiele'!$J25&gt;0,'alle Spiele'!ED25-'alle Spiele'!EE25&gt;0),AND('alle Spiele'!$H25-'alle Spiele'!$J25=0,'alle Spiele'!ED25-'alle Spiele'!EE25=0)),Punktsystem!$B$6,0)))</f>
        <v>0</v>
      </c>
      <c r="EE25" s="224">
        <f>IF(ED25=Punktsystem!$B$6,IF(AND(Punktsystem!$D$9&lt;&gt;"",'alle Spiele'!$H25-'alle Spiele'!$J25='alle Spiele'!ED25-'alle Spiele'!EE25,'alle Spiele'!$H25&lt;&gt;'alle Spiele'!$J25),Punktsystem!$B$9,0)+IF(AND(Punktsystem!$D$11&lt;&gt;"",OR('alle Spiele'!$H25='alle Spiele'!ED25,'alle Spiele'!$J25='alle Spiele'!EE25)),Punktsystem!$B$11,0)+IF(AND(Punktsystem!$D$10&lt;&gt;"",'alle Spiele'!$H25='alle Spiele'!$J25,'alle Spiele'!ED25='alle Spiele'!EE25,ABS('alle Spiele'!$H25-'alle Spiele'!ED25)=1),Punktsystem!$B$10,0),0)</f>
        <v>0</v>
      </c>
      <c r="EF25" s="225">
        <f>IF(ED25=Punktsystem!$B$5,IF(AND(Punktsystem!$I$14&lt;&gt;"",'alle Spiele'!$H25+'alle Spiele'!$J25&gt;Punktsystem!$D$14),('alle Spiele'!$H25+'alle Spiele'!$J25-Punktsystem!$D$14)*Punktsystem!$F$14,0)+IF(AND(Punktsystem!$I$15&lt;&gt;"",ABS('alle Spiele'!$H25-'alle Spiele'!$J25)&gt;Punktsystem!$D$15),(ABS('alle Spiele'!$H25-'alle Spiele'!$J25)-Punktsystem!$D$15)*Punktsystem!$F$15,0),0)</f>
        <v>0</v>
      </c>
      <c r="EG25" s="230">
        <f>IF(OR('alle Spiele'!EG25="",'alle Spiele'!EH25=""),0,IF(AND('alle Spiele'!$H25='alle Spiele'!EG25,'alle Spiele'!$J25='alle Spiele'!EH25),Punktsystem!$B$5,IF(OR(AND('alle Spiele'!$H25-'alle Spiele'!$J25&lt;0,'alle Spiele'!EG25-'alle Spiele'!EH25&lt;0),AND('alle Spiele'!$H25-'alle Spiele'!$J25&gt;0,'alle Spiele'!EG25-'alle Spiele'!EH25&gt;0),AND('alle Spiele'!$H25-'alle Spiele'!$J25=0,'alle Spiele'!EG25-'alle Spiele'!EH25=0)),Punktsystem!$B$6,0)))</f>
        <v>0</v>
      </c>
      <c r="EH25" s="224">
        <f>IF(EG25=Punktsystem!$B$6,IF(AND(Punktsystem!$D$9&lt;&gt;"",'alle Spiele'!$H25-'alle Spiele'!$J25='alle Spiele'!EG25-'alle Spiele'!EH25,'alle Spiele'!$H25&lt;&gt;'alle Spiele'!$J25),Punktsystem!$B$9,0)+IF(AND(Punktsystem!$D$11&lt;&gt;"",OR('alle Spiele'!$H25='alle Spiele'!EG25,'alle Spiele'!$J25='alle Spiele'!EH25)),Punktsystem!$B$11,0)+IF(AND(Punktsystem!$D$10&lt;&gt;"",'alle Spiele'!$H25='alle Spiele'!$J25,'alle Spiele'!EG25='alle Spiele'!EH25,ABS('alle Spiele'!$H25-'alle Spiele'!EG25)=1),Punktsystem!$B$10,0),0)</f>
        <v>0</v>
      </c>
      <c r="EI25" s="225">
        <f>IF(EG25=Punktsystem!$B$5,IF(AND(Punktsystem!$I$14&lt;&gt;"",'alle Spiele'!$H25+'alle Spiele'!$J25&gt;Punktsystem!$D$14),('alle Spiele'!$H25+'alle Spiele'!$J25-Punktsystem!$D$14)*Punktsystem!$F$14,0)+IF(AND(Punktsystem!$I$15&lt;&gt;"",ABS('alle Spiele'!$H25-'alle Spiele'!$J25)&gt;Punktsystem!$D$15),(ABS('alle Spiele'!$H25-'alle Spiele'!$J25)-Punktsystem!$D$15)*Punktsystem!$F$15,0),0)</f>
        <v>0</v>
      </c>
    </row>
    <row r="26" spans="1:139" x14ac:dyDescent="0.2">
      <c r="A26"/>
      <c r="B26"/>
      <c r="C26"/>
      <c r="D26"/>
      <c r="E26"/>
      <c r="F26"/>
      <c r="G26"/>
      <c r="H26"/>
      <c r="J26"/>
      <c r="K26"/>
      <c r="L26"/>
      <c r="M26"/>
      <c r="N26"/>
      <c r="O26"/>
      <c r="P26"/>
      <c r="Q26"/>
      <c r="T26" s="230">
        <f>IF(OR('alle Spiele'!T26="",'alle Spiele'!U26=""),0,IF(AND('alle Spiele'!$H26='alle Spiele'!T26,'alle Spiele'!$J26='alle Spiele'!U26),Punktsystem!$B$5,IF(OR(AND('alle Spiele'!$H26-'alle Spiele'!$J26&lt;0,'alle Spiele'!T26-'alle Spiele'!U26&lt;0),AND('alle Spiele'!$H26-'alle Spiele'!$J26&gt;0,'alle Spiele'!T26-'alle Spiele'!U26&gt;0),AND('alle Spiele'!$H26-'alle Spiele'!$J26=0,'alle Spiele'!T26-'alle Spiele'!U26=0)),Punktsystem!$B$6,0)))</f>
        <v>0</v>
      </c>
      <c r="U26" s="224">
        <f>IF(T26=Punktsystem!$B$6,IF(AND(Punktsystem!$D$9&lt;&gt;"",'alle Spiele'!$H26-'alle Spiele'!$J26='alle Spiele'!T26-'alle Spiele'!U26,'alle Spiele'!$H26&lt;&gt;'alle Spiele'!$J26),Punktsystem!$B$9,0)+IF(AND(Punktsystem!$D$11&lt;&gt;"",OR('alle Spiele'!$H26='alle Spiele'!T26,'alle Spiele'!$J26='alle Spiele'!U26)),Punktsystem!$B$11,0)+IF(AND(Punktsystem!$D$10&lt;&gt;"",'alle Spiele'!$H26='alle Spiele'!$J26,'alle Spiele'!T26='alle Spiele'!U26,ABS('alle Spiele'!$H26-'alle Spiele'!T26)=1),Punktsystem!$B$10,0),0)</f>
        <v>0</v>
      </c>
      <c r="V26" s="225">
        <f>IF(T26=Punktsystem!$B$5,IF(AND(Punktsystem!$I$14&lt;&gt;"",'alle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W26" s="230">
        <f>IF(OR('alle Spiele'!W26="",'alle Spiele'!X26=""),0,IF(AND('alle Spiele'!$H26='alle Spiele'!W26,'alle Spiele'!$J26='alle Spiele'!X26),Punktsystem!$B$5,IF(OR(AND('alle Spiele'!$H26-'alle Spiele'!$J26&lt;0,'alle Spiele'!W26-'alle Spiele'!X26&lt;0),AND('alle Spiele'!$H26-'alle Spiele'!$J26&gt;0,'alle Spiele'!W26-'alle Spiele'!X26&gt;0),AND('alle Spiele'!$H26-'alle Spiele'!$J26=0,'alle Spiele'!W26-'alle Spiele'!X26=0)),Punktsystem!$B$6,0)))</f>
        <v>0</v>
      </c>
      <c r="X26" s="224">
        <f>IF(W26=Punktsystem!$B$6,IF(AND(Punktsystem!$D$9&lt;&gt;"",'alle Spiele'!$H26-'alle Spiele'!$J26='alle Spiele'!W26-'alle Spiele'!X26,'alle Spiele'!$H26&lt;&gt;'alle Spiele'!$J26),Punktsystem!$B$9,0)+IF(AND(Punktsystem!$D$11&lt;&gt;"",OR('alle Spiele'!$H26='alle Spiele'!W26,'alle Spiele'!$J26='alle Spiele'!X26)),Punktsystem!$B$11,0)+IF(AND(Punktsystem!$D$10&lt;&gt;"",'alle Spiele'!$H26='alle Spiele'!$J26,'alle Spiele'!W26='alle Spiele'!X26,ABS('alle Spiele'!$H26-'alle Spiele'!W26)=1),Punktsystem!$B$10,0),0)</f>
        <v>0</v>
      </c>
      <c r="Y26" s="225">
        <f>IF(W26=Punktsystem!$B$5,IF(AND(Punktsystem!$I$14&lt;&gt;"",'alle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Z26" s="230">
        <f>IF(OR('alle Spiele'!Z26="",'alle Spiele'!AA26=""),0,IF(AND('alle Spiele'!$H26='alle Spiele'!Z26,'alle Spiele'!$J26='alle Spiele'!AA26),Punktsystem!$B$5,IF(OR(AND('alle Spiele'!$H26-'alle Spiele'!$J26&lt;0,'alle Spiele'!Z26-'alle Spiele'!AA26&lt;0),AND('alle Spiele'!$H26-'alle Spiele'!$J26&gt;0,'alle Spiele'!Z26-'alle Spiele'!AA26&gt;0),AND('alle Spiele'!$H26-'alle Spiele'!$J26=0,'alle Spiele'!Z26-'alle Spiele'!AA26=0)),Punktsystem!$B$6,0)))</f>
        <v>0</v>
      </c>
      <c r="AA26" s="224">
        <f>IF(Z26=Punktsystem!$B$6,IF(AND(Punktsystem!$D$9&lt;&gt;"",'alle Spiele'!$H26-'alle Spiele'!$J26='alle Spiele'!Z26-'alle Spiele'!AA26,'alle Spiele'!$H26&lt;&gt;'alle Spiele'!$J26),Punktsystem!$B$9,0)+IF(AND(Punktsystem!$D$11&lt;&gt;"",OR('alle Spiele'!$H26='alle Spiele'!Z26,'alle Spiele'!$J26='alle Spiele'!AA26)),Punktsystem!$B$11,0)+IF(AND(Punktsystem!$D$10&lt;&gt;"",'alle Spiele'!$H26='alle Spiele'!$J26,'alle Spiele'!Z26='alle Spiele'!AA26,ABS('alle Spiele'!$H26-'alle Spiele'!Z26)=1),Punktsystem!$B$10,0),0)</f>
        <v>0</v>
      </c>
      <c r="AB26" s="225">
        <f>IF(Z26=Punktsystem!$B$5,IF(AND(Punktsystem!$I$14&lt;&gt;"",'alle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AC26" s="230">
        <f>IF(OR('alle Spiele'!AC26="",'alle Spiele'!AD26=""),0,IF(AND('alle Spiele'!$H26='alle Spiele'!AC26,'alle Spiele'!$J26='alle Spiele'!AD26),Punktsystem!$B$5,IF(OR(AND('alle Spiele'!$H26-'alle Spiele'!$J26&lt;0,'alle Spiele'!AC26-'alle Spiele'!AD26&lt;0),AND('alle Spiele'!$H26-'alle Spiele'!$J26&gt;0,'alle Spiele'!AC26-'alle Spiele'!AD26&gt;0),AND('alle Spiele'!$H26-'alle Spiele'!$J26=0,'alle Spiele'!AC26-'alle Spiele'!AD26=0)),Punktsystem!$B$6,0)))</f>
        <v>0</v>
      </c>
      <c r="AD26" s="224">
        <f>IF(AC26=Punktsystem!$B$6,IF(AND(Punktsystem!$D$9&lt;&gt;"",'alle Spiele'!$H26-'alle Spiele'!$J26='alle Spiele'!AC26-'alle Spiele'!AD26,'alle Spiele'!$H26&lt;&gt;'alle Spiele'!$J26),Punktsystem!$B$9,0)+IF(AND(Punktsystem!$D$11&lt;&gt;"",OR('alle Spiele'!$H26='alle Spiele'!AC26,'alle Spiele'!$J26='alle Spiele'!AD26)),Punktsystem!$B$11,0)+IF(AND(Punktsystem!$D$10&lt;&gt;"",'alle Spiele'!$H26='alle Spiele'!$J26,'alle Spiele'!AC26='alle Spiele'!AD26,ABS('alle Spiele'!$H26-'alle Spiele'!AC26)=1),Punktsystem!$B$10,0),0)</f>
        <v>0</v>
      </c>
      <c r="AE26" s="225">
        <f>IF(AC26=Punktsystem!$B$5,IF(AND(Punktsystem!$I$14&lt;&gt;"",'alle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AF26" s="230">
        <f>IF(OR('alle Spiele'!AF26="",'alle Spiele'!AG26=""),0,IF(AND('alle Spiele'!$H26='alle Spiele'!AF26,'alle Spiele'!$J26='alle Spiele'!AG26),Punktsystem!$B$5,IF(OR(AND('alle Spiele'!$H26-'alle Spiele'!$J26&lt;0,'alle Spiele'!AF26-'alle Spiele'!AG26&lt;0),AND('alle Spiele'!$H26-'alle Spiele'!$J26&gt;0,'alle Spiele'!AF26-'alle Spiele'!AG26&gt;0),AND('alle Spiele'!$H26-'alle Spiele'!$J26=0,'alle Spiele'!AF26-'alle Spiele'!AG26=0)),Punktsystem!$B$6,0)))</f>
        <v>0</v>
      </c>
      <c r="AG26" s="224">
        <f>IF(AF26=Punktsystem!$B$6,IF(AND(Punktsystem!$D$9&lt;&gt;"",'alle Spiele'!$H26-'alle Spiele'!$J26='alle Spiele'!AF26-'alle Spiele'!AG26,'alle Spiele'!$H26&lt;&gt;'alle Spiele'!$J26),Punktsystem!$B$9,0)+IF(AND(Punktsystem!$D$11&lt;&gt;"",OR('alle Spiele'!$H26='alle Spiele'!AF26,'alle Spiele'!$J26='alle Spiele'!AG26)),Punktsystem!$B$11,0)+IF(AND(Punktsystem!$D$10&lt;&gt;"",'alle Spiele'!$H26='alle Spiele'!$J26,'alle Spiele'!AF26='alle Spiele'!AG26,ABS('alle Spiele'!$H26-'alle Spiele'!AF26)=1),Punktsystem!$B$10,0),0)</f>
        <v>0</v>
      </c>
      <c r="AH26" s="225">
        <f>IF(AF26=Punktsystem!$B$5,IF(AND(Punktsystem!$I$14&lt;&gt;"",'alle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AI26" s="230">
        <f>IF(OR('alle Spiele'!AI26="",'alle Spiele'!AJ26=""),0,IF(AND('alle Spiele'!$H26='alle Spiele'!AI26,'alle Spiele'!$J26='alle Spiele'!AJ26),Punktsystem!$B$5,IF(OR(AND('alle Spiele'!$H26-'alle Spiele'!$J26&lt;0,'alle Spiele'!AI26-'alle Spiele'!AJ26&lt;0),AND('alle Spiele'!$H26-'alle Spiele'!$J26&gt;0,'alle Spiele'!AI26-'alle Spiele'!AJ26&gt;0),AND('alle Spiele'!$H26-'alle Spiele'!$J26=0,'alle Spiele'!AI26-'alle Spiele'!AJ26=0)),Punktsystem!$B$6,0)))</f>
        <v>0</v>
      </c>
      <c r="AJ26" s="224">
        <f>IF(AI26=Punktsystem!$B$6,IF(AND(Punktsystem!$D$9&lt;&gt;"",'alle Spiele'!$H26-'alle Spiele'!$J26='alle Spiele'!AI26-'alle Spiele'!AJ26,'alle Spiele'!$H26&lt;&gt;'alle Spiele'!$J26),Punktsystem!$B$9,0)+IF(AND(Punktsystem!$D$11&lt;&gt;"",OR('alle Spiele'!$H26='alle Spiele'!AI26,'alle Spiele'!$J26='alle Spiele'!AJ26)),Punktsystem!$B$11,0)+IF(AND(Punktsystem!$D$10&lt;&gt;"",'alle Spiele'!$H26='alle Spiele'!$J26,'alle Spiele'!AI26='alle Spiele'!AJ26,ABS('alle Spiele'!$H26-'alle Spiele'!AI26)=1),Punktsystem!$B$10,0),0)</f>
        <v>0</v>
      </c>
      <c r="AK26" s="225">
        <f>IF(AI26=Punktsystem!$B$5,IF(AND(Punktsystem!$I$14&lt;&gt;"",'alle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AL26" s="230">
        <f>IF(OR('alle Spiele'!AL26="",'alle Spiele'!AM26=""),0,IF(AND('alle Spiele'!$H26='alle Spiele'!AL26,'alle Spiele'!$J26='alle Spiele'!AM26),Punktsystem!$B$5,IF(OR(AND('alle Spiele'!$H26-'alle Spiele'!$J26&lt;0,'alle Spiele'!AL26-'alle Spiele'!AM26&lt;0),AND('alle Spiele'!$H26-'alle Spiele'!$J26&gt;0,'alle Spiele'!AL26-'alle Spiele'!AM26&gt;0),AND('alle Spiele'!$H26-'alle Spiele'!$J26=0,'alle Spiele'!AL26-'alle Spiele'!AM26=0)),Punktsystem!$B$6,0)))</f>
        <v>0</v>
      </c>
      <c r="AM26" s="224">
        <f>IF(AL26=Punktsystem!$B$6,IF(AND(Punktsystem!$D$9&lt;&gt;"",'alle Spiele'!$H26-'alle Spiele'!$J26='alle Spiele'!AL26-'alle Spiele'!AM26,'alle Spiele'!$H26&lt;&gt;'alle Spiele'!$J26),Punktsystem!$B$9,0)+IF(AND(Punktsystem!$D$11&lt;&gt;"",OR('alle Spiele'!$H26='alle Spiele'!AL26,'alle Spiele'!$J26='alle Spiele'!AM26)),Punktsystem!$B$11,0)+IF(AND(Punktsystem!$D$10&lt;&gt;"",'alle Spiele'!$H26='alle Spiele'!$J26,'alle Spiele'!AL26='alle Spiele'!AM26,ABS('alle Spiele'!$H26-'alle Spiele'!AL26)=1),Punktsystem!$B$10,0),0)</f>
        <v>0</v>
      </c>
      <c r="AN26" s="225">
        <f>IF(AL26=Punktsystem!$B$5,IF(AND(Punktsystem!$I$14&lt;&gt;"",'alle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AO26" s="230">
        <f>IF(OR('alle Spiele'!AO26="",'alle Spiele'!AP26=""),0,IF(AND('alle Spiele'!$H26='alle Spiele'!AO26,'alle Spiele'!$J26='alle Spiele'!AP26),Punktsystem!$B$5,IF(OR(AND('alle Spiele'!$H26-'alle Spiele'!$J26&lt;0,'alle Spiele'!AO26-'alle Spiele'!AP26&lt;0),AND('alle Spiele'!$H26-'alle Spiele'!$J26&gt;0,'alle Spiele'!AO26-'alle Spiele'!AP26&gt;0),AND('alle Spiele'!$H26-'alle Spiele'!$J26=0,'alle Spiele'!AO26-'alle Spiele'!AP26=0)),Punktsystem!$B$6,0)))</f>
        <v>0</v>
      </c>
      <c r="AP26" s="224">
        <f>IF(AO26=Punktsystem!$B$6,IF(AND(Punktsystem!$D$9&lt;&gt;"",'alle Spiele'!$H26-'alle Spiele'!$J26='alle Spiele'!AO26-'alle Spiele'!AP26,'alle Spiele'!$H26&lt;&gt;'alle Spiele'!$J26),Punktsystem!$B$9,0)+IF(AND(Punktsystem!$D$11&lt;&gt;"",OR('alle Spiele'!$H26='alle Spiele'!AO26,'alle Spiele'!$J26='alle Spiele'!AP26)),Punktsystem!$B$11,0)+IF(AND(Punktsystem!$D$10&lt;&gt;"",'alle Spiele'!$H26='alle Spiele'!$J26,'alle Spiele'!AO26='alle Spiele'!AP26,ABS('alle Spiele'!$H26-'alle Spiele'!AO26)=1),Punktsystem!$B$10,0),0)</f>
        <v>0</v>
      </c>
      <c r="AQ26" s="225">
        <f>IF(AO26=Punktsystem!$B$5,IF(AND(Punktsystem!$I$14&lt;&gt;"",'alle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AR26" s="230">
        <f>IF(OR('alle Spiele'!AR26="",'alle Spiele'!AS26=""),0,IF(AND('alle Spiele'!$H26='alle Spiele'!AR26,'alle Spiele'!$J26='alle Spiele'!AS26),Punktsystem!$B$5,IF(OR(AND('alle Spiele'!$H26-'alle Spiele'!$J26&lt;0,'alle Spiele'!AR26-'alle Spiele'!AS26&lt;0),AND('alle Spiele'!$H26-'alle Spiele'!$J26&gt;0,'alle Spiele'!AR26-'alle Spiele'!AS26&gt;0),AND('alle Spiele'!$H26-'alle Spiele'!$J26=0,'alle Spiele'!AR26-'alle Spiele'!AS26=0)),Punktsystem!$B$6,0)))</f>
        <v>0</v>
      </c>
      <c r="AS26" s="224">
        <f>IF(AR26=Punktsystem!$B$6,IF(AND(Punktsystem!$D$9&lt;&gt;"",'alle Spiele'!$H26-'alle Spiele'!$J26='alle Spiele'!AR26-'alle Spiele'!AS26,'alle Spiele'!$H26&lt;&gt;'alle Spiele'!$J26),Punktsystem!$B$9,0)+IF(AND(Punktsystem!$D$11&lt;&gt;"",OR('alle Spiele'!$H26='alle Spiele'!AR26,'alle Spiele'!$J26='alle Spiele'!AS26)),Punktsystem!$B$11,0)+IF(AND(Punktsystem!$D$10&lt;&gt;"",'alle Spiele'!$H26='alle Spiele'!$J26,'alle Spiele'!AR26='alle Spiele'!AS26,ABS('alle Spiele'!$H26-'alle Spiele'!AR26)=1),Punktsystem!$B$10,0),0)</f>
        <v>0</v>
      </c>
      <c r="AT26" s="225">
        <f>IF(AR26=Punktsystem!$B$5,IF(AND(Punktsystem!$I$14&lt;&gt;"",'alle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AU26" s="230">
        <f>IF(OR('alle Spiele'!AU26="",'alle Spiele'!AV26=""),0,IF(AND('alle Spiele'!$H26='alle Spiele'!AU26,'alle Spiele'!$J26='alle Spiele'!AV26),Punktsystem!$B$5,IF(OR(AND('alle Spiele'!$H26-'alle Spiele'!$J26&lt;0,'alle Spiele'!AU26-'alle Spiele'!AV26&lt;0),AND('alle Spiele'!$H26-'alle Spiele'!$J26&gt;0,'alle Spiele'!AU26-'alle Spiele'!AV26&gt;0),AND('alle Spiele'!$H26-'alle Spiele'!$J26=0,'alle Spiele'!AU26-'alle Spiele'!AV26=0)),Punktsystem!$B$6,0)))</f>
        <v>0</v>
      </c>
      <c r="AV26" s="224">
        <f>IF(AU26=Punktsystem!$B$6,IF(AND(Punktsystem!$D$9&lt;&gt;"",'alle Spiele'!$H26-'alle Spiele'!$J26='alle Spiele'!AU26-'alle Spiele'!AV26,'alle Spiele'!$H26&lt;&gt;'alle Spiele'!$J26),Punktsystem!$B$9,0)+IF(AND(Punktsystem!$D$11&lt;&gt;"",OR('alle Spiele'!$H26='alle Spiele'!AU26,'alle Spiele'!$J26='alle Spiele'!AV26)),Punktsystem!$B$11,0)+IF(AND(Punktsystem!$D$10&lt;&gt;"",'alle Spiele'!$H26='alle Spiele'!$J26,'alle Spiele'!AU26='alle Spiele'!AV26,ABS('alle Spiele'!$H26-'alle Spiele'!AU26)=1),Punktsystem!$B$10,0),0)</f>
        <v>0</v>
      </c>
      <c r="AW26" s="225">
        <f>IF(AU26=Punktsystem!$B$5,IF(AND(Punktsystem!$I$14&lt;&gt;"",'alle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AX26" s="230">
        <f>IF(OR('alle Spiele'!AX26="",'alle Spiele'!AY26=""),0,IF(AND('alle Spiele'!$H26='alle Spiele'!AX26,'alle Spiele'!$J26='alle Spiele'!AY26),Punktsystem!$B$5,IF(OR(AND('alle Spiele'!$H26-'alle Spiele'!$J26&lt;0,'alle Spiele'!AX26-'alle Spiele'!AY26&lt;0),AND('alle Spiele'!$H26-'alle Spiele'!$J26&gt;0,'alle Spiele'!AX26-'alle Spiele'!AY26&gt;0),AND('alle Spiele'!$H26-'alle Spiele'!$J26=0,'alle Spiele'!AX26-'alle Spiele'!AY26=0)),Punktsystem!$B$6,0)))</f>
        <v>0</v>
      </c>
      <c r="AY26" s="224">
        <f>IF(AX26=Punktsystem!$B$6,IF(AND(Punktsystem!$D$9&lt;&gt;"",'alle Spiele'!$H26-'alle Spiele'!$J26='alle Spiele'!AX26-'alle Spiele'!AY26,'alle Spiele'!$H26&lt;&gt;'alle Spiele'!$J26),Punktsystem!$B$9,0)+IF(AND(Punktsystem!$D$11&lt;&gt;"",OR('alle Spiele'!$H26='alle Spiele'!AX26,'alle Spiele'!$J26='alle Spiele'!AY26)),Punktsystem!$B$11,0)+IF(AND(Punktsystem!$D$10&lt;&gt;"",'alle Spiele'!$H26='alle Spiele'!$J26,'alle Spiele'!AX26='alle Spiele'!AY26,ABS('alle Spiele'!$H26-'alle Spiele'!AX26)=1),Punktsystem!$B$10,0),0)</f>
        <v>0</v>
      </c>
      <c r="AZ26" s="225">
        <f>IF(AX26=Punktsystem!$B$5,IF(AND(Punktsystem!$I$14&lt;&gt;"",'alle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BA26" s="230">
        <f>IF(OR('alle Spiele'!BA26="",'alle Spiele'!BB26=""),0,IF(AND('alle Spiele'!$H26='alle Spiele'!BA26,'alle Spiele'!$J26='alle Spiele'!BB26),Punktsystem!$B$5,IF(OR(AND('alle Spiele'!$H26-'alle Spiele'!$J26&lt;0,'alle Spiele'!BA26-'alle Spiele'!BB26&lt;0),AND('alle Spiele'!$H26-'alle Spiele'!$J26&gt;0,'alle Spiele'!BA26-'alle Spiele'!BB26&gt;0),AND('alle Spiele'!$H26-'alle Spiele'!$J26=0,'alle Spiele'!BA26-'alle Spiele'!BB26=0)),Punktsystem!$B$6,0)))</f>
        <v>0</v>
      </c>
      <c r="BB26" s="224">
        <f>IF(BA26=Punktsystem!$B$6,IF(AND(Punktsystem!$D$9&lt;&gt;"",'alle Spiele'!$H26-'alle Spiele'!$J26='alle Spiele'!BA26-'alle Spiele'!BB26,'alle Spiele'!$H26&lt;&gt;'alle Spiele'!$J26),Punktsystem!$B$9,0)+IF(AND(Punktsystem!$D$11&lt;&gt;"",OR('alle Spiele'!$H26='alle Spiele'!BA26,'alle Spiele'!$J26='alle Spiele'!BB26)),Punktsystem!$B$11,0)+IF(AND(Punktsystem!$D$10&lt;&gt;"",'alle Spiele'!$H26='alle Spiele'!$J26,'alle Spiele'!BA26='alle Spiele'!BB26,ABS('alle Spiele'!$H26-'alle Spiele'!BA26)=1),Punktsystem!$B$10,0),0)</f>
        <v>0</v>
      </c>
      <c r="BC26" s="225">
        <f>IF(BA26=Punktsystem!$B$5,IF(AND(Punktsystem!$I$14&lt;&gt;"",'alle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BD26" s="230">
        <f>IF(OR('alle Spiele'!BD26="",'alle Spiele'!BE26=""),0,IF(AND('alle Spiele'!$H26='alle Spiele'!BD26,'alle Spiele'!$J26='alle Spiele'!BE26),Punktsystem!$B$5,IF(OR(AND('alle Spiele'!$H26-'alle Spiele'!$J26&lt;0,'alle Spiele'!BD26-'alle Spiele'!BE26&lt;0),AND('alle Spiele'!$H26-'alle Spiele'!$J26&gt;0,'alle Spiele'!BD26-'alle Spiele'!BE26&gt;0),AND('alle Spiele'!$H26-'alle Spiele'!$J26=0,'alle Spiele'!BD26-'alle Spiele'!BE26=0)),Punktsystem!$B$6,0)))</f>
        <v>0</v>
      </c>
      <c r="BE26" s="224">
        <f>IF(BD26=Punktsystem!$B$6,IF(AND(Punktsystem!$D$9&lt;&gt;"",'alle Spiele'!$H26-'alle Spiele'!$J26='alle Spiele'!BD26-'alle Spiele'!BE26,'alle Spiele'!$H26&lt;&gt;'alle Spiele'!$J26),Punktsystem!$B$9,0)+IF(AND(Punktsystem!$D$11&lt;&gt;"",OR('alle Spiele'!$H26='alle Spiele'!BD26,'alle Spiele'!$J26='alle Spiele'!BE26)),Punktsystem!$B$11,0)+IF(AND(Punktsystem!$D$10&lt;&gt;"",'alle Spiele'!$H26='alle Spiele'!$J26,'alle Spiele'!BD26='alle Spiele'!BE26,ABS('alle Spiele'!$H26-'alle Spiele'!BD26)=1),Punktsystem!$B$10,0),0)</f>
        <v>0</v>
      </c>
      <c r="BF26" s="225">
        <f>IF(BD26=Punktsystem!$B$5,IF(AND(Punktsystem!$I$14&lt;&gt;"",'alle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BG26" s="230">
        <f>IF(OR('alle Spiele'!BG26="",'alle Spiele'!BH26=""),0,IF(AND('alle Spiele'!$H26='alle Spiele'!BG26,'alle Spiele'!$J26='alle Spiele'!BH26),Punktsystem!$B$5,IF(OR(AND('alle Spiele'!$H26-'alle Spiele'!$J26&lt;0,'alle Spiele'!BG26-'alle Spiele'!BH26&lt;0),AND('alle Spiele'!$H26-'alle Spiele'!$J26&gt;0,'alle Spiele'!BG26-'alle Spiele'!BH26&gt;0),AND('alle Spiele'!$H26-'alle Spiele'!$J26=0,'alle Spiele'!BG26-'alle Spiele'!BH26=0)),Punktsystem!$B$6,0)))</f>
        <v>0</v>
      </c>
      <c r="BH26" s="224">
        <f>IF(BG26=Punktsystem!$B$6,IF(AND(Punktsystem!$D$9&lt;&gt;"",'alle Spiele'!$H26-'alle Spiele'!$J26='alle Spiele'!BG26-'alle Spiele'!BH26,'alle Spiele'!$H26&lt;&gt;'alle Spiele'!$J26),Punktsystem!$B$9,0)+IF(AND(Punktsystem!$D$11&lt;&gt;"",OR('alle Spiele'!$H26='alle Spiele'!BG26,'alle Spiele'!$J26='alle Spiele'!BH26)),Punktsystem!$B$11,0)+IF(AND(Punktsystem!$D$10&lt;&gt;"",'alle Spiele'!$H26='alle Spiele'!$J26,'alle Spiele'!BG26='alle Spiele'!BH26,ABS('alle Spiele'!$H26-'alle Spiele'!BG26)=1),Punktsystem!$B$10,0),0)</f>
        <v>0</v>
      </c>
      <c r="BI26" s="225">
        <f>IF(BG26=Punktsystem!$B$5,IF(AND(Punktsystem!$I$14&lt;&gt;"",'alle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BJ26" s="230">
        <f>IF(OR('alle Spiele'!BJ26="",'alle Spiele'!BK26=""),0,IF(AND('alle Spiele'!$H26='alle Spiele'!BJ26,'alle Spiele'!$J26='alle Spiele'!BK26),Punktsystem!$B$5,IF(OR(AND('alle Spiele'!$H26-'alle Spiele'!$J26&lt;0,'alle Spiele'!BJ26-'alle Spiele'!BK26&lt;0),AND('alle Spiele'!$H26-'alle Spiele'!$J26&gt;0,'alle Spiele'!BJ26-'alle Spiele'!BK26&gt;0),AND('alle Spiele'!$H26-'alle Spiele'!$J26=0,'alle Spiele'!BJ26-'alle Spiele'!BK26=0)),Punktsystem!$B$6,0)))</f>
        <v>0</v>
      </c>
      <c r="BK26" s="224">
        <f>IF(BJ26=Punktsystem!$B$6,IF(AND(Punktsystem!$D$9&lt;&gt;"",'alle Spiele'!$H26-'alle Spiele'!$J26='alle Spiele'!BJ26-'alle Spiele'!BK26,'alle Spiele'!$H26&lt;&gt;'alle Spiele'!$J26),Punktsystem!$B$9,0)+IF(AND(Punktsystem!$D$11&lt;&gt;"",OR('alle Spiele'!$H26='alle Spiele'!BJ26,'alle Spiele'!$J26='alle Spiele'!BK26)),Punktsystem!$B$11,0)+IF(AND(Punktsystem!$D$10&lt;&gt;"",'alle Spiele'!$H26='alle Spiele'!$J26,'alle Spiele'!BJ26='alle Spiele'!BK26,ABS('alle Spiele'!$H26-'alle Spiele'!BJ26)=1),Punktsystem!$B$10,0),0)</f>
        <v>0</v>
      </c>
      <c r="BL26" s="225">
        <f>IF(BJ26=Punktsystem!$B$5,IF(AND(Punktsystem!$I$14&lt;&gt;"",'alle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BM26" s="230">
        <f>IF(OR('alle Spiele'!BM26="",'alle Spiele'!BN26=""),0,IF(AND('alle Spiele'!$H26='alle Spiele'!BM26,'alle Spiele'!$J26='alle Spiele'!BN26),Punktsystem!$B$5,IF(OR(AND('alle Spiele'!$H26-'alle Spiele'!$J26&lt;0,'alle Spiele'!BM26-'alle Spiele'!BN26&lt;0),AND('alle Spiele'!$H26-'alle Spiele'!$J26&gt;0,'alle Spiele'!BM26-'alle Spiele'!BN26&gt;0),AND('alle Spiele'!$H26-'alle Spiele'!$J26=0,'alle Spiele'!BM26-'alle Spiele'!BN26=0)),Punktsystem!$B$6,0)))</f>
        <v>0</v>
      </c>
      <c r="BN26" s="224">
        <f>IF(BM26=Punktsystem!$B$6,IF(AND(Punktsystem!$D$9&lt;&gt;"",'alle Spiele'!$H26-'alle Spiele'!$J26='alle Spiele'!BM26-'alle Spiele'!BN26,'alle Spiele'!$H26&lt;&gt;'alle Spiele'!$J26),Punktsystem!$B$9,0)+IF(AND(Punktsystem!$D$11&lt;&gt;"",OR('alle Spiele'!$H26='alle Spiele'!BM26,'alle Spiele'!$J26='alle Spiele'!BN26)),Punktsystem!$B$11,0)+IF(AND(Punktsystem!$D$10&lt;&gt;"",'alle Spiele'!$H26='alle Spiele'!$J26,'alle Spiele'!BM26='alle Spiele'!BN26,ABS('alle Spiele'!$H26-'alle Spiele'!BM26)=1),Punktsystem!$B$10,0),0)</f>
        <v>0</v>
      </c>
      <c r="BO26" s="225">
        <f>IF(BM26=Punktsystem!$B$5,IF(AND(Punktsystem!$I$14&lt;&gt;"",'alle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BP26" s="230">
        <f>IF(OR('alle Spiele'!BP26="",'alle Spiele'!BQ26=""),0,IF(AND('alle Spiele'!$H26='alle Spiele'!BP26,'alle Spiele'!$J26='alle Spiele'!BQ26),Punktsystem!$B$5,IF(OR(AND('alle Spiele'!$H26-'alle Spiele'!$J26&lt;0,'alle Spiele'!BP26-'alle Spiele'!BQ26&lt;0),AND('alle Spiele'!$H26-'alle Spiele'!$J26&gt;0,'alle Spiele'!BP26-'alle Spiele'!BQ26&gt;0),AND('alle Spiele'!$H26-'alle Spiele'!$J26=0,'alle Spiele'!BP26-'alle Spiele'!BQ26=0)),Punktsystem!$B$6,0)))</f>
        <v>0</v>
      </c>
      <c r="BQ26" s="224">
        <f>IF(BP26=Punktsystem!$B$6,IF(AND(Punktsystem!$D$9&lt;&gt;"",'alle Spiele'!$H26-'alle Spiele'!$J26='alle Spiele'!BP26-'alle Spiele'!BQ26,'alle Spiele'!$H26&lt;&gt;'alle Spiele'!$J26),Punktsystem!$B$9,0)+IF(AND(Punktsystem!$D$11&lt;&gt;"",OR('alle Spiele'!$H26='alle Spiele'!BP26,'alle Spiele'!$J26='alle Spiele'!BQ26)),Punktsystem!$B$11,0)+IF(AND(Punktsystem!$D$10&lt;&gt;"",'alle Spiele'!$H26='alle Spiele'!$J26,'alle Spiele'!BP26='alle Spiele'!BQ26,ABS('alle Spiele'!$H26-'alle Spiele'!BP26)=1),Punktsystem!$B$10,0),0)</f>
        <v>0</v>
      </c>
      <c r="BR26" s="225">
        <f>IF(BP26=Punktsystem!$B$5,IF(AND(Punktsystem!$I$14&lt;&gt;"",'alle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BS26" s="230">
        <f>IF(OR('alle Spiele'!BS26="",'alle Spiele'!BT26=""),0,IF(AND('alle Spiele'!$H26='alle Spiele'!BS26,'alle Spiele'!$J26='alle Spiele'!BT26),Punktsystem!$B$5,IF(OR(AND('alle Spiele'!$H26-'alle Spiele'!$J26&lt;0,'alle Spiele'!BS26-'alle Spiele'!BT26&lt;0),AND('alle Spiele'!$H26-'alle Spiele'!$J26&gt;0,'alle Spiele'!BS26-'alle Spiele'!BT26&gt;0),AND('alle Spiele'!$H26-'alle Spiele'!$J26=0,'alle Spiele'!BS26-'alle Spiele'!BT26=0)),Punktsystem!$B$6,0)))</f>
        <v>0</v>
      </c>
      <c r="BT26" s="224">
        <f>IF(BS26=Punktsystem!$B$6,IF(AND(Punktsystem!$D$9&lt;&gt;"",'alle Spiele'!$H26-'alle Spiele'!$J26='alle Spiele'!BS26-'alle Spiele'!BT26,'alle Spiele'!$H26&lt;&gt;'alle Spiele'!$J26),Punktsystem!$B$9,0)+IF(AND(Punktsystem!$D$11&lt;&gt;"",OR('alle Spiele'!$H26='alle Spiele'!BS26,'alle Spiele'!$J26='alle Spiele'!BT26)),Punktsystem!$B$11,0)+IF(AND(Punktsystem!$D$10&lt;&gt;"",'alle Spiele'!$H26='alle Spiele'!$J26,'alle Spiele'!BS26='alle Spiele'!BT26,ABS('alle Spiele'!$H26-'alle Spiele'!BS26)=1),Punktsystem!$B$10,0),0)</f>
        <v>0</v>
      </c>
      <c r="BU26" s="225">
        <f>IF(BS26=Punktsystem!$B$5,IF(AND(Punktsystem!$I$14&lt;&gt;"",'alle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BV26" s="230">
        <f>IF(OR('alle Spiele'!BV26="",'alle Spiele'!BW26=""),0,IF(AND('alle Spiele'!$H26='alle Spiele'!BV26,'alle Spiele'!$J26='alle Spiele'!BW26),Punktsystem!$B$5,IF(OR(AND('alle Spiele'!$H26-'alle Spiele'!$J26&lt;0,'alle Spiele'!BV26-'alle Spiele'!BW26&lt;0),AND('alle Spiele'!$H26-'alle Spiele'!$J26&gt;0,'alle Spiele'!BV26-'alle Spiele'!BW26&gt;0),AND('alle Spiele'!$H26-'alle Spiele'!$J26=0,'alle Spiele'!BV26-'alle Spiele'!BW26=0)),Punktsystem!$B$6,0)))</f>
        <v>0</v>
      </c>
      <c r="BW26" s="224">
        <f>IF(BV26=Punktsystem!$B$6,IF(AND(Punktsystem!$D$9&lt;&gt;"",'alle Spiele'!$H26-'alle Spiele'!$J26='alle Spiele'!BV26-'alle Spiele'!BW26,'alle Spiele'!$H26&lt;&gt;'alle Spiele'!$J26),Punktsystem!$B$9,0)+IF(AND(Punktsystem!$D$11&lt;&gt;"",OR('alle Spiele'!$H26='alle Spiele'!BV26,'alle Spiele'!$J26='alle Spiele'!BW26)),Punktsystem!$B$11,0)+IF(AND(Punktsystem!$D$10&lt;&gt;"",'alle Spiele'!$H26='alle Spiele'!$J26,'alle Spiele'!BV26='alle Spiele'!BW26,ABS('alle Spiele'!$H26-'alle Spiele'!BV26)=1),Punktsystem!$B$10,0),0)</f>
        <v>0</v>
      </c>
      <c r="BX26" s="225">
        <f>IF(BV26=Punktsystem!$B$5,IF(AND(Punktsystem!$I$14&lt;&gt;"",'alle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BY26" s="230">
        <f>IF(OR('alle Spiele'!BY26="",'alle Spiele'!BZ26=""),0,IF(AND('alle Spiele'!$H26='alle Spiele'!BY26,'alle Spiele'!$J26='alle Spiele'!BZ26),Punktsystem!$B$5,IF(OR(AND('alle Spiele'!$H26-'alle Spiele'!$J26&lt;0,'alle Spiele'!BY26-'alle Spiele'!BZ26&lt;0),AND('alle Spiele'!$H26-'alle Spiele'!$J26&gt;0,'alle Spiele'!BY26-'alle Spiele'!BZ26&gt;0),AND('alle Spiele'!$H26-'alle Spiele'!$J26=0,'alle Spiele'!BY26-'alle Spiele'!BZ26=0)),Punktsystem!$B$6,0)))</f>
        <v>0</v>
      </c>
      <c r="BZ26" s="224">
        <f>IF(BY26=Punktsystem!$B$6,IF(AND(Punktsystem!$D$9&lt;&gt;"",'alle Spiele'!$H26-'alle Spiele'!$J26='alle Spiele'!BY26-'alle Spiele'!BZ26,'alle Spiele'!$H26&lt;&gt;'alle Spiele'!$J26),Punktsystem!$B$9,0)+IF(AND(Punktsystem!$D$11&lt;&gt;"",OR('alle Spiele'!$H26='alle Spiele'!BY26,'alle Spiele'!$J26='alle Spiele'!BZ26)),Punktsystem!$B$11,0)+IF(AND(Punktsystem!$D$10&lt;&gt;"",'alle Spiele'!$H26='alle Spiele'!$J26,'alle Spiele'!BY26='alle Spiele'!BZ26,ABS('alle Spiele'!$H26-'alle Spiele'!BY26)=1),Punktsystem!$B$10,0),0)</f>
        <v>0</v>
      </c>
      <c r="CA26" s="225">
        <f>IF(BY26=Punktsystem!$B$5,IF(AND(Punktsystem!$I$14&lt;&gt;"",'alle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CB26" s="230">
        <f>IF(OR('alle Spiele'!CB26="",'alle Spiele'!CC26=""),0,IF(AND('alle Spiele'!$H26='alle Spiele'!CB26,'alle Spiele'!$J26='alle Spiele'!CC26),Punktsystem!$B$5,IF(OR(AND('alle Spiele'!$H26-'alle Spiele'!$J26&lt;0,'alle Spiele'!CB26-'alle Spiele'!CC26&lt;0),AND('alle Spiele'!$H26-'alle Spiele'!$J26&gt;0,'alle Spiele'!CB26-'alle Spiele'!CC26&gt;0),AND('alle Spiele'!$H26-'alle Spiele'!$J26=0,'alle Spiele'!CB26-'alle Spiele'!CC26=0)),Punktsystem!$B$6,0)))</f>
        <v>0</v>
      </c>
      <c r="CC26" s="224">
        <f>IF(CB26=Punktsystem!$B$6,IF(AND(Punktsystem!$D$9&lt;&gt;"",'alle Spiele'!$H26-'alle Spiele'!$J26='alle Spiele'!CB26-'alle Spiele'!CC26,'alle Spiele'!$H26&lt;&gt;'alle Spiele'!$J26),Punktsystem!$B$9,0)+IF(AND(Punktsystem!$D$11&lt;&gt;"",OR('alle Spiele'!$H26='alle Spiele'!CB26,'alle Spiele'!$J26='alle Spiele'!CC26)),Punktsystem!$B$11,0)+IF(AND(Punktsystem!$D$10&lt;&gt;"",'alle Spiele'!$H26='alle Spiele'!$J26,'alle Spiele'!CB26='alle Spiele'!CC26,ABS('alle Spiele'!$H26-'alle Spiele'!CB26)=1),Punktsystem!$B$10,0),0)</f>
        <v>0</v>
      </c>
      <c r="CD26" s="225">
        <f>IF(CB26=Punktsystem!$B$5,IF(AND(Punktsystem!$I$14&lt;&gt;"",'alle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CE26" s="230">
        <f>IF(OR('alle Spiele'!CE26="",'alle Spiele'!CF26=""),0,IF(AND('alle Spiele'!$H26='alle Spiele'!CE26,'alle Spiele'!$J26='alle Spiele'!CF26),Punktsystem!$B$5,IF(OR(AND('alle Spiele'!$H26-'alle Spiele'!$J26&lt;0,'alle Spiele'!CE26-'alle Spiele'!CF26&lt;0),AND('alle Spiele'!$H26-'alle Spiele'!$J26&gt;0,'alle Spiele'!CE26-'alle Spiele'!CF26&gt;0),AND('alle Spiele'!$H26-'alle Spiele'!$J26=0,'alle Spiele'!CE26-'alle Spiele'!CF26=0)),Punktsystem!$B$6,0)))</f>
        <v>0</v>
      </c>
      <c r="CF26" s="224">
        <f>IF(CE26=Punktsystem!$B$6,IF(AND(Punktsystem!$D$9&lt;&gt;"",'alle Spiele'!$H26-'alle Spiele'!$J26='alle Spiele'!CE26-'alle Spiele'!CF26,'alle Spiele'!$H26&lt;&gt;'alle Spiele'!$J26),Punktsystem!$B$9,0)+IF(AND(Punktsystem!$D$11&lt;&gt;"",OR('alle Spiele'!$H26='alle Spiele'!CE26,'alle Spiele'!$J26='alle Spiele'!CF26)),Punktsystem!$B$11,0)+IF(AND(Punktsystem!$D$10&lt;&gt;"",'alle Spiele'!$H26='alle Spiele'!$J26,'alle Spiele'!CE26='alle Spiele'!CF26,ABS('alle Spiele'!$H26-'alle Spiele'!CE26)=1),Punktsystem!$B$10,0),0)</f>
        <v>0</v>
      </c>
      <c r="CG26" s="225">
        <f>IF(CE26=Punktsystem!$B$5,IF(AND(Punktsystem!$I$14&lt;&gt;"",'alle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CH26" s="230">
        <f>IF(OR('alle Spiele'!CH26="",'alle Spiele'!CI26=""),0,IF(AND('alle Spiele'!$H26='alle Spiele'!CH26,'alle Spiele'!$J26='alle Spiele'!CI26),Punktsystem!$B$5,IF(OR(AND('alle Spiele'!$H26-'alle Spiele'!$J26&lt;0,'alle Spiele'!CH26-'alle Spiele'!CI26&lt;0),AND('alle Spiele'!$H26-'alle Spiele'!$J26&gt;0,'alle Spiele'!CH26-'alle Spiele'!CI26&gt;0),AND('alle Spiele'!$H26-'alle Spiele'!$J26=0,'alle Spiele'!CH26-'alle Spiele'!CI26=0)),Punktsystem!$B$6,0)))</f>
        <v>0</v>
      </c>
      <c r="CI26" s="224">
        <f>IF(CH26=Punktsystem!$B$6,IF(AND(Punktsystem!$D$9&lt;&gt;"",'alle Spiele'!$H26-'alle Spiele'!$J26='alle Spiele'!CH26-'alle Spiele'!CI26,'alle Spiele'!$H26&lt;&gt;'alle Spiele'!$J26),Punktsystem!$B$9,0)+IF(AND(Punktsystem!$D$11&lt;&gt;"",OR('alle Spiele'!$H26='alle Spiele'!CH26,'alle Spiele'!$J26='alle Spiele'!CI26)),Punktsystem!$B$11,0)+IF(AND(Punktsystem!$D$10&lt;&gt;"",'alle Spiele'!$H26='alle Spiele'!$J26,'alle Spiele'!CH26='alle Spiele'!CI26,ABS('alle Spiele'!$H26-'alle Spiele'!CH26)=1),Punktsystem!$B$10,0),0)</f>
        <v>0</v>
      </c>
      <c r="CJ26" s="225">
        <f>IF(CH26=Punktsystem!$B$5,IF(AND(Punktsystem!$I$14&lt;&gt;"",'alle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CK26" s="230">
        <f>IF(OR('alle Spiele'!CK26="",'alle Spiele'!CL26=""),0,IF(AND('alle Spiele'!$H26='alle Spiele'!CK26,'alle Spiele'!$J26='alle Spiele'!CL26),Punktsystem!$B$5,IF(OR(AND('alle Spiele'!$H26-'alle Spiele'!$J26&lt;0,'alle Spiele'!CK26-'alle Spiele'!CL26&lt;0),AND('alle Spiele'!$H26-'alle Spiele'!$J26&gt;0,'alle Spiele'!CK26-'alle Spiele'!CL26&gt;0),AND('alle Spiele'!$H26-'alle Spiele'!$J26=0,'alle Spiele'!CK26-'alle Spiele'!CL26=0)),Punktsystem!$B$6,0)))</f>
        <v>0</v>
      </c>
      <c r="CL26" s="224">
        <f>IF(CK26=Punktsystem!$B$6,IF(AND(Punktsystem!$D$9&lt;&gt;"",'alle Spiele'!$H26-'alle Spiele'!$J26='alle Spiele'!CK26-'alle Spiele'!CL26,'alle Spiele'!$H26&lt;&gt;'alle Spiele'!$J26),Punktsystem!$B$9,0)+IF(AND(Punktsystem!$D$11&lt;&gt;"",OR('alle Spiele'!$H26='alle Spiele'!CK26,'alle Spiele'!$J26='alle Spiele'!CL26)),Punktsystem!$B$11,0)+IF(AND(Punktsystem!$D$10&lt;&gt;"",'alle Spiele'!$H26='alle Spiele'!$J26,'alle Spiele'!CK26='alle Spiele'!CL26,ABS('alle Spiele'!$H26-'alle Spiele'!CK26)=1),Punktsystem!$B$10,0),0)</f>
        <v>0</v>
      </c>
      <c r="CM26" s="225">
        <f>IF(CK26=Punktsystem!$B$5,IF(AND(Punktsystem!$I$14&lt;&gt;"",'alle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CN26" s="230">
        <f>IF(OR('alle Spiele'!CN26="",'alle Spiele'!CO26=""),0,IF(AND('alle Spiele'!$H26='alle Spiele'!CN26,'alle Spiele'!$J26='alle Spiele'!CO26),Punktsystem!$B$5,IF(OR(AND('alle Spiele'!$H26-'alle Spiele'!$J26&lt;0,'alle Spiele'!CN26-'alle Spiele'!CO26&lt;0),AND('alle Spiele'!$H26-'alle Spiele'!$J26&gt;0,'alle Spiele'!CN26-'alle Spiele'!CO26&gt;0),AND('alle Spiele'!$H26-'alle Spiele'!$J26=0,'alle Spiele'!CN26-'alle Spiele'!CO26=0)),Punktsystem!$B$6,0)))</f>
        <v>0</v>
      </c>
      <c r="CO26" s="224">
        <f>IF(CN26=Punktsystem!$B$6,IF(AND(Punktsystem!$D$9&lt;&gt;"",'alle Spiele'!$H26-'alle Spiele'!$J26='alle Spiele'!CN26-'alle Spiele'!CO26,'alle Spiele'!$H26&lt;&gt;'alle Spiele'!$J26),Punktsystem!$B$9,0)+IF(AND(Punktsystem!$D$11&lt;&gt;"",OR('alle Spiele'!$H26='alle Spiele'!CN26,'alle Spiele'!$J26='alle Spiele'!CO26)),Punktsystem!$B$11,0)+IF(AND(Punktsystem!$D$10&lt;&gt;"",'alle Spiele'!$H26='alle Spiele'!$J26,'alle Spiele'!CN26='alle Spiele'!CO26,ABS('alle Spiele'!$H26-'alle Spiele'!CN26)=1),Punktsystem!$B$10,0),0)</f>
        <v>0</v>
      </c>
      <c r="CP26" s="225">
        <f>IF(CN26=Punktsystem!$B$5,IF(AND(Punktsystem!$I$14&lt;&gt;"",'alle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CQ26" s="230">
        <f>IF(OR('alle Spiele'!CQ26="",'alle Spiele'!CR26=""),0,IF(AND('alle Spiele'!$H26='alle Spiele'!CQ26,'alle Spiele'!$J26='alle Spiele'!CR26),Punktsystem!$B$5,IF(OR(AND('alle Spiele'!$H26-'alle Spiele'!$J26&lt;0,'alle Spiele'!CQ26-'alle Spiele'!CR26&lt;0),AND('alle Spiele'!$H26-'alle Spiele'!$J26&gt;0,'alle Spiele'!CQ26-'alle Spiele'!CR26&gt;0),AND('alle Spiele'!$H26-'alle Spiele'!$J26=0,'alle Spiele'!CQ26-'alle Spiele'!CR26=0)),Punktsystem!$B$6,0)))</f>
        <v>0</v>
      </c>
      <c r="CR26" s="224">
        <f>IF(CQ26=Punktsystem!$B$6,IF(AND(Punktsystem!$D$9&lt;&gt;"",'alle Spiele'!$H26-'alle Spiele'!$J26='alle Spiele'!CQ26-'alle Spiele'!CR26,'alle Spiele'!$H26&lt;&gt;'alle Spiele'!$J26),Punktsystem!$B$9,0)+IF(AND(Punktsystem!$D$11&lt;&gt;"",OR('alle Spiele'!$H26='alle Spiele'!CQ26,'alle Spiele'!$J26='alle Spiele'!CR26)),Punktsystem!$B$11,0)+IF(AND(Punktsystem!$D$10&lt;&gt;"",'alle Spiele'!$H26='alle Spiele'!$J26,'alle Spiele'!CQ26='alle Spiele'!CR26,ABS('alle Spiele'!$H26-'alle Spiele'!CQ26)=1),Punktsystem!$B$10,0),0)</f>
        <v>0</v>
      </c>
      <c r="CS26" s="225">
        <f>IF(CQ26=Punktsystem!$B$5,IF(AND(Punktsystem!$I$14&lt;&gt;"",'alle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CT26" s="230">
        <f>IF(OR('alle Spiele'!CT26="",'alle Spiele'!CU26=""),0,IF(AND('alle Spiele'!$H26='alle Spiele'!CT26,'alle Spiele'!$J26='alle Spiele'!CU26),Punktsystem!$B$5,IF(OR(AND('alle Spiele'!$H26-'alle Spiele'!$J26&lt;0,'alle Spiele'!CT26-'alle Spiele'!CU26&lt;0),AND('alle Spiele'!$H26-'alle Spiele'!$J26&gt;0,'alle Spiele'!CT26-'alle Spiele'!CU26&gt;0),AND('alle Spiele'!$H26-'alle Spiele'!$J26=0,'alle Spiele'!CT26-'alle Spiele'!CU26=0)),Punktsystem!$B$6,0)))</f>
        <v>0</v>
      </c>
      <c r="CU26" s="224">
        <f>IF(CT26=Punktsystem!$B$6,IF(AND(Punktsystem!$D$9&lt;&gt;"",'alle Spiele'!$H26-'alle Spiele'!$J26='alle Spiele'!CT26-'alle Spiele'!CU26,'alle Spiele'!$H26&lt;&gt;'alle Spiele'!$J26),Punktsystem!$B$9,0)+IF(AND(Punktsystem!$D$11&lt;&gt;"",OR('alle Spiele'!$H26='alle Spiele'!CT26,'alle Spiele'!$J26='alle Spiele'!CU26)),Punktsystem!$B$11,0)+IF(AND(Punktsystem!$D$10&lt;&gt;"",'alle Spiele'!$H26='alle Spiele'!$J26,'alle Spiele'!CT26='alle Spiele'!CU26,ABS('alle Spiele'!$H26-'alle Spiele'!CT26)=1),Punktsystem!$B$10,0),0)</f>
        <v>0</v>
      </c>
      <c r="CV26" s="225">
        <f>IF(CT26=Punktsystem!$B$5,IF(AND(Punktsystem!$I$14&lt;&gt;"",'alle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CW26" s="230">
        <f>IF(OR('alle Spiele'!CW26="",'alle Spiele'!CX26=""),0,IF(AND('alle Spiele'!$H26='alle Spiele'!CW26,'alle Spiele'!$J26='alle Spiele'!CX26),Punktsystem!$B$5,IF(OR(AND('alle Spiele'!$H26-'alle Spiele'!$J26&lt;0,'alle Spiele'!CW26-'alle Spiele'!CX26&lt;0),AND('alle Spiele'!$H26-'alle Spiele'!$J26&gt;0,'alle Spiele'!CW26-'alle Spiele'!CX26&gt;0),AND('alle Spiele'!$H26-'alle Spiele'!$J26=0,'alle Spiele'!CW26-'alle Spiele'!CX26=0)),Punktsystem!$B$6,0)))</f>
        <v>0</v>
      </c>
      <c r="CX26" s="224">
        <f>IF(CW26=Punktsystem!$B$6,IF(AND(Punktsystem!$D$9&lt;&gt;"",'alle Spiele'!$H26-'alle Spiele'!$J26='alle Spiele'!CW26-'alle Spiele'!CX26,'alle Spiele'!$H26&lt;&gt;'alle Spiele'!$J26),Punktsystem!$B$9,0)+IF(AND(Punktsystem!$D$11&lt;&gt;"",OR('alle Spiele'!$H26='alle Spiele'!CW26,'alle Spiele'!$J26='alle Spiele'!CX26)),Punktsystem!$B$11,0)+IF(AND(Punktsystem!$D$10&lt;&gt;"",'alle Spiele'!$H26='alle Spiele'!$J26,'alle Spiele'!CW26='alle Spiele'!CX26,ABS('alle Spiele'!$H26-'alle Spiele'!CW26)=1),Punktsystem!$B$10,0),0)</f>
        <v>0</v>
      </c>
      <c r="CY26" s="225">
        <f>IF(CW26=Punktsystem!$B$5,IF(AND(Punktsystem!$I$14&lt;&gt;"",'alle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CZ26" s="230">
        <f>IF(OR('alle Spiele'!CZ26="",'alle Spiele'!DA26=""),0,IF(AND('alle Spiele'!$H26='alle Spiele'!CZ26,'alle Spiele'!$J26='alle Spiele'!DA26),Punktsystem!$B$5,IF(OR(AND('alle Spiele'!$H26-'alle Spiele'!$J26&lt;0,'alle Spiele'!CZ26-'alle Spiele'!DA26&lt;0),AND('alle Spiele'!$H26-'alle Spiele'!$J26&gt;0,'alle Spiele'!CZ26-'alle Spiele'!DA26&gt;0),AND('alle Spiele'!$H26-'alle Spiele'!$J26=0,'alle Spiele'!CZ26-'alle Spiele'!DA26=0)),Punktsystem!$B$6,0)))</f>
        <v>0</v>
      </c>
      <c r="DA26" s="224">
        <f>IF(CZ26=Punktsystem!$B$6,IF(AND(Punktsystem!$D$9&lt;&gt;"",'alle Spiele'!$H26-'alle Spiele'!$J26='alle Spiele'!CZ26-'alle Spiele'!DA26,'alle Spiele'!$H26&lt;&gt;'alle Spiele'!$J26),Punktsystem!$B$9,0)+IF(AND(Punktsystem!$D$11&lt;&gt;"",OR('alle Spiele'!$H26='alle Spiele'!CZ26,'alle Spiele'!$J26='alle Spiele'!DA26)),Punktsystem!$B$11,0)+IF(AND(Punktsystem!$D$10&lt;&gt;"",'alle Spiele'!$H26='alle Spiele'!$J26,'alle Spiele'!CZ26='alle Spiele'!DA26,ABS('alle Spiele'!$H26-'alle Spiele'!CZ26)=1),Punktsystem!$B$10,0),0)</f>
        <v>0</v>
      </c>
      <c r="DB26" s="225">
        <f>IF(CZ26=Punktsystem!$B$5,IF(AND(Punktsystem!$I$14&lt;&gt;"",'alle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DC26" s="230">
        <f>IF(OR('alle Spiele'!DC26="",'alle Spiele'!DD26=""),0,IF(AND('alle Spiele'!$H26='alle Spiele'!DC26,'alle Spiele'!$J26='alle Spiele'!DD26),Punktsystem!$B$5,IF(OR(AND('alle Spiele'!$H26-'alle Spiele'!$J26&lt;0,'alle Spiele'!DC26-'alle Spiele'!DD26&lt;0),AND('alle Spiele'!$H26-'alle Spiele'!$J26&gt;0,'alle Spiele'!DC26-'alle Spiele'!DD26&gt;0),AND('alle Spiele'!$H26-'alle Spiele'!$J26=0,'alle Spiele'!DC26-'alle Spiele'!DD26=0)),Punktsystem!$B$6,0)))</f>
        <v>0</v>
      </c>
      <c r="DD26" s="224">
        <f>IF(DC26=Punktsystem!$B$6,IF(AND(Punktsystem!$D$9&lt;&gt;"",'alle Spiele'!$H26-'alle Spiele'!$J26='alle Spiele'!DC26-'alle Spiele'!DD26,'alle Spiele'!$H26&lt;&gt;'alle Spiele'!$J26),Punktsystem!$B$9,0)+IF(AND(Punktsystem!$D$11&lt;&gt;"",OR('alle Spiele'!$H26='alle Spiele'!DC26,'alle Spiele'!$J26='alle Spiele'!DD26)),Punktsystem!$B$11,0)+IF(AND(Punktsystem!$D$10&lt;&gt;"",'alle Spiele'!$H26='alle Spiele'!$J26,'alle Spiele'!DC26='alle Spiele'!DD26,ABS('alle Spiele'!$H26-'alle Spiele'!DC26)=1),Punktsystem!$B$10,0),0)</f>
        <v>0</v>
      </c>
      <c r="DE26" s="225">
        <f>IF(DC26=Punktsystem!$B$5,IF(AND(Punktsystem!$I$14&lt;&gt;"",'alle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DF26" s="230">
        <f>IF(OR('alle Spiele'!DF26="",'alle Spiele'!DG26=""),0,IF(AND('alle Spiele'!$H26='alle Spiele'!DF26,'alle Spiele'!$J26='alle Spiele'!DG26),Punktsystem!$B$5,IF(OR(AND('alle Spiele'!$H26-'alle Spiele'!$J26&lt;0,'alle Spiele'!DF26-'alle Spiele'!DG26&lt;0),AND('alle Spiele'!$H26-'alle Spiele'!$J26&gt;0,'alle Spiele'!DF26-'alle Spiele'!DG26&gt;0),AND('alle Spiele'!$H26-'alle Spiele'!$J26=0,'alle Spiele'!DF26-'alle Spiele'!DG26=0)),Punktsystem!$B$6,0)))</f>
        <v>0</v>
      </c>
      <c r="DG26" s="224">
        <f>IF(DF26=Punktsystem!$B$6,IF(AND(Punktsystem!$D$9&lt;&gt;"",'alle Spiele'!$H26-'alle Spiele'!$J26='alle Spiele'!DF26-'alle Spiele'!DG26,'alle Spiele'!$H26&lt;&gt;'alle Spiele'!$J26),Punktsystem!$B$9,0)+IF(AND(Punktsystem!$D$11&lt;&gt;"",OR('alle Spiele'!$H26='alle Spiele'!DF26,'alle Spiele'!$J26='alle Spiele'!DG26)),Punktsystem!$B$11,0)+IF(AND(Punktsystem!$D$10&lt;&gt;"",'alle Spiele'!$H26='alle Spiele'!$J26,'alle Spiele'!DF26='alle Spiele'!DG26,ABS('alle Spiele'!$H26-'alle Spiele'!DF26)=1),Punktsystem!$B$10,0),0)</f>
        <v>0</v>
      </c>
      <c r="DH26" s="225">
        <f>IF(DF26=Punktsystem!$B$5,IF(AND(Punktsystem!$I$14&lt;&gt;"",'alle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DI26" s="230">
        <f>IF(OR('alle Spiele'!DI26="",'alle Spiele'!DJ26=""),0,IF(AND('alle Spiele'!$H26='alle Spiele'!DI26,'alle Spiele'!$J26='alle Spiele'!DJ26),Punktsystem!$B$5,IF(OR(AND('alle Spiele'!$H26-'alle Spiele'!$J26&lt;0,'alle Spiele'!DI26-'alle Spiele'!DJ26&lt;0),AND('alle Spiele'!$H26-'alle Spiele'!$J26&gt;0,'alle Spiele'!DI26-'alle Spiele'!DJ26&gt;0),AND('alle Spiele'!$H26-'alle Spiele'!$J26=0,'alle Spiele'!DI26-'alle Spiele'!DJ26=0)),Punktsystem!$B$6,0)))</f>
        <v>0</v>
      </c>
      <c r="DJ26" s="224">
        <f>IF(DI26=Punktsystem!$B$6,IF(AND(Punktsystem!$D$9&lt;&gt;"",'alle Spiele'!$H26-'alle Spiele'!$J26='alle Spiele'!DI26-'alle Spiele'!DJ26,'alle Spiele'!$H26&lt;&gt;'alle Spiele'!$J26),Punktsystem!$B$9,0)+IF(AND(Punktsystem!$D$11&lt;&gt;"",OR('alle Spiele'!$H26='alle Spiele'!DI26,'alle Spiele'!$J26='alle Spiele'!DJ26)),Punktsystem!$B$11,0)+IF(AND(Punktsystem!$D$10&lt;&gt;"",'alle Spiele'!$H26='alle Spiele'!$J26,'alle Spiele'!DI26='alle Spiele'!DJ26,ABS('alle Spiele'!$H26-'alle Spiele'!DI26)=1),Punktsystem!$B$10,0),0)</f>
        <v>0</v>
      </c>
      <c r="DK26" s="225">
        <f>IF(DI26=Punktsystem!$B$5,IF(AND(Punktsystem!$I$14&lt;&gt;"",'alle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DL26" s="230">
        <f>IF(OR('alle Spiele'!DL26="",'alle Spiele'!DM26=""),0,IF(AND('alle Spiele'!$H26='alle Spiele'!DL26,'alle Spiele'!$J26='alle Spiele'!DM26),Punktsystem!$B$5,IF(OR(AND('alle Spiele'!$H26-'alle Spiele'!$J26&lt;0,'alle Spiele'!DL26-'alle Spiele'!DM26&lt;0),AND('alle Spiele'!$H26-'alle Spiele'!$J26&gt;0,'alle Spiele'!DL26-'alle Spiele'!DM26&gt;0),AND('alle Spiele'!$H26-'alle Spiele'!$J26=0,'alle Spiele'!DL26-'alle Spiele'!DM26=0)),Punktsystem!$B$6,0)))</f>
        <v>0</v>
      </c>
      <c r="DM26" s="224">
        <f>IF(DL26=Punktsystem!$B$6,IF(AND(Punktsystem!$D$9&lt;&gt;"",'alle Spiele'!$H26-'alle Spiele'!$J26='alle Spiele'!DL26-'alle Spiele'!DM26,'alle Spiele'!$H26&lt;&gt;'alle Spiele'!$J26),Punktsystem!$B$9,0)+IF(AND(Punktsystem!$D$11&lt;&gt;"",OR('alle Spiele'!$H26='alle Spiele'!DL26,'alle Spiele'!$J26='alle Spiele'!DM26)),Punktsystem!$B$11,0)+IF(AND(Punktsystem!$D$10&lt;&gt;"",'alle Spiele'!$H26='alle Spiele'!$J26,'alle Spiele'!DL26='alle Spiele'!DM26,ABS('alle Spiele'!$H26-'alle Spiele'!DL26)=1),Punktsystem!$B$10,0),0)</f>
        <v>0</v>
      </c>
      <c r="DN26" s="225">
        <f>IF(DL26=Punktsystem!$B$5,IF(AND(Punktsystem!$I$14&lt;&gt;"",'alle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DO26" s="230">
        <f>IF(OR('alle Spiele'!DO26="",'alle Spiele'!DP26=""),0,IF(AND('alle Spiele'!$H26='alle Spiele'!DO26,'alle Spiele'!$J26='alle Spiele'!DP26),Punktsystem!$B$5,IF(OR(AND('alle Spiele'!$H26-'alle Spiele'!$J26&lt;0,'alle Spiele'!DO26-'alle Spiele'!DP26&lt;0),AND('alle Spiele'!$H26-'alle Spiele'!$J26&gt;0,'alle Spiele'!DO26-'alle Spiele'!DP26&gt;0),AND('alle Spiele'!$H26-'alle Spiele'!$J26=0,'alle Spiele'!DO26-'alle Spiele'!DP26=0)),Punktsystem!$B$6,0)))</f>
        <v>0</v>
      </c>
      <c r="DP26" s="224">
        <f>IF(DO26=Punktsystem!$B$6,IF(AND(Punktsystem!$D$9&lt;&gt;"",'alle Spiele'!$H26-'alle Spiele'!$J26='alle Spiele'!DO26-'alle Spiele'!DP26,'alle Spiele'!$H26&lt;&gt;'alle Spiele'!$J26),Punktsystem!$B$9,0)+IF(AND(Punktsystem!$D$11&lt;&gt;"",OR('alle Spiele'!$H26='alle Spiele'!DO26,'alle Spiele'!$J26='alle Spiele'!DP26)),Punktsystem!$B$11,0)+IF(AND(Punktsystem!$D$10&lt;&gt;"",'alle Spiele'!$H26='alle Spiele'!$J26,'alle Spiele'!DO26='alle Spiele'!DP26,ABS('alle Spiele'!$H26-'alle Spiele'!DO26)=1),Punktsystem!$B$10,0),0)</f>
        <v>0</v>
      </c>
      <c r="DQ26" s="225">
        <f>IF(DO26=Punktsystem!$B$5,IF(AND(Punktsystem!$I$14&lt;&gt;"",'alle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DR26" s="230">
        <f>IF(OR('alle Spiele'!DR26="",'alle Spiele'!DS26=""),0,IF(AND('alle Spiele'!$H26='alle Spiele'!DR26,'alle Spiele'!$J26='alle Spiele'!DS26),Punktsystem!$B$5,IF(OR(AND('alle Spiele'!$H26-'alle Spiele'!$J26&lt;0,'alle Spiele'!DR26-'alle Spiele'!DS26&lt;0),AND('alle Spiele'!$H26-'alle Spiele'!$J26&gt;0,'alle Spiele'!DR26-'alle Spiele'!DS26&gt;0),AND('alle Spiele'!$H26-'alle Spiele'!$J26=0,'alle Spiele'!DR26-'alle Spiele'!DS26=0)),Punktsystem!$B$6,0)))</f>
        <v>0</v>
      </c>
      <c r="DS26" s="224">
        <f>IF(DR26=Punktsystem!$B$6,IF(AND(Punktsystem!$D$9&lt;&gt;"",'alle Spiele'!$H26-'alle Spiele'!$J26='alle Spiele'!DR26-'alle Spiele'!DS26,'alle Spiele'!$H26&lt;&gt;'alle Spiele'!$J26),Punktsystem!$B$9,0)+IF(AND(Punktsystem!$D$11&lt;&gt;"",OR('alle Spiele'!$H26='alle Spiele'!DR26,'alle Spiele'!$J26='alle Spiele'!DS26)),Punktsystem!$B$11,0)+IF(AND(Punktsystem!$D$10&lt;&gt;"",'alle Spiele'!$H26='alle Spiele'!$J26,'alle Spiele'!DR26='alle Spiele'!DS26,ABS('alle Spiele'!$H26-'alle Spiele'!DR26)=1),Punktsystem!$B$10,0),0)</f>
        <v>0</v>
      </c>
      <c r="DT26" s="225">
        <f>IF(DR26=Punktsystem!$B$5,IF(AND(Punktsystem!$I$14&lt;&gt;"",'alle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DU26" s="230">
        <f>IF(OR('alle Spiele'!DU26="",'alle Spiele'!DV26=""),0,IF(AND('alle Spiele'!$H26='alle Spiele'!DU26,'alle Spiele'!$J26='alle Spiele'!DV26),Punktsystem!$B$5,IF(OR(AND('alle Spiele'!$H26-'alle Spiele'!$J26&lt;0,'alle Spiele'!DU26-'alle Spiele'!DV26&lt;0),AND('alle Spiele'!$H26-'alle Spiele'!$J26&gt;0,'alle Spiele'!DU26-'alle Spiele'!DV26&gt;0),AND('alle Spiele'!$H26-'alle Spiele'!$J26=0,'alle Spiele'!DU26-'alle Spiele'!DV26=0)),Punktsystem!$B$6,0)))</f>
        <v>0</v>
      </c>
      <c r="DV26" s="224">
        <f>IF(DU26=Punktsystem!$B$6,IF(AND(Punktsystem!$D$9&lt;&gt;"",'alle Spiele'!$H26-'alle Spiele'!$J26='alle Spiele'!DU26-'alle Spiele'!DV26,'alle Spiele'!$H26&lt;&gt;'alle Spiele'!$J26),Punktsystem!$B$9,0)+IF(AND(Punktsystem!$D$11&lt;&gt;"",OR('alle Spiele'!$H26='alle Spiele'!DU26,'alle Spiele'!$J26='alle Spiele'!DV26)),Punktsystem!$B$11,0)+IF(AND(Punktsystem!$D$10&lt;&gt;"",'alle Spiele'!$H26='alle Spiele'!$J26,'alle Spiele'!DU26='alle Spiele'!DV26,ABS('alle Spiele'!$H26-'alle Spiele'!DU26)=1),Punktsystem!$B$10,0),0)</f>
        <v>0</v>
      </c>
      <c r="DW26" s="225">
        <f>IF(DU26=Punktsystem!$B$5,IF(AND(Punktsystem!$I$14&lt;&gt;"",'alle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DX26" s="230">
        <f>IF(OR('alle Spiele'!DX26="",'alle Spiele'!DY26=""),0,IF(AND('alle Spiele'!$H26='alle Spiele'!DX26,'alle Spiele'!$J26='alle Spiele'!DY26),Punktsystem!$B$5,IF(OR(AND('alle Spiele'!$H26-'alle Spiele'!$J26&lt;0,'alle Spiele'!DX26-'alle Spiele'!DY26&lt;0),AND('alle Spiele'!$H26-'alle Spiele'!$J26&gt;0,'alle Spiele'!DX26-'alle Spiele'!DY26&gt;0),AND('alle Spiele'!$H26-'alle Spiele'!$J26=0,'alle Spiele'!DX26-'alle Spiele'!DY26=0)),Punktsystem!$B$6,0)))</f>
        <v>0</v>
      </c>
      <c r="DY26" s="224">
        <f>IF(DX26=Punktsystem!$B$6,IF(AND(Punktsystem!$D$9&lt;&gt;"",'alle Spiele'!$H26-'alle Spiele'!$J26='alle Spiele'!DX26-'alle Spiele'!DY26,'alle Spiele'!$H26&lt;&gt;'alle Spiele'!$J26),Punktsystem!$B$9,0)+IF(AND(Punktsystem!$D$11&lt;&gt;"",OR('alle Spiele'!$H26='alle Spiele'!DX26,'alle Spiele'!$J26='alle Spiele'!DY26)),Punktsystem!$B$11,0)+IF(AND(Punktsystem!$D$10&lt;&gt;"",'alle Spiele'!$H26='alle Spiele'!$J26,'alle Spiele'!DX26='alle Spiele'!DY26,ABS('alle Spiele'!$H26-'alle Spiele'!DX26)=1),Punktsystem!$B$10,0),0)</f>
        <v>0</v>
      </c>
      <c r="DZ26" s="225">
        <f>IF(DX26=Punktsystem!$B$5,IF(AND(Punktsystem!$I$14&lt;&gt;"",'alle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EA26" s="230">
        <f>IF(OR('alle Spiele'!EA26="",'alle Spiele'!EB26=""),0,IF(AND('alle Spiele'!$H26='alle Spiele'!EA26,'alle Spiele'!$J26='alle Spiele'!EB26),Punktsystem!$B$5,IF(OR(AND('alle Spiele'!$H26-'alle Spiele'!$J26&lt;0,'alle Spiele'!EA26-'alle Spiele'!EB26&lt;0),AND('alle Spiele'!$H26-'alle Spiele'!$J26&gt;0,'alle Spiele'!EA26-'alle Spiele'!EB26&gt;0),AND('alle Spiele'!$H26-'alle Spiele'!$J26=0,'alle Spiele'!EA26-'alle Spiele'!EB26=0)),Punktsystem!$B$6,0)))</f>
        <v>0</v>
      </c>
      <c r="EB26" s="224">
        <f>IF(EA26=Punktsystem!$B$6,IF(AND(Punktsystem!$D$9&lt;&gt;"",'alle Spiele'!$H26-'alle Spiele'!$J26='alle Spiele'!EA26-'alle Spiele'!EB26,'alle Spiele'!$H26&lt;&gt;'alle Spiele'!$J26),Punktsystem!$B$9,0)+IF(AND(Punktsystem!$D$11&lt;&gt;"",OR('alle Spiele'!$H26='alle Spiele'!EA26,'alle Spiele'!$J26='alle Spiele'!EB26)),Punktsystem!$B$11,0)+IF(AND(Punktsystem!$D$10&lt;&gt;"",'alle Spiele'!$H26='alle Spiele'!$J26,'alle Spiele'!EA26='alle Spiele'!EB26,ABS('alle Spiele'!$H26-'alle Spiele'!EA26)=1),Punktsystem!$B$10,0),0)</f>
        <v>0</v>
      </c>
      <c r="EC26" s="225">
        <f>IF(EA26=Punktsystem!$B$5,IF(AND(Punktsystem!$I$14&lt;&gt;"",'alle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ED26" s="230">
        <f>IF(OR('alle Spiele'!ED26="",'alle Spiele'!EE26=""),0,IF(AND('alle Spiele'!$H26='alle Spiele'!ED26,'alle Spiele'!$J26='alle Spiele'!EE26),Punktsystem!$B$5,IF(OR(AND('alle Spiele'!$H26-'alle Spiele'!$J26&lt;0,'alle Spiele'!ED26-'alle Spiele'!EE26&lt;0),AND('alle Spiele'!$H26-'alle Spiele'!$J26&gt;0,'alle Spiele'!ED26-'alle Spiele'!EE26&gt;0),AND('alle Spiele'!$H26-'alle Spiele'!$J26=0,'alle Spiele'!ED26-'alle Spiele'!EE26=0)),Punktsystem!$B$6,0)))</f>
        <v>0</v>
      </c>
      <c r="EE26" s="224">
        <f>IF(ED26=Punktsystem!$B$6,IF(AND(Punktsystem!$D$9&lt;&gt;"",'alle Spiele'!$H26-'alle Spiele'!$J26='alle Spiele'!ED26-'alle Spiele'!EE26,'alle Spiele'!$H26&lt;&gt;'alle Spiele'!$J26),Punktsystem!$B$9,0)+IF(AND(Punktsystem!$D$11&lt;&gt;"",OR('alle Spiele'!$H26='alle Spiele'!ED26,'alle Spiele'!$J26='alle Spiele'!EE26)),Punktsystem!$B$11,0)+IF(AND(Punktsystem!$D$10&lt;&gt;"",'alle Spiele'!$H26='alle Spiele'!$J26,'alle Spiele'!ED26='alle Spiele'!EE26,ABS('alle Spiele'!$H26-'alle Spiele'!ED26)=1),Punktsystem!$B$10,0),0)</f>
        <v>0</v>
      </c>
      <c r="EF26" s="225">
        <f>IF(ED26=Punktsystem!$B$5,IF(AND(Punktsystem!$I$14&lt;&gt;"",'alle Spiele'!$H26+'alle Spiele'!$J26&gt;Punktsystem!$D$14),('alle Spiele'!$H26+'alle Spiele'!$J26-Punktsystem!$D$14)*Punktsystem!$F$14,0)+IF(AND(Punktsystem!$I$15&lt;&gt;"",ABS('alle Spiele'!$H26-'alle Spiele'!$J26)&gt;Punktsystem!$D$15),(ABS('alle Spiele'!$H26-'alle Spiele'!$J26)-Punktsystem!$D$15)*Punktsystem!$F$15,0),0)</f>
        <v>0</v>
      </c>
      <c r="EG26" s="230">
        <f>IF(OR('alle Spiele'!EG26="",'alle Spiele'!EH26=""),0,IF(AND('alle Spiele'!$H26='alle Spiele'!EG26,'alle Spiele'!$J26='alle Spiele'!EH26),Punktsystem!$B$5,IF(OR(AND('alle Spiele'!$H26-'alle Spiele'!$J26&lt;0,'alle Spiele'!EG26-'alle Spiele'!EH26&lt;0),AND('alle Spiele'!$H26-'alle Spiele'!$J26&gt;0,'alle Spiele'!EG26-'alle Spiele'!EH26&gt;0),AND('alle Spiele'!$H26-'alle Spiele'!$J26=0,'alle Spiele'!EG26-'alle Spiele'!EH26=0)),Punktsystem!$B$6,0)))</f>
        <v>0</v>
      </c>
      <c r="EH26" s="224">
        <f>IF(EG26=Punktsystem!$B$6,IF(AND(Punktsystem!$D$9&lt;&gt;"",'alle Spiele'!$H26-'alle Spiele'!$J26='alle Spiele'!EG26-'alle Spiele'!EH26,'alle Spiele'!$H26&lt;&gt;'alle Spiele'!$J26),Punktsystem!$B$9,0)+IF(AND(Punktsystem!$D$11&lt;&gt;"",OR('alle Spiele'!$H26='alle Spiele'!EG26,'alle Spiele'!$J26='alle Spiele'!EH26)),Punktsystem!$B$11,0)+IF(AND(Punktsystem!$D$10&lt;&gt;"",'alle Spiele'!$H26='alle Spiele'!$J26,'alle Spiele'!EG26='alle Spiele'!EH26,ABS('alle Spiele'!$H26-'alle Spiele'!EG26)=1),Punktsystem!$B$10,0),0)</f>
        <v>0</v>
      </c>
      <c r="EI26" s="225">
        <f>IF(EG26=Punktsystem!$B$5,IF(AND(Punktsystem!$I$14&lt;&gt;"",'alle Spiele'!$H26+'alle Spiele'!$J26&gt;Punktsystem!$D$14),('alle Spiele'!$H26+'alle Spiele'!$J26-Punktsystem!$D$14)*Punktsystem!$F$14,0)+IF(AND(Punktsystem!$I$15&lt;&gt;"",ABS('alle Spiele'!$H26-'alle Spiele'!$J26)&gt;Punktsystem!$D$15),(ABS('alle Spiele'!$H26-'alle Spiele'!$J26)-Punktsystem!$D$15)*Punktsystem!$F$15,0),0)</f>
        <v>0</v>
      </c>
    </row>
    <row r="27" spans="1:139" x14ac:dyDescent="0.2">
      <c r="A27"/>
      <c r="B27"/>
      <c r="C27"/>
      <c r="D27"/>
      <c r="E27"/>
      <c r="F27"/>
      <c r="G27"/>
      <c r="H27"/>
      <c r="J27"/>
      <c r="K27"/>
      <c r="L27"/>
      <c r="M27"/>
      <c r="N27"/>
      <c r="O27"/>
      <c r="P27"/>
      <c r="Q27"/>
      <c r="T27" s="230">
        <f>IF(OR('alle Spiele'!T27="",'alle Spiele'!U27=""),0,IF(AND('alle Spiele'!$H27='alle Spiele'!T27,'alle Spiele'!$J27='alle Spiele'!U27),Punktsystem!$B$5,IF(OR(AND('alle Spiele'!$H27-'alle Spiele'!$J27&lt;0,'alle Spiele'!T27-'alle Spiele'!U27&lt;0),AND('alle Spiele'!$H27-'alle Spiele'!$J27&gt;0,'alle Spiele'!T27-'alle Spiele'!U27&gt;0),AND('alle Spiele'!$H27-'alle Spiele'!$J27=0,'alle Spiele'!T27-'alle Spiele'!U27=0)),Punktsystem!$B$6,0)))</f>
        <v>0</v>
      </c>
      <c r="U27" s="224">
        <f>IF(T27=Punktsystem!$B$6,IF(AND(Punktsystem!$D$9&lt;&gt;"",'alle Spiele'!$H27-'alle Spiele'!$J27='alle Spiele'!T27-'alle Spiele'!U27,'alle Spiele'!$H27&lt;&gt;'alle Spiele'!$J27),Punktsystem!$B$9,0)+IF(AND(Punktsystem!$D$11&lt;&gt;"",OR('alle Spiele'!$H27='alle Spiele'!T27,'alle Spiele'!$J27='alle Spiele'!U27)),Punktsystem!$B$11,0)+IF(AND(Punktsystem!$D$10&lt;&gt;"",'alle Spiele'!$H27='alle Spiele'!$J27,'alle Spiele'!T27='alle Spiele'!U27,ABS('alle Spiele'!$H27-'alle Spiele'!T27)=1),Punktsystem!$B$10,0),0)</f>
        <v>0</v>
      </c>
      <c r="V27" s="225">
        <f>IF(T27=Punktsystem!$B$5,IF(AND(Punktsystem!$I$14&lt;&gt;"",'alle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W27" s="230">
        <f>IF(OR('alle Spiele'!W27="",'alle Spiele'!X27=""),0,IF(AND('alle Spiele'!$H27='alle Spiele'!W27,'alle Spiele'!$J27='alle Spiele'!X27),Punktsystem!$B$5,IF(OR(AND('alle Spiele'!$H27-'alle Spiele'!$J27&lt;0,'alle Spiele'!W27-'alle Spiele'!X27&lt;0),AND('alle Spiele'!$H27-'alle Spiele'!$J27&gt;0,'alle Spiele'!W27-'alle Spiele'!X27&gt;0),AND('alle Spiele'!$H27-'alle Spiele'!$J27=0,'alle Spiele'!W27-'alle Spiele'!X27=0)),Punktsystem!$B$6,0)))</f>
        <v>0</v>
      </c>
      <c r="X27" s="224">
        <f>IF(W27=Punktsystem!$B$6,IF(AND(Punktsystem!$D$9&lt;&gt;"",'alle Spiele'!$H27-'alle Spiele'!$J27='alle Spiele'!W27-'alle Spiele'!X27,'alle Spiele'!$H27&lt;&gt;'alle Spiele'!$J27),Punktsystem!$B$9,0)+IF(AND(Punktsystem!$D$11&lt;&gt;"",OR('alle Spiele'!$H27='alle Spiele'!W27,'alle Spiele'!$J27='alle Spiele'!X27)),Punktsystem!$B$11,0)+IF(AND(Punktsystem!$D$10&lt;&gt;"",'alle Spiele'!$H27='alle Spiele'!$J27,'alle Spiele'!W27='alle Spiele'!X27,ABS('alle Spiele'!$H27-'alle Spiele'!W27)=1),Punktsystem!$B$10,0),0)</f>
        <v>0</v>
      </c>
      <c r="Y27" s="225">
        <f>IF(W27=Punktsystem!$B$5,IF(AND(Punktsystem!$I$14&lt;&gt;"",'alle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Z27" s="230">
        <f>IF(OR('alle Spiele'!Z27="",'alle Spiele'!AA27=""),0,IF(AND('alle Spiele'!$H27='alle Spiele'!Z27,'alle Spiele'!$J27='alle Spiele'!AA27),Punktsystem!$B$5,IF(OR(AND('alle Spiele'!$H27-'alle Spiele'!$J27&lt;0,'alle Spiele'!Z27-'alle Spiele'!AA27&lt;0),AND('alle Spiele'!$H27-'alle Spiele'!$J27&gt;0,'alle Spiele'!Z27-'alle Spiele'!AA27&gt;0),AND('alle Spiele'!$H27-'alle Spiele'!$J27=0,'alle Spiele'!Z27-'alle Spiele'!AA27=0)),Punktsystem!$B$6,0)))</f>
        <v>0</v>
      </c>
      <c r="AA27" s="224">
        <f>IF(Z27=Punktsystem!$B$6,IF(AND(Punktsystem!$D$9&lt;&gt;"",'alle Spiele'!$H27-'alle Spiele'!$J27='alle Spiele'!Z27-'alle Spiele'!AA27,'alle Spiele'!$H27&lt;&gt;'alle Spiele'!$J27),Punktsystem!$B$9,0)+IF(AND(Punktsystem!$D$11&lt;&gt;"",OR('alle Spiele'!$H27='alle Spiele'!Z27,'alle Spiele'!$J27='alle Spiele'!AA27)),Punktsystem!$B$11,0)+IF(AND(Punktsystem!$D$10&lt;&gt;"",'alle Spiele'!$H27='alle Spiele'!$J27,'alle Spiele'!Z27='alle Spiele'!AA27,ABS('alle Spiele'!$H27-'alle Spiele'!Z27)=1),Punktsystem!$B$10,0),0)</f>
        <v>0</v>
      </c>
      <c r="AB27" s="225">
        <f>IF(Z27=Punktsystem!$B$5,IF(AND(Punktsystem!$I$14&lt;&gt;"",'alle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AC27" s="230">
        <f>IF(OR('alle Spiele'!AC27="",'alle Spiele'!AD27=""),0,IF(AND('alle Spiele'!$H27='alle Spiele'!AC27,'alle Spiele'!$J27='alle Spiele'!AD27),Punktsystem!$B$5,IF(OR(AND('alle Spiele'!$H27-'alle Spiele'!$J27&lt;0,'alle Spiele'!AC27-'alle Spiele'!AD27&lt;0),AND('alle Spiele'!$H27-'alle Spiele'!$J27&gt;0,'alle Spiele'!AC27-'alle Spiele'!AD27&gt;0),AND('alle Spiele'!$H27-'alle Spiele'!$J27=0,'alle Spiele'!AC27-'alle Spiele'!AD27=0)),Punktsystem!$B$6,0)))</f>
        <v>0</v>
      </c>
      <c r="AD27" s="224">
        <f>IF(AC27=Punktsystem!$B$6,IF(AND(Punktsystem!$D$9&lt;&gt;"",'alle Spiele'!$H27-'alle Spiele'!$J27='alle Spiele'!AC27-'alle Spiele'!AD27,'alle Spiele'!$H27&lt;&gt;'alle Spiele'!$J27),Punktsystem!$B$9,0)+IF(AND(Punktsystem!$D$11&lt;&gt;"",OR('alle Spiele'!$H27='alle Spiele'!AC27,'alle Spiele'!$J27='alle Spiele'!AD27)),Punktsystem!$B$11,0)+IF(AND(Punktsystem!$D$10&lt;&gt;"",'alle Spiele'!$H27='alle Spiele'!$J27,'alle Spiele'!AC27='alle Spiele'!AD27,ABS('alle Spiele'!$H27-'alle Spiele'!AC27)=1),Punktsystem!$B$10,0),0)</f>
        <v>0</v>
      </c>
      <c r="AE27" s="225">
        <f>IF(AC27=Punktsystem!$B$5,IF(AND(Punktsystem!$I$14&lt;&gt;"",'alle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AF27" s="230">
        <f>IF(OR('alle Spiele'!AF27="",'alle Spiele'!AG27=""),0,IF(AND('alle Spiele'!$H27='alle Spiele'!AF27,'alle Spiele'!$J27='alle Spiele'!AG27),Punktsystem!$B$5,IF(OR(AND('alle Spiele'!$H27-'alle Spiele'!$J27&lt;0,'alle Spiele'!AF27-'alle Spiele'!AG27&lt;0),AND('alle Spiele'!$H27-'alle Spiele'!$J27&gt;0,'alle Spiele'!AF27-'alle Spiele'!AG27&gt;0),AND('alle Spiele'!$H27-'alle Spiele'!$J27=0,'alle Spiele'!AF27-'alle Spiele'!AG27=0)),Punktsystem!$B$6,0)))</f>
        <v>0</v>
      </c>
      <c r="AG27" s="224">
        <f>IF(AF27=Punktsystem!$B$6,IF(AND(Punktsystem!$D$9&lt;&gt;"",'alle Spiele'!$H27-'alle Spiele'!$J27='alle Spiele'!AF27-'alle Spiele'!AG27,'alle Spiele'!$H27&lt;&gt;'alle Spiele'!$J27),Punktsystem!$B$9,0)+IF(AND(Punktsystem!$D$11&lt;&gt;"",OR('alle Spiele'!$H27='alle Spiele'!AF27,'alle Spiele'!$J27='alle Spiele'!AG27)),Punktsystem!$B$11,0)+IF(AND(Punktsystem!$D$10&lt;&gt;"",'alle Spiele'!$H27='alle Spiele'!$J27,'alle Spiele'!AF27='alle Spiele'!AG27,ABS('alle Spiele'!$H27-'alle Spiele'!AF27)=1),Punktsystem!$B$10,0),0)</f>
        <v>0</v>
      </c>
      <c r="AH27" s="225">
        <f>IF(AF27=Punktsystem!$B$5,IF(AND(Punktsystem!$I$14&lt;&gt;"",'alle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AI27" s="230">
        <f>IF(OR('alle Spiele'!AI27="",'alle Spiele'!AJ27=""),0,IF(AND('alle Spiele'!$H27='alle Spiele'!AI27,'alle Spiele'!$J27='alle Spiele'!AJ27),Punktsystem!$B$5,IF(OR(AND('alle Spiele'!$H27-'alle Spiele'!$J27&lt;0,'alle Spiele'!AI27-'alle Spiele'!AJ27&lt;0),AND('alle Spiele'!$H27-'alle Spiele'!$J27&gt;0,'alle Spiele'!AI27-'alle Spiele'!AJ27&gt;0),AND('alle Spiele'!$H27-'alle Spiele'!$J27=0,'alle Spiele'!AI27-'alle Spiele'!AJ27=0)),Punktsystem!$B$6,0)))</f>
        <v>0</v>
      </c>
      <c r="AJ27" s="224">
        <f>IF(AI27=Punktsystem!$B$6,IF(AND(Punktsystem!$D$9&lt;&gt;"",'alle Spiele'!$H27-'alle Spiele'!$J27='alle Spiele'!AI27-'alle Spiele'!AJ27,'alle Spiele'!$H27&lt;&gt;'alle Spiele'!$J27),Punktsystem!$B$9,0)+IF(AND(Punktsystem!$D$11&lt;&gt;"",OR('alle Spiele'!$H27='alle Spiele'!AI27,'alle Spiele'!$J27='alle Spiele'!AJ27)),Punktsystem!$B$11,0)+IF(AND(Punktsystem!$D$10&lt;&gt;"",'alle Spiele'!$H27='alle Spiele'!$J27,'alle Spiele'!AI27='alle Spiele'!AJ27,ABS('alle Spiele'!$H27-'alle Spiele'!AI27)=1),Punktsystem!$B$10,0),0)</f>
        <v>0</v>
      </c>
      <c r="AK27" s="225">
        <f>IF(AI27=Punktsystem!$B$5,IF(AND(Punktsystem!$I$14&lt;&gt;"",'alle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AL27" s="230">
        <f>IF(OR('alle Spiele'!AL27="",'alle Spiele'!AM27=""),0,IF(AND('alle Spiele'!$H27='alle Spiele'!AL27,'alle Spiele'!$J27='alle Spiele'!AM27),Punktsystem!$B$5,IF(OR(AND('alle Spiele'!$H27-'alle Spiele'!$J27&lt;0,'alle Spiele'!AL27-'alle Spiele'!AM27&lt;0),AND('alle Spiele'!$H27-'alle Spiele'!$J27&gt;0,'alle Spiele'!AL27-'alle Spiele'!AM27&gt;0),AND('alle Spiele'!$H27-'alle Spiele'!$J27=0,'alle Spiele'!AL27-'alle Spiele'!AM27=0)),Punktsystem!$B$6,0)))</f>
        <v>0</v>
      </c>
      <c r="AM27" s="224">
        <f>IF(AL27=Punktsystem!$B$6,IF(AND(Punktsystem!$D$9&lt;&gt;"",'alle Spiele'!$H27-'alle Spiele'!$J27='alle Spiele'!AL27-'alle Spiele'!AM27,'alle Spiele'!$H27&lt;&gt;'alle Spiele'!$J27),Punktsystem!$B$9,0)+IF(AND(Punktsystem!$D$11&lt;&gt;"",OR('alle Spiele'!$H27='alle Spiele'!AL27,'alle Spiele'!$J27='alle Spiele'!AM27)),Punktsystem!$B$11,0)+IF(AND(Punktsystem!$D$10&lt;&gt;"",'alle Spiele'!$H27='alle Spiele'!$J27,'alle Spiele'!AL27='alle Spiele'!AM27,ABS('alle Spiele'!$H27-'alle Spiele'!AL27)=1),Punktsystem!$B$10,0),0)</f>
        <v>0</v>
      </c>
      <c r="AN27" s="225">
        <f>IF(AL27=Punktsystem!$B$5,IF(AND(Punktsystem!$I$14&lt;&gt;"",'alle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AO27" s="230">
        <f>IF(OR('alle Spiele'!AO27="",'alle Spiele'!AP27=""),0,IF(AND('alle Spiele'!$H27='alle Spiele'!AO27,'alle Spiele'!$J27='alle Spiele'!AP27),Punktsystem!$B$5,IF(OR(AND('alle Spiele'!$H27-'alle Spiele'!$J27&lt;0,'alle Spiele'!AO27-'alle Spiele'!AP27&lt;0),AND('alle Spiele'!$H27-'alle Spiele'!$J27&gt;0,'alle Spiele'!AO27-'alle Spiele'!AP27&gt;0),AND('alle Spiele'!$H27-'alle Spiele'!$J27=0,'alle Spiele'!AO27-'alle Spiele'!AP27=0)),Punktsystem!$B$6,0)))</f>
        <v>0</v>
      </c>
      <c r="AP27" s="224">
        <f>IF(AO27=Punktsystem!$B$6,IF(AND(Punktsystem!$D$9&lt;&gt;"",'alle Spiele'!$H27-'alle Spiele'!$J27='alle Spiele'!AO27-'alle Spiele'!AP27,'alle Spiele'!$H27&lt;&gt;'alle Spiele'!$J27),Punktsystem!$B$9,0)+IF(AND(Punktsystem!$D$11&lt;&gt;"",OR('alle Spiele'!$H27='alle Spiele'!AO27,'alle Spiele'!$J27='alle Spiele'!AP27)),Punktsystem!$B$11,0)+IF(AND(Punktsystem!$D$10&lt;&gt;"",'alle Spiele'!$H27='alle Spiele'!$J27,'alle Spiele'!AO27='alle Spiele'!AP27,ABS('alle Spiele'!$H27-'alle Spiele'!AO27)=1),Punktsystem!$B$10,0),0)</f>
        <v>0</v>
      </c>
      <c r="AQ27" s="225">
        <f>IF(AO27=Punktsystem!$B$5,IF(AND(Punktsystem!$I$14&lt;&gt;"",'alle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AR27" s="230">
        <f>IF(OR('alle Spiele'!AR27="",'alle Spiele'!AS27=""),0,IF(AND('alle Spiele'!$H27='alle Spiele'!AR27,'alle Spiele'!$J27='alle Spiele'!AS27),Punktsystem!$B$5,IF(OR(AND('alle Spiele'!$H27-'alle Spiele'!$J27&lt;0,'alle Spiele'!AR27-'alle Spiele'!AS27&lt;0),AND('alle Spiele'!$H27-'alle Spiele'!$J27&gt;0,'alle Spiele'!AR27-'alle Spiele'!AS27&gt;0),AND('alle Spiele'!$H27-'alle Spiele'!$J27=0,'alle Spiele'!AR27-'alle Spiele'!AS27=0)),Punktsystem!$B$6,0)))</f>
        <v>0</v>
      </c>
      <c r="AS27" s="224">
        <f>IF(AR27=Punktsystem!$B$6,IF(AND(Punktsystem!$D$9&lt;&gt;"",'alle Spiele'!$H27-'alle Spiele'!$J27='alle Spiele'!AR27-'alle Spiele'!AS27,'alle Spiele'!$H27&lt;&gt;'alle Spiele'!$J27),Punktsystem!$B$9,0)+IF(AND(Punktsystem!$D$11&lt;&gt;"",OR('alle Spiele'!$H27='alle Spiele'!AR27,'alle Spiele'!$J27='alle Spiele'!AS27)),Punktsystem!$B$11,0)+IF(AND(Punktsystem!$D$10&lt;&gt;"",'alle Spiele'!$H27='alle Spiele'!$J27,'alle Spiele'!AR27='alle Spiele'!AS27,ABS('alle Spiele'!$H27-'alle Spiele'!AR27)=1),Punktsystem!$B$10,0),0)</f>
        <v>0</v>
      </c>
      <c r="AT27" s="225">
        <f>IF(AR27=Punktsystem!$B$5,IF(AND(Punktsystem!$I$14&lt;&gt;"",'alle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AU27" s="230">
        <f>IF(OR('alle Spiele'!AU27="",'alle Spiele'!AV27=""),0,IF(AND('alle Spiele'!$H27='alle Spiele'!AU27,'alle Spiele'!$J27='alle Spiele'!AV27),Punktsystem!$B$5,IF(OR(AND('alle Spiele'!$H27-'alle Spiele'!$J27&lt;0,'alle Spiele'!AU27-'alle Spiele'!AV27&lt;0),AND('alle Spiele'!$H27-'alle Spiele'!$J27&gt;0,'alle Spiele'!AU27-'alle Spiele'!AV27&gt;0),AND('alle Spiele'!$H27-'alle Spiele'!$J27=0,'alle Spiele'!AU27-'alle Spiele'!AV27=0)),Punktsystem!$B$6,0)))</f>
        <v>0</v>
      </c>
      <c r="AV27" s="224">
        <f>IF(AU27=Punktsystem!$B$6,IF(AND(Punktsystem!$D$9&lt;&gt;"",'alle Spiele'!$H27-'alle Spiele'!$J27='alle Spiele'!AU27-'alle Spiele'!AV27,'alle Spiele'!$H27&lt;&gt;'alle Spiele'!$J27),Punktsystem!$B$9,0)+IF(AND(Punktsystem!$D$11&lt;&gt;"",OR('alle Spiele'!$H27='alle Spiele'!AU27,'alle Spiele'!$J27='alle Spiele'!AV27)),Punktsystem!$B$11,0)+IF(AND(Punktsystem!$D$10&lt;&gt;"",'alle Spiele'!$H27='alle Spiele'!$J27,'alle Spiele'!AU27='alle Spiele'!AV27,ABS('alle Spiele'!$H27-'alle Spiele'!AU27)=1),Punktsystem!$B$10,0),0)</f>
        <v>0</v>
      </c>
      <c r="AW27" s="225">
        <f>IF(AU27=Punktsystem!$B$5,IF(AND(Punktsystem!$I$14&lt;&gt;"",'alle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AX27" s="230">
        <f>IF(OR('alle Spiele'!AX27="",'alle Spiele'!AY27=""),0,IF(AND('alle Spiele'!$H27='alle Spiele'!AX27,'alle Spiele'!$J27='alle Spiele'!AY27),Punktsystem!$B$5,IF(OR(AND('alle Spiele'!$H27-'alle Spiele'!$J27&lt;0,'alle Spiele'!AX27-'alle Spiele'!AY27&lt;0),AND('alle Spiele'!$H27-'alle Spiele'!$J27&gt;0,'alle Spiele'!AX27-'alle Spiele'!AY27&gt;0),AND('alle Spiele'!$H27-'alle Spiele'!$J27=0,'alle Spiele'!AX27-'alle Spiele'!AY27=0)),Punktsystem!$B$6,0)))</f>
        <v>0</v>
      </c>
      <c r="AY27" s="224">
        <f>IF(AX27=Punktsystem!$B$6,IF(AND(Punktsystem!$D$9&lt;&gt;"",'alle Spiele'!$H27-'alle Spiele'!$J27='alle Spiele'!AX27-'alle Spiele'!AY27,'alle Spiele'!$H27&lt;&gt;'alle Spiele'!$J27),Punktsystem!$B$9,0)+IF(AND(Punktsystem!$D$11&lt;&gt;"",OR('alle Spiele'!$H27='alle Spiele'!AX27,'alle Spiele'!$J27='alle Spiele'!AY27)),Punktsystem!$B$11,0)+IF(AND(Punktsystem!$D$10&lt;&gt;"",'alle Spiele'!$H27='alle Spiele'!$J27,'alle Spiele'!AX27='alle Spiele'!AY27,ABS('alle Spiele'!$H27-'alle Spiele'!AX27)=1),Punktsystem!$B$10,0),0)</f>
        <v>0</v>
      </c>
      <c r="AZ27" s="225">
        <f>IF(AX27=Punktsystem!$B$5,IF(AND(Punktsystem!$I$14&lt;&gt;"",'alle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BA27" s="230">
        <f>IF(OR('alle Spiele'!BA27="",'alle Spiele'!BB27=""),0,IF(AND('alle Spiele'!$H27='alle Spiele'!BA27,'alle Spiele'!$J27='alle Spiele'!BB27),Punktsystem!$B$5,IF(OR(AND('alle Spiele'!$H27-'alle Spiele'!$J27&lt;0,'alle Spiele'!BA27-'alle Spiele'!BB27&lt;0),AND('alle Spiele'!$H27-'alle Spiele'!$J27&gt;0,'alle Spiele'!BA27-'alle Spiele'!BB27&gt;0),AND('alle Spiele'!$H27-'alle Spiele'!$J27=0,'alle Spiele'!BA27-'alle Spiele'!BB27=0)),Punktsystem!$B$6,0)))</f>
        <v>0</v>
      </c>
      <c r="BB27" s="224">
        <f>IF(BA27=Punktsystem!$B$6,IF(AND(Punktsystem!$D$9&lt;&gt;"",'alle Spiele'!$H27-'alle Spiele'!$J27='alle Spiele'!BA27-'alle Spiele'!BB27,'alle Spiele'!$H27&lt;&gt;'alle Spiele'!$J27),Punktsystem!$B$9,0)+IF(AND(Punktsystem!$D$11&lt;&gt;"",OR('alle Spiele'!$H27='alle Spiele'!BA27,'alle Spiele'!$J27='alle Spiele'!BB27)),Punktsystem!$B$11,0)+IF(AND(Punktsystem!$D$10&lt;&gt;"",'alle Spiele'!$H27='alle Spiele'!$J27,'alle Spiele'!BA27='alle Spiele'!BB27,ABS('alle Spiele'!$H27-'alle Spiele'!BA27)=1),Punktsystem!$B$10,0),0)</f>
        <v>0</v>
      </c>
      <c r="BC27" s="225">
        <f>IF(BA27=Punktsystem!$B$5,IF(AND(Punktsystem!$I$14&lt;&gt;"",'alle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BD27" s="230">
        <f>IF(OR('alle Spiele'!BD27="",'alle Spiele'!BE27=""),0,IF(AND('alle Spiele'!$H27='alle Spiele'!BD27,'alle Spiele'!$J27='alle Spiele'!BE27),Punktsystem!$B$5,IF(OR(AND('alle Spiele'!$H27-'alle Spiele'!$J27&lt;0,'alle Spiele'!BD27-'alle Spiele'!BE27&lt;0),AND('alle Spiele'!$H27-'alle Spiele'!$J27&gt;0,'alle Spiele'!BD27-'alle Spiele'!BE27&gt;0),AND('alle Spiele'!$H27-'alle Spiele'!$J27=0,'alle Spiele'!BD27-'alle Spiele'!BE27=0)),Punktsystem!$B$6,0)))</f>
        <v>0</v>
      </c>
      <c r="BE27" s="224">
        <f>IF(BD27=Punktsystem!$B$6,IF(AND(Punktsystem!$D$9&lt;&gt;"",'alle Spiele'!$H27-'alle Spiele'!$J27='alle Spiele'!BD27-'alle Spiele'!BE27,'alle Spiele'!$H27&lt;&gt;'alle Spiele'!$J27),Punktsystem!$B$9,0)+IF(AND(Punktsystem!$D$11&lt;&gt;"",OR('alle Spiele'!$H27='alle Spiele'!BD27,'alle Spiele'!$J27='alle Spiele'!BE27)),Punktsystem!$B$11,0)+IF(AND(Punktsystem!$D$10&lt;&gt;"",'alle Spiele'!$H27='alle Spiele'!$J27,'alle Spiele'!BD27='alle Spiele'!BE27,ABS('alle Spiele'!$H27-'alle Spiele'!BD27)=1),Punktsystem!$B$10,0),0)</f>
        <v>0</v>
      </c>
      <c r="BF27" s="225">
        <f>IF(BD27=Punktsystem!$B$5,IF(AND(Punktsystem!$I$14&lt;&gt;"",'alle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BG27" s="230">
        <f>IF(OR('alle Spiele'!BG27="",'alle Spiele'!BH27=""),0,IF(AND('alle Spiele'!$H27='alle Spiele'!BG27,'alle Spiele'!$J27='alle Spiele'!BH27),Punktsystem!$B$5,IF(OR(AND('alle Spiele'!$H27-'alle Spiele'!$J27&lt;0,'alle Spiele'!BG27-'alle Spiele'!BH27&lt;0),AND('alle Spiele'!$H27-'alle Spiele'!$J27&gt;0,'alle Spiele'!BG27-'alle Spiele'!BH27&gt;0),AND('alle Spiele'!$H27-'alle Spiele'!$J27=0,'alle Spiele'!BG27-'alle Spiele'!BH27=0)),Punktsystem!$B$6,0)))</f>
        <v>0</v>
      </c>
      <c r="BH27" s="224">
        <f>IF(BG27=Punktsystem!$B$6,IF(AND(Punktsystem!$D$9&lt;&gt;"",'alle Spiele'!$H27-'alle Spiele'!$J27='alle Spiele'!BG27-'alle Spiele'!BH27,'alle Spiele'!$H27&lt;&gt;'alle Spiele'!$J27),Punktsystem!$B$9,0)+IF(AND(Punktsystem!$D$11&lt;&gt;"",OR('alle Spiele'!$H27='alle Spiele'!BG27,'alle Spiele'!$J27='alle Spiele'!BH27)),Punktsystem!$B$11,0)+IF(AND(Punktsystem!$D$10&lt;&gt;"",'alle Spiele'!$H27='alle Spiele'!$J27,'alle Spiele'!BG27='alle Spiele'!BH27,ABS('alle Spiele'!$H27-'alle Spiele'!BG27)=1),Punktsystem!$B$10,0),0)</f>
        <v>0</v>
      </c>
      <c r="BI27" s="225">
        <f>IF(BG27=Punktsystem!$B$5,IF(AND(Punktsystem!$I$14&lt;&gt;"",'alle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BJ27" s="230">
        <f>IF(OR('alle Spiele'!BJ27="",'alle Spiele'!BK27=""),0,IF(AND('alle Spiele'!$H27='alle Spiele'!BJ27,'alle Spiele'!$J27='alle Spiele'!BK27),Punktsystem!$B$5,IF(OR(AND('alle Spiele'!$H27-'alle Spiele'!$J27&lt;0,'alle Spiele'!BJ27-'alle Spiele'!BK27&lt;0),AND('alle Spiele'!$H27-'alle Spiele'!$J27&gt;0,'alle Spiele'!BJ27-'alle Spiele'!BK27&gt;0),AND('alle Spiele'!$H27-'alle Spiele'!$J27=0,'alle Spiele'!BJ27-'alle Spiele'!BK27=0)),Punktsystem!$B$6,0)))</f>
        <v>0</v>
      </c>
      <c r="BK27" s="224">
        <f>IF(BJ27=Punktsystem!$B$6,IF(AND(Punktsystem!$D$9&lt;&gt;"",'alle Spiele'!$H27-'alle Spiele'!$J27='alle Spiele'!BJ27-'alle Spiele'!BK27,'alle Spiele'!$H27&lt;&gt;'alle Spiele'!$J27),Punktsystem!$B$9,0)+IF(AND(Punktsystem!$D$11&lt;&gt;"",OR('alle Spiele'!$H27='alle Spiele'!BJ27,'alle Spiele'!$J27='alle Spiele'!BK27)),Punktsystem!$B$11,0)+IF(AND(Punktsystem!$D$10&lt;&gt;"",'alle Spiele'!$H27='alle Spiele'!$J27,'alle Spiele'!BJ27='alle Spiele'!BK27,ABS('alle Spiele'!$H27-'alle Spiele'!BJ27)=1),Punktsystem!$B$10,0),0)</f>
        <v>0</v>
      </c>
      <c r="BL27" s="225">
        <f>IF(BJ27=Punktsystem!$B$5,IF(AND(Punktsystem!$I$14&lt;&gt;"",'alle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BM27" s="230">
        <f>IF(OR('alle Spiele'!BM27="",'alle Spiele'!BN27=""),0,IF(AND('alle Spiele'!$H27='alle Spiele'!BM27,'alle Spiele'!$J27='alle Spiele'!BN27),Punktsystem!$B$5,IF(OR(AND('alle Spiele'!$H27-'alle Spiele'!$J27&lt;0,'alle Spiele'!BM27-'alle Spiele'!BN27&lt;0),AND('alle Spiele'!$H27-'alle Spiele'!$J27&gt;0,'alle Spiele'!BM27-'alle Spiele'!BN27&gt;0),AND('alle Spiele'!$H27-'alle Spiele'!$J27=0,'alle Spiele'!BM27-'alle Spiele'!BN27=0)),Punktsystem!$B$6,0)))</f>
        <v>0</v>
      </c>
      <c r="BN27" s="224">
        <f>IF(BM27=Punktsystem!$B$6,IF(AND(Punktsystem!$D$9&lt;&gt;"",'alle Spiele'!$H27-'alle Spiele'!$J27='alle Spiele'!BM27-'alle Spiele'!BN27,'alle Spiele'!$H27&lt;&gt;'alle Spiele'!$J27),Punktsystem!$B$9,0)+IF(AND(Punktsystem!$D$11&lt;&gt;"",OR('alle Spiele'!$H27='alle Spiele'!BM27,'alle Spiele'!$J27='alle Spiele'!BN27)),Punktsystem!$B$11,0)+IF(AND(Punktsystem!$D$10&lt;&gt;"",'alle Spiele'!$H27='alle Spiele'!$J27,'alle Spiele'!BM27='alle Spiele'!BN27,ABS('alle Spiele'!$H27-'alle Spiele'!BM27)=1),Punktsystem!$B$10,0),0)</f>
        <v>0</v>
      </c>
      <c r="BO27" s="225">
        <f>IF(BM27=Punktsystem!$B$5,IF(AND(Punktsystem!$I$14&lt;&gt;"",'alle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BP27" s="230">
        <f>IF(OR('alle Spiele'!BP27="",'alle Spiele'!BQ27=""),0,IF(AND('alle Spiele'!$H27='alle Spiele'!BP27,'alle Spiele'!$J27='alle Spiele'!BQ27),Punktsystem!$B$5,IF(OR(AND('alle Spiele'!$H27-'alle Spiele'!$J27&lt;0,'alle Spiele'!BP27-'alle Spiele'!BQ27&lt;0),AND('alle Spiele'!$H27-'alle Spiele'!$J27&gt;0,'alle Spiele'!BP27-'alle Spiele'!BQ27&gt;0),AND('alle Spiele'!$H27-'alle Spiele'!$J27=0,'alle Spiele'!BP27-'alle Spiele'!BQ27=0)),Punktsystem!$B$6,0)))</f>
        <v>0</v>
      </c>
      <c r="BQ27" s="224">
        <f>IF(BP27=Punktsystem!$B$6,IF(AND(Punktsystem!$D$9&lt;&gt;"",'alle Spiele'!$H27-'alle Spiele'!$J27='alle Spiele'!BP27-'alle Spiele'!BQ27,'alle Spiele'!$H27&lt;&gt;'alle Spiele'!$J27),Punktsystem!$B$9,0)+IF(AND(Punktsystem!$D$11&lt;&gt;"",OR('alle Spiele'!$H27='alle Spiele'!BP27,'alle Spiele'!$J27='alle Spiele'!BQ27)),Punktsystem!$B$11,0)+IF(AND(Punktsystem!$D$10&lt;&gt;"",'alle Spiele'!$H27='alle Spiele'!$J27,'alle Spiele'!BP27='alle Spiele'!BQ27,ABS('alle Spiele'!$H27-'alle Spiele'!BP27)=1),Punktsystem!$B$10,0),0)</f>
        <v>0</v>
      </c>
      <c r="BR27" s="225">
        <f>IF(BP27=Punktsystem!$B$5,IF(AND(Punktsystem!$I$14&lt;&gt;"",'alle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BS27" s="230">
        <f>IF(OR('alle Spiele'!BS27="",'alle Spiele'!BT27=""),0,IF(AND('alle Spiele'!$H27='alle Spiele'!BS27,'alle Spiele'!$J27='alle Spiele'!BT27),Punktsystem!$B$5,IF(OR(AND('alle Spiele'!$H27-'alle Spiele'!$J27&lt;0,'alle Spiele'!BS27-'alle Spiele'!BT27&lt;0),AND('alle Spiele'!$H27-'alle Spiele'!$J27&gt;0,'alle Spiele'!BS27-'alle Spiele'!BT27&gt;0),AND('alle Spiele'!$H27-'alle Spiele'!$J27=0,'alle Spiele'!BS27-'alle Spiele'!BT27=0)),Punktsystem!$B$6,0)))</f>
        <v>0</v>
      </c>
      <c r="BT27" s="224">
        <f>IF(BS27=Punktsystem!$B$6,IF(AND(Punktsystem!$D$9&lt;&gt;"",'alle Spiele'!$H27-'alle Spiele'!$J27='alle Spiele'!BS27-'alle Spiele'!BT27,'alle Spiele'!$H27&lt;&gt;'alle Spiele'!$J27),Punktsystem!$B$9,0)+IF(AND(Punktsystem!$D$11&lt;&gt;"",OR('alle Spiele'!$H27='alle Spiele'!BS27,'alle Spiele'!$J27='alle Spiele'!BT27)),Punktsystem!$B$11,0)+IF(AND(Punktsystem!$D$10&lt;&gt;"",'alle Spiele'!$H27='alle Spiele'!$J27,'alle Spiele'!BS27='alle Spiele'!BT27,ABS('alle Spiele'!$H27-'alle Spiele'!BS27)=1),Punktsystem!$B$10,0),0)</f>
        <v>0</v>
      </c>
      <c r="BU27" s="225">
        <f>IF(BS27=Punktsystem!$B$5,IF(AND(Punktsystem!$I$14&lt;&gt;"",'alle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BV27" s="230">
        <f>IF(OR('alle Spiele'!BV27="",'alle Spiele'!BW27=""),0,IF(AND('alle Spiele'!$H27='alle Spiele'!BV27,'alle Spiele'!$J27='alle Spiele'!BW27),Punktsystem!$B$5,IF(OR(AND('alle Spiele'!$H27-'alle Spiele'!$J27&lt;0,'alle Spiele'!BV27-'alle Spiele'!BW27&lt;0),AND('alle Spiele'!$H27-'alle Spiele'!$J27&gt;0,'alle Spiele'!BV27-'alle Spiele'!BW27&gt;0),AND('alle Spiele'!$H27-'alle Spiele'!$J27=0,'alle Spiele'!BV27-'alle Spiele'!BW27=0)),Punktsystem!$B$6,0)))</f>
        <v>0</v>
      </c>
      <c r="BW27" s="224">
        <f>IF(BV27=Punktsystem!$B$6,IF(AND(Punktsystem!$D$9&lt;&gt;"",'alle Spiele'!$H27-'alle Spiele'!$J27='alle Spiele'!BV27-'alle Spiele'!BW27,'alle Spiele'!$H27&lt;&gt;'alle Spiele'!$J27),Punktsystem!$B$9,0)+IF(AND(Punktsystem!$D$11&lt;&gt;"",OR('alle Spiele'!$H27='alle Spiele'!BV27,'alle Spiele'!$J27='alle Spiele'!BW27)),Punktsystem!$B$11,0)+IF(AND(Punktsystem!$D$10&lt;&gt;"",'alle Spiele'!$H27='alle Spiele'!$J27,'alle Spiele'!BV27='alle Spiele'!BW27,ABS('alle Spiele'!$H27-'alle Spiele'!BV27)=1),Punktsystem!$B$10,0),0)</f>
        <v>0</v>
      </c>
      <c r="BX27" s="225">
        <f>IF(BV27=Punktsystem!$B$5,IF(AND(Punktsystem!$I$14&lt;&gt;"",'alle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BY27" s="230">
        <f>IF(OR('alle Spiele'!BY27="",'alle Spiele'!BZ27=""),0,IF(AND('alle Spiele'!$H27='alle Spiele'!BY27,'alle Spiele'!$J27='alle Spiele'!BZ27),Punktsystem!$B$5,IF(OR(AND('alle Spiele'!$H27-'alle Spiele'!$J27&lt;0,'alle Spiele'!BY27-'alle Spiele'!BZ27&lt;0),AND('alle Spiele'!$H27-'alle Spiele'!$J27&gt;0,'alle Spiele'!BY27-'alle Spiele'!BZ27&gt;0),AND('alle Spiele'!$H27-'alle Spiele'!$J27=0,'alle Spiele'!BY27-'alle Spiele'!BZ27=0)),Punktsystem!$B$6,0)))</f>
        <v>0</v>
      </c>
      <c r="BZ27" s="224">
        <f>IF(BY27=Punktsystem!$B$6,IF(AND(Punktsystem!$D$9&lt;&gt;"",'alle Spiele'!$H27-'alle Spiele'!$J27='alle Spiele'!BY27-'alle Spiele'!BZ27,'alle Spiele'!$H27&lt;&gt;'alle Spiele'!$J27),Punktsystem!$B$9,0)+IF(AND(Punktsystem!$D$11&lt;&gt;"",OR('alle Spiele'!$H27='alle Spiele'!BY27,'alle Spiele'!$J27='alle Spiele'!BZ27)),Punktsystem!$B$11,0)+IF(AND(Punktsystem!$D$10&lt;&gt;"",'alle Spiele'!$H27='alle Spiele'!$J27,'alle Spiele'!BY27='alle Spiele'!BZ27,ABS('alle Spiele'!$H27-'alle Spiele'!BY27)=1),Punktsystem!$B$10,0),0)</f>
        <v>0</v>
      </c>
      <c r="CA27" s="225">
        <f>IF(BY27=Punktsystem!$B$5,IF(AND(Punktsystem!$I$14&lt;&gt;"",'alle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CB27" s="230">
        <f>IF(OR('alle Spiele'!CB27="",'alle Spiele'!CC27=""),0,IF(AND('alle Spiele'!$H27='alle Spiele'!CB27,'alle Spiele'!$J27='alle Spiele'!CC27),Punktsystem!$B$5,IF(OR(AND('alle Spiele'!$H27-'alle Spiele'!$J27&lt;0,'alle Spiele'!CB27-'alle Spiele'!CC27&lt;0),AND('alle Spiele'!$H27-'alle Spiele'!$J27&gt;0,'alle Spiele'!CB27-'alle Spiele'!CC27&gt;0),AND('alle Spiele'!$H27-'alle Spiele'!$J27=0,'alle Spiele'!CB27-'alle Spiele'!CC27=0)),Punktsystem!$B$6,0)))</f>
        <v>0</v>
      </c>
      <c r="CC27" s="224">
        <f>IF(CB27=Punktsystem!$B$6,IF(AND(Punktsystem!$D$9&lt;&gt;"",'alle Spiele'!$H27-'alle Spiele'!$J27='alle Spiele'!CB27-'alle Spiele'!CC27,'alle Spiele'!$H27&lt;&gt;'alle Spiele'!$J27),Punktsystem!$B$9,0)+IF(AND(Punktsystem!$D$11&lt;&gt;"",OR('alle Spiele'!$H27='alle Spiele'!CB27,'alle Spiele'!$J27='alle Spiele'!CC27)),Punktsystem!$B$11,0)+IF(AND(Punktsystem!$D$10&lt;&gt;"",'alle Spiele'!$H27='alle Spiele'!$J27,'alle Spiele'!CB27='alle Spiele'!CC27,ABS('alle Spiele'!$H27-'alle Spiele'!CB27)=1),Punktsystem!$B$10,0),0)</f>
        <v>0</v>
      </c>
      <c r="CD27" s="225">
        <f>IF(CB27=Punktsystem!$B$5,IF(AND(Punktsystem!$I$14&lt;&gt;"",'alle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CE27" s="230">
        <f>IF(OR('alle Spiele'!CE27="",'alle Spiele'!CF27=""),0,IF(AND('alle Spiele'!$H27='alle Spiele'!CE27,'alle Spiele'!$J27='alle Spiele'!CF27),Punktsystem!$B$5,IF(OR(AND('alle Spiele'!$H27-'alle Spiele'!$J27&lt;0,'alle Spiele'!CE27-'alle Spiele'!CF27&lt;0),AND('alle Spiele'!$H27-'alle Spiele'!$J27&gt;0,'alle Spiele'!CE27-'alle Spiele'!CF27&gt;0),AND('alle Spiele'!$H27-'alle Spiele'!$J27=0,'alle Spiele'!CE27-'alle Spiele'!CF27=0)),Punktsystem!$B$6,0)))</f>
        <v>0</v>
      </c>
      <c r="CF27" s="224">
        <f>IF(CE27=Punktsystem!$B$6,IF(AND(Punktsystem!$D$9&lt;&gt;"",'alle Spiele'!$H27-'alle Spiele'!$J27='alle Spiele'!CE27-'alle Spiele'!CF27,'alle Spiele'!$H27&lt;&gt;'alle Spiele'!$J27),Punktsystem!$B$9,0)+IF(AND(Punktsystem!$D$11&lt;&gt;"",OR('alle Spiele'!$H27='alle Spiele'!CE27,'alle Spiele'!$J27='alle Spiele'!CF27)),Punktsystem!$B$11,0)+IF(AND(Punktsystem!$D$10&lt;&gt;"",'alle Spiele'!$H27='alle Spiele'!$J27,'alle Spiele'!CE27='alle Spiele'!CF27,ABS('alle Spiele'!$H27-'alle Spiele'!CE27)=1),Punktsystem!$B$10,0),0)</f>
        <v>0</v>
      </c>
      <c r="CG27" s="225">
        <f>IF(CE27=Punktsystem!$B$5,IF(AND(Punktsystem!$I$14&lt;&gt;"",'alle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CH27" s="230">
        <f>IF(OR('alle Spiele'!CH27="",'alle Spiele'!CI27=""),0,IF(AND('alle Spiele'!$H27='alle Spiele'!CH27,'alle Spiele'!$J27='alle Spiele'!CI27),Punktsystem!$B$5,IF(OR(AND('alle Spiele'!$H27-'alle Spiele'!$J27&lt;0,'alle Spiele'!CH27-'alle Spiele'!CI27&lt;0),AND('alle Spiele'!$H27-'alle Spiele'!$J27&gt;0,'alle Spiele'!CH27-'alle Spiele'!CI27&gt;0),AND('alle Spiele'!$H27-'alle Spiele'!$J27=0,'alle Spiele'!CH27-'alle Spiele'!CI27=0)),Punktsystem!$B$6,0)))</f>
        <v>0</v>
      </c>
      <c r="CI27" s="224">
        <f>IF(CH27=Punktsystem!$B$6,IF(AND(Punktsystem!$D$9&lt;&gt;"",'alle Spiele'!$H27-'alle Spiele'!$J27='alle Spiele'!CH27-'alle Spiele'!CI27,'alle Spiele'!$H27&lt;&gt;'alle Spiele'!$J27),Punktsystem!$B$9,0)+IF(AND(Punktsystem!$D$11&lt;&gt;"",OR('alle Spiele'!$H27='alle Spiele'!CH27,'alle Spiele'!$J27='alle Spiele'!CI27)),Punktsystem!$B$11,0)+IF(AND(Punktsystem!$D$10&lt;&gt;"",'alle Spiele'!$H27='alle Spiele'!$J27,'alle Spiele'!CH27='alle Spiele'!CI27,ABS('alle Spiele'!$H27-'alle Spiele'!CH27)=1),Punktsystem!$B$10,0),0)</f>
        <v>0</v>
      </c>
      <c r="CJ27" s="225">
        <f>IF(CH27=Punktsystem!$B$5,IF(AND(Punktsystem!$I$14&lt;&gt;"",'alle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CK27" s="230">
        <f>IF(OR('alle Spiele'!CK27="",'alle Spiele'!CL27=""),0,IF(AND('alle Spiele'!$H27='alle Spiele'!CK27,'alle Spiele'!$J27='alle Spiele'!CL27),Punktsystem!$B$5,IF(OR(AND('alle Spiele'!$H27-'alle Spiele'!$J27&lt;0,'alle Spiele'!CK27-'alle Spiele'!CL27&lt;0),AND('alle Spiele'!$H27-'alle Spiele'!$J27&gt;0,'alle Spiele'!CK27-'alle Spiele'!CL27&gt;0),AND('alle Spiele'!$H27-'alle Spiele'!$J27=0,'alle Spiele'!CK27-'alle Spiele'!CL27=0)),Punktsystem!$B$6,0)))</f>
        <v>0</v>
      </c>
      <c r="CL27" s="224">
        <f>IF(CK27=Punktsystem!$B$6,IF(AND(Punktsystem!$D$9&lt;&gt;"",'alle Spiele'!$H27-'alle Spiele'!$J27='alle Spiele'!CK27-'alle Spiele'!CL27,'alle Spiele'!$H27&lt;&gt;'alle Spiele'!$J27),Punktsystem!$B$9,0)+IF(AND(Punktsystem!$D$11&lt;&gt;"",OR('alle Spiele'!$H27='alle Spiele'!CK27,'alle Spiele'!$J27='alle Spiele'!CL27)),Punktsystem!$B$11,0)+IF(AND(Punktsystem!$D$10&lt;&gt;"",'alle Spiele'!$H27='alle Spiele'!$J27,'alle Spiele'!CK27='alle Spiele'!CL27,ABS('alle Spiele'!$H27-'alle Spiele'!CK27)=1),Punktsystem!$B$10,0),0)</f>
        <v>0</v>
      </c>
      <c r="CM27" s="225">
        <f>IF(CK27=Punktsystem!$B$5,IF(AND(Punktsystem!$I$14&lt;&gt;"",'alle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CN27" s="230">
        <f>IF(OR('alle Spiele'!CN27="",'alle Spiele'!CO27=""),0,IF(AND('alle Spiele'!$H27='alle Spiele'!CN27,'alle Spiele'!$J27='alle Spiele'!CO27),Punktsystem!$B$5,IF(OR(AND('alle Spiele'!$H27-'alle Spiele'!$J27&lt;0,'alle Spiele'!CN27-'alle Spiele'!CO27&lt;0),AND('alle Spiele'!$H27-'alle Spiele'!$J27&gt;0,'alle Spiele'!CN27-'alle Spiele'!CO27&gt;0),AND('alle Spiele'!$H27-'alle Spiele'!$J27=0,'alle Spiele'!CN27-'alle Spiele'!CO27=0)),Punktsystem!$B$6,0)))</f>
        <v>0</v>
      </c>
      <c r="CO27" s="224">
        <f>IF(CN27=Punktsystem!$B$6,IF(AND(Punktsystem!$D$9&lt;&gt;"",'alle Spiele'!$H27-'alle Spiele'!$J27='alle Spiele'!CN27-'alle Spiele'!CO27,'alle Spiele'!$H27&lt;&gt;'alle Spiele'!$J27),Punktsystem!$B$9,0)+IF(AND(Punktsystem!$D$11&lt;&gt;"",OR('alle Spiele'!$H27='alle Spiele'!CN27,'alle Spiele'!$J27='alle Spiele'!CO27)),Punktsystem!$B$11,0)+IF(AND(Punktsystem!$D$10&lt;&gt;"",'alle Spiele'!$H27='alle Spiele'!$J27,'alle Spiele'!CN27='alle Spiele'!CO27,ABS('alle Spiele'!$H27-'alle Spiele'!CN27)=1),Punktsystem!$B$10,0),0)</f>
        <v>0</v>
      </c>
      <c r="CP27" s="225">
        <f>IF(CN27=Punktsystem!$B$5,IF(AND(Punktsystem!$I$14&lt;&gt;"",'alle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CQ27" s="230">
        <f>IF(OR('alle Spiele'!CQ27="",'alle Spiele'!CR27=""),0,IF(AND('alle Spiele'!$H27='alle Spiele'!CQ27,'alle Spiele'!$J27='alle Spiele'!CR27),Punktsystem!$B$5,IF(OR(AND('alle Spiele'!$H27-'alle Spiele'!$J27&lt;0,'alle Spiele'!CQ27-'alle Spiele'!CR27&lt;0),AND('alle Spiele'!$H27-'alle Spiele'!$J27&gt;0,'alle Spiele'!CQ27-'alle Spiele'!CR27&gt;0),AND('alle Spiele'!$H27-'alle Spiele'!$J27=0,'alle Spiele'!CQ27-'alle Spiele'!CR27=0)),Punktsystem!$B$6,0)))</f>
        <v>0</v>
      </c>
      <c r="CR27" s="224">
        <f>IF(CQ27=Punktsystem!$B$6,IF(AND(Punktsystem!$D$9&lt;&gt;"",'alle Spiele'!$H27-'alle Spiele'!$J27='alle Spiele'!CQ27-'alle Spiele'!CR27,'alle Spiele'!$H27&lt;&gt;'alle Spiele'!$J27),Punktsystem!$B$9,0)+IF(AND(Punktsystem!$D$11&lt;&gt;"",OR('alle Spiele'!$H27='alle Spiele'!CQ27,'alle Spiele'!$J27='alle Spiele'!CR27)),Punktsystem!$B$11,0)+IF(AND(Punktsystem!$D$10&lt;&gt;"",'alle Spiele'!$H27='alle Spiele'!$J27,'alle Spiele'!CQ27='alle Spiele'!CR27,ABS('alle Spiele'!$H27-'alle Spiele'!CQ27)=1),Punktsystem!$B$10,0),0)</f>
        <v>0</v>
      </c>
      <c r="CS27" s="225">
        <f>IF(CQ27=Punktsystem!$B$5,IF(AND(Punktsystem!$I$14&lt;&gt;"",'alle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CT27" s="230">
        <f>IF(OR('alle Spiele'!CT27="",'alle Spiele'!CU27=""),0,IF(AND('alle Spiele'!$H27='alle Spiele'!CT27,'alle Spiele'!$J27='alle Spiele'!CU27),Punktsystem!$B$5,IF(OR(AND('alle Spiele'!$H27-'alle Spiele'!$J27&lt;0,'alle Spiele'!CT27-'alle Spiele'!CU27&lt;0),AND('alle Spiele'!$H27-'alle Spiele'!$J27&gt;0,'alle Spiele'!CT27-'alle Spiele'!CU27&gt;0),AND('alle Spiele'!$H27-'alle Spiele'!$J27=0,'alle Spiele'!CT27-'alle Spiele'!CU27=0)),Punktsystem!$B$6,0)))</f>
        <v>0</v>
      </c>
      <c r="CU27" s="224">
        <f>IF(CT27=Punktsystem!$B$6,IF(AND(Punktsystem!$D$9&lt;&gt;"",'alle Spiele'!$H27-'alle Spiele'!$J27='alle Spiele'!CT27-'alle Spiele'!CU27,'alle Spiele'!$H27&lt;&gt;'alle Spiele'!$J27),Punktsystem!$B$9,0)+IF(AND(Punktsystem!$D$11&lt;&gt;"",OR('alle Spiele'!$H27='alle Spiele'!CT27,'alle Spiele'!$J27='alle Spiele'!CU27)),Punktsystem!$B$11,0)+IF(AND(Punktsystem!$D$10&lt;&gt;"",'alle Spiele'!$H27='alle Spiele'!$J27,'alle Spiele'!CT27='alle Spiele'!CU27,ABS('alle Spiele'!$H27-'alle Spiele'!CT27)=1),Punktsystem!$B$10,0),0)</f>
        <v>0</v>
      </c>
      <c r="CV27" s="225">
        <f>IF(CT27=Punktsystem!$B$5,IF(AND(Punktsystem!$I$14&lt;&gt;"",'alle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CW27" s="230">
        <f>IF(OR('alle Spiele'!CW27="",'alle Spiele'!CX27=""),0,IF(AND('alle Spiele'!$H27='alle Spiele'!CW27,'alle Spiele'!$J27='alle Spiele'!CX27),Punktsystem!$B$5,IF(OR(AND('alle Spiele'!$H27-'alle Spiele'!$J27&lt;0,'alle Spiele'!CW27-'alle Spiele'!CX27&lt;0),AND('alle Spiele'!$H27-'alle Spiele'!$J27&gt;0,'alle Spiele'!CW27-'alle Spiele'!CX27&gt;0),AND('alle Spiele'!$H27-'alle Spiele'!$J27=0,'alle Spiele'!CW27-'alle Spiele'!CX27=0)),Punktsystem!$B$6,0)))</f>
        <v>0</v>
      </c>
      <c r="CX27" s="224">
        <f>IF(CW27=Punktsystem!$B$6,IF(AND(Punktsystem!$D$9&lt;&gt;"",'alle Spiele'!$H27-'alle Spiele'!$J27='alle Spiele'!CW27-'alle Spiele'!CX27,'alle Spiele'!$H27&lt;&gt;'alle Spiele'!$J27),Punktsystem!$B$9,0)+IF(AND(Punktsystem!$D$11&lt;&gt;"",OR('alle Spiele'!$H27='alle Spiele'!CW27,'alle Spiele'!$J27='alle Spiele'!CX27)),Punktsystem!$B$11,0)+IF(AND(Punktsystem!$D$10&lt;&gt;"",'alle Spiele'!$H27='alle Spiele'!$J27,'alle Spiele'!CW27='alle Spiele'!CX27,ABS('alle Spiele'!$H27-'alle Spiele'!CW27)=1),Punktsystem!$B$10,0),0)</f>
        <v>0</v>
      </c>
      <c r="CY27" s="225">
        <f>IF(CW27=Punktsystem!$B$5,IF(AND(Punktsystem!$I$14&lt;&gt;"",'alle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CZ27" s="230">
        <f>IF(OR('alle Spiele'!CZ27="",'alle Spiele'!DA27=""),0,IF(AND('alle Spiele'!$H27='alle Spiele'!CZ27,'alle Spiele'!$J27='alle Spiele'!DA27),Punktsystem!$B$5,IF(OR(AND('alle Spiele'!$H27-'alle Spiele'!$J27&lt;0,'alle Spiele'!CZ27-'alle Spiele'!DA27&lt;0),AND('alle Spiele'!$H27-'alle Spiele'!$J27&gt;0,'alle Spiele'!CZ27-'alle Spiele'!DA27&gt;0),AND('alle Spiele'!$H27-'alle Spiele'!$J27=0,'alle Spiele'!CZ27-'alle Spiele'!DA27=0)),Punktsystem!$B$6,0)))</f>
        <v>0</v>
      </c>
      <c r="DA27" s="224">
        <f>IF(CZ27=Punktsystem!$B$6,IF(AND(Punktsystem!$D$9&lt;&gt;"",'alle Spiele'!$H27-'alle Spiele'!$J27='alle Spiele'!CZ27-'alle Spiele'!DA27,'alle Spiele'!$H27&lt;&gt;'alle Spiele'!$J27),Punktsystem!$B$9,0)+IF(AND(Punktsystem!$D$11&lt;&gt;"",OR('alle Spiele'!$H27='alle Spiele'!CZ27,'alle Spiele'!$J27='alle Spiele'!DA27)),Punktsystem!$B$11,0)+IF(AND(Punktsystem!$D$10&lt;&gt;"",'alle Spiele'!$H27='alle Spiele'!$J27,'alle Spiele'!CZ27='alle Spiele'!DA27,ABS('alle Spiele'!$H27-'alle Spiele'!CZ27)=1),Punktsystem!$B$10,0),0)</f>
        <v>0</v>
      </c>
      <c r="DB27" s="225">
        <f>IF(CZ27=Punktsystem!$B$5,IF(AND(Punktsystem!$I$14&lt;&gt;"",'alle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DC27" s="230">
        <f>IF(OR('alle Spiele'!DC27="",'alle Spiele'!DD27=""),0,IF(AND('alle Spiele'!$H27='alle Spiele'!DC27,'alle Spiele'!$J27='alle Spiele'!DD27),Punktsystem!$B$5,IF(OR(AND('alle Spiele'!$H27-'alle Spiele'!$J27&lt;0,'alle Spiele'!DC27-'alle Spiele'!DD27&lt;0),AND('alle Spiele'!$H27-'alle Spiele'!$J27&gt;0,'alle Spiele'!DC27-'alle Spiele'!DD27&gt;0),AND('alle Spiele'!$H27-'alle Spiele'!$J27=0,'alle Spiele'!DC27-'alle Spiele'!DD27=0)),Punktsystem!$B$6,0)))</f>
        <v>0</v>
      </c>
      <c r="DD27" s="224">
        <f>IF(DC27=Punktsystem!$B$6,IF(AND(Punktsystem!$D$9&lt;&gt;"",'alle Spiele'!$H27-'alle Spiele'!$J27='alle Spiele'!DC27-'alle Spiele'!DD27,'alle Spiele'!$H27&lt;&gt;'alle Spiele'!$J27),Punktsystem!$B$9,0)+IF(AND(Punktsystem!$D$11&lt;&gt;"",OR('alle Spiele'!$H27='alle Spiele'!DC27,'alle Spiele'!$J27='alle Spiele'!DD27)),Punktsystem!$B$11,0)+IF(AND(Punktsystem!$D$10&lt;&gt;"",'alle Spiele'!$H27='alle Spiele'!$J27,'alle Spiele'!DC27='alle Spiele'!DD27,ABS('alle Spiele'!$H27-'alle Spiele'!DC27)=1),Punktsystem!$B$10,0),0)</f>
        <v>0</v>
      </c>
      <c r="DE27" s="225">
        <f>IF(DC27=Punktsystem!$B$5,IF(AND(Punktsystem!$I$14&lt;&gt;"",'alle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DF27" s="230">
        <f>IF(OR('alle Spiele'!DF27="",'alle Spiele'!DG27=""),0,IF(AND('alle Spiele'!$H27='alle Spiele'!DF27,'alle Spiele'!$J27='alle Spiele'!DG27),Punktsystem!$B$5,IF(OR(AND('alle Spiele'!$H27-'alle Spiele'!$J27&lt;0,'alle Spiele'!DF27-'alle Spiele'!DG27&lt;0),AND('alle Spiele'!$H27-'alle Spiele'!$J27&gt;0,'alle Spiele'!DF27-'alle Spiele'!DG27&gt;0),AND('alle Spiele'!$H27-'alle Spiele'!$J27=0,'alle Spiele'!DF27-'alle Spiele'!DG27=0)),Punktsystem!$B$6,0)))</f>
        <v>0</v>
      </c>
      <c r="DG27" s="224">
        <f>IF(DF27=Punktsystem!$B$6,IF(AND(Punktsystem!$D$9&lt;&gt;"",'alle Spiele'!$H27-'alle Spiele'!$J27='alle Spiele'!DF27-'alle Spiele'!DG27,'alle Spiele'!$H27&lt;&gt;'alle Spiele'!$J27),Punktsystem!$B$9,0)+IF(AND(Punktsystem!$D$11&lt;&gt;"",OR('alle Spiele'!$H27='alle Spiele'!DF27,'alle Spiele'!$J27='alle Spiele'!DG27)),Punktsystem!$B$11,0)+IF(AND(Punktsystem!$D$10&lt;&gt;"",'alle Spiele'!$H27='alle Spiele'!$J27,'alle Spiele'!DF27='alle Spiele'!DG27,ABS('alle Spiele'!$H27-'alle Spiele'!DF27)=1),Punktsystem!$B$10,0),0)</f>
        <v>0</v>
      </c>
      <c r="DH27" s="225">
        <f>IF(DF27=Punktsystem!$B$5,IF(AND(Punktsystem!$I$14&lt;&gt;"",'alle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DI27" s="230">
        <f>IF(OR('alle Spiele'!DI27="",'alle Spiele'!DJ27=""),0,IF(AND('alle Spiele'!$H27='alle Spiele'!DI27,'alle Spiele'!$J27='alle Spiele'!DJ27),Punktsystem!$B$5,IF(OR(AND('alle Spiele'!$H27-'alle Spiele'!$J27&lt;0,'alle Spiele'!DI27-'alle Spiele'!DJ27&lt;0),AND('alle Spiele'!$H27-'alle Spiele'!$J27&gt;0,'alle Spiele'!DI27-'alle Spiele'!DJ27&gt;0),AND('alle Spiele'!$H27-'alle Spiele'!$J27=0,'alle Spiele'!DI27-'alle Spiele'!DJ27=0)),Punktsystem!$B$6,0)))</f>
        <v>0</v>
      </c>
      <c r="DJ27" s="224">
        <f>IF(DI27=Punktsystem!$B$6,IF(AND(Punktsystem!$D$9&lt;&gt;"",'alle Spiele'!$H27-'alle Spiele'!$J27='alle Spiele'!DI27-'alle Spiele'!DJ27,'alle Spiele'!$H27&lt;&gt;'alle Spiele'!$J27),Punktsystem!$B$9,0)+IF(AND(Punktsystem!$D$11&lt;&gt;"",OR('alle Spiele'!$H27='alle Spiele'!DI27,'alle Spiele'!$J27='alle Spiele'!DJ27)),Punktsystem!$B$11,0)+IF(AND(Punktsystem!$D$10&lt;&gt;"",'alle Spiele'!$H27='alle Spiele'!$J27,'alle Spiele'!DI27='alle Spiele'!DJ27,ABS('alle Spiele'!$H27-'alle Spiele'!DI27)=1),Punktsystem!$B$10,0),0)</f>
        <v>0</v>
      </c>
      <c r="DK27" s="225">
        <f>IF(DI27=Punktsystem!$B$5,IF(AND(Punktsystem!$I$14&lt;&gt;"",'alle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DL27" s="230">
        <f>IF(OR('alle Spiele'!DL27="",'alle Spiele'!DM27=""),0,IF(AND('alle Spiele'!$H27='alle Spiele'!DL27,'alle Spiele'!$J27='alle Spiele'!DM27),Punktsystem!$B$5,IF(OR(AND('alle Spiele'!$H27-'alle Spiele'!$J27&lt;0,'alle Spiele'!DL27-'alle Spiele'!DM27&lt;0),AND('alle Spiele'!$H27-'alle Spiele'!$J27&gt;0,'alle Spiele'!DL27-'alle Spiele'!DM27&gt;0),AND('alle Spiele'!$H27-'alle Spiele'!$J27=0,'alle Spiele'!DL27-'alle Spiele'!DM27=0)),Punktsystem!$B$6,0)))</f>
        <v>0</v>
      </c>
      <c r="DM27" s="224">
        <f>IF(DL27=Punktsystem!$B$6,IF(AND(Punktsystem!$D$9&lt;&gt;"",'alle Spiele'!$H27-'alle Spiele'!$J27='alle Spiele'!DL27-'alle Spiele'!DM27,'alle Spiele'!$H27&lt;&gt;'alle Spiele'!$J27),Punktsystem!$B$9,0)+IF(AND(Punktsystem!$D$11&lt;&gt;"",OR('alle Spiele'!$H27='alle Spiele'!DL27,'alle Spiele'!$J27='alle Spiele'!DM27)),Punktsystem!$B$11,0)+IF(AND(Punktsystem!$D$10&lt;&gt;"",'alle Spiele'!$H27='alle Spiele'!$J27,'alle Spiele'!DL27='alle Spiele'!DM27,ABS('alle Spiele'!$H27-'alle Spiele'!DL27)=1),Punktsystem!$B$10,0),0)</f>
        <v>0</v>
      </c>
      <c r="DN27" s="225">
        <f>IF(DL27=Punktsystem!$B$5,IF(AND(Punktsystem!$I$14&lt;&gt;"",'alle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DO27" s="230">
        <f>IF(OR('alle Spiele'!DO27="",'alle Spiele'!DP27=""),0,IF(AND('alle Spiele'!$H27='alle Spiele'!DO27,'alle Spiele'!$J27='alle Spiele'!DP27),Punktsystem!$B$5,IF(OR(AND('alle Spiele'!$H27-'alle Spiele'!$J27&lt;0,'alle Spiele'!DO27-'alle Spiele'!DP27&lt;0),AND('alle Spiele'!$H27-'alle Spiele'!$J27&gt;0,'alle Spiele'!DO27-'alle Spiele'!DP27&gt;0),AND('alle Spiele'!$H27-'alle Spiele'!$J27=0,'alle Spiele'!DO27-'alle Spiele'!DP27=0)),Punktsystem!$B$6,0)))</f>
        <v>0</v>
      </c>
      <c r="DP27" s="224">
        <f>IF(DO27=Punktsystem!$B$6,IF(AND(Punktsystem!$D$9&lt;&gt;"",'alle Spiele'!$H27-'alle Spiele'!$J27='alle Spiele'!DO27-'alle Spiele'!DP27,'alle Spiele'!$H27&lt;&gt;'alle Spiele'!$J27),Punktsystem!$B$9,0)+IF(AND(Punktsystem!$D$11&lt;&gt;"",OR('alle Spiele'!$H27='alle Spiele'!DO27,'alle Spiele'!$J27='alle Spiele'!DP27)),Punktsystem!$B$11,0)+IF(AND(Punktsystem!$D$10&lt;&gt;"",'alle Spiele'!$H27='alle Spiele'!$J27,'alle Spiele'!DO27='alle Spiele'!DP27,ABS('alle Spiele'!$H27-'alle Spiele'!DO27)=1),Punktsystem!$B$10,0),0)</f>
        <v>0</v>
      </c>
      <c r="DQ27" s="225">
        <f>IF(DO27=Punktsystem!$B$5,IF(AND(Punktsystem!$I$14&lt;&gt;"",'alle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DR27" s="230">
        <f>IF(OR('alle Spiele'!DR27="",'alle Spiele'!DS27=""),0,IF(AND('alle Spiele'!$H27='alle Spiele'!DR27,'alle Spiele'!$J27='alle Spiele'!DS27),Punktsystem!$B$5,IF(OR(AND('alle Spiele'!$H27-'alle Spiele'!$J27&lt;0,'alle Spiele'!DR27-'alle Spiele'!DS27&lt;0),AND('alle Spiele'!$H27-'alle Spiele'!$J27&gt;0,'alle Spiele'!DR27-'alle Spiele'!DS27&gt;0),AND('alle Spiele'!$H27-'alle Spiele'!$J27=0,'alle Spiele'!DR27-'alle Spiele'!DS27=0)),Punktsystem!$B$6,0)))</f>
        <v>0</v>
      </c>
      <c r="DS27" s="224">
        <f>IF(DR27=Punktsystem!$B$6,IF(AND(Punktsystem!$D$9&lt;&gt;"",'alle Spiele'!$H27-'alle Spiele'!$J27='alle Spiele'!DR27-'alle Spiele'!DS27,'alle Spiele'!$H27&lt;&gt;'alle Spiele'!$J27),Punktsystem!$B$9,0)+IF(AND(Punktsystem!$D$11&lt;&gt;"",OR('alle Spiele'!$H27='alle Spiele'!DR27,'alle Spiele'!$J27='alle Spiele'!DS27)),Punktsystem!$B$11,0)+IF(AND(Punktsystem!$D$10&lt;&gt;"",'alle Spiele'!$H27='alle Spiele'!$J27,'alle Spiele'!DR27='alle Spiele'!DS27,ABS('alle Spiele'!$H27-'alle Spiele'!DR27)=1),Punktsystem!$B$10,0),0)</f>
        <v>0</v>
      </c>
      <c r="DT27" s="225">
        <f>IF(DR27=Punktsystem!$B$5,IF(AND(Punktsystem!$I$14&lt;&gt;"",'alle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DU27" s="230">
        <f>IF(OR('alle Spiele'!DU27="",'alle Spiele'!DV27=""),0,IF(AND('alle Spiele'!$H27='alle Spiele'!DU27,'alle Spiele'!$J27='alle Spiele'!DV27),Punktsystem!$B$5,IF(OR(AND('alle Spiele'!$H27-'alle Spiele'!$J27&lt;0,'alle Spiele'!DU27-'alle Spiele'!DV27&lt;0),AND('alle Spiele'!$H27-'alle Spiele'!$J27&gt;0,'alle Spiele'!DU27-'alle Spiele'!DV27&gt;0),AND('alle Spiele'!$H27-'alle Spiele'!$J27=0,'alle Spiele'!DU27-'alle Spiele'!DV27=0)),Punktsystem!$B$6,0)))</f>
        <v>0</v>
      </c>
      <c r="DV27" s="224">
        <f>IF(DU27=Punktsystem!$B$6,IF(AND(Punktsystem!$D$9&lt;&gt;"",'alle Spiele'!$H27-'alle Spiele'!$J27='alle Spiele'!DU27-'alle Spiele'!DV27,'alle Spiele'!$H27&lt;&gt;'alle Spiele'!$J27),Punktsystem!$B$9,0)+IF(AND(Punktsystem!$D$11&lt;&gt;"",OR('alle Spiele'!$H27='alle Spiele'!DU27,'alle Spiele'!$J27='alle Spiele'!DV27)),Punktsystem!$B$11,0)+IF(AND(Punktsystem!$D$10&lt;&gt;"",'alle Spiele'!$H27='alle Spiele'!$J27,'alle Spiele'!DU27='alle Spiele'!DV27,ABS('alle Spiele'!$H27-'alle Spiele'!DU27)=1),Punktsystem!$B$10,0),0)</f>
        <v>0</v>
      </c>
      <c r="DW27" s="225">
        <f>IF(DU27=Punktsystem!$B$5,IF(AND(Punktsystem!$I$14&lt;&gt;"",'alle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DX27" s="230">
        <f>IF(OR('alle Spiele'!DX27="",'alle Spiele'!DY27=""),0,IF(AND('alle Spiele'!$H27='alle Spiele'!DX27,'alle Spiele'!$J27='alle Spiele'!DY27),Punktsystem!$B$5,IF(OR(AND('alle Spiele'!$H27-'alle Spiele'!$J27&lt;0,'alle Spiele'!DX27-'alle Spiele'!DY27&lt;0),AND('alle Spiele'!$H27-'alle Spiele'!$J27&gt;0,'alle Spiele'!DX27-'alle Spiele'!DY27&gt;0),AND('alle Spiele'!$H27-'alle Spiele'!$J27=0,'alle Spiele'!DX27-'alle Spiele'!DY27=0)),Punktsystem!$B$6,0)))</f>
        <v>0</v>
      </c>
      <c r="DY27" s="224">
        <f>IF(DX27=Punktsystem!$B$6,IF(AND(Punktsystem!$D$9&lt;&gt;"",'alle Spiele'!$H27-'alle Spiele'!$J27='alle Spiele'!DX27-'alle Spiele'!DY27,'alle Spiele'!$H27&lt;&gt;'alle Spiele'!$J27),Punktsystem!$B$9,0)+IF(AND(Punktsystem!$D$11&lt;&gt;"",OR('alle Spiele'!$H27='alle Spiele'!DX27,'alle Spiele'!$J27='alle Spiele'!DY27)),Punktsystem!$B$11,0)+IF(AND(Punktsystem!$D$10&lt;&gt;"",'alle Spiele'!$H27='alle Spiele'!$J27,'alle Spiele'!DX27='alle Spiele'!DY27,ABS('alle Spiele'!$H27-'alle Spiele'!DX27)=1),Punktsystem!$B$10,0),0)</f>
        <v>0</v>
      </c>
      <c r="DZ27" s="225">
        <f>IF(DX27=Punktsystem!$B$5,IF(AND(Punktsystem!$I$14&lt;&gt;"",'alle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EA27" s="230">
        <f>IF(OR('alle Spiele'!EA27="",'alle Spiele'!EB27=""),0,IF(AND('alle Spiele'!$H27='alle Spiele'!EA27,'alle Spiele'!$J27='alle Spiele'!EB27),Punktsystem!$B$5,IF(OR(AND('alle Spiele'!$H27-'alle Spiele'!$J27&lt;0,'alle Spiele'!EA27-'alle Spiele'!EB27&lt;0),AND('alle Spiele'!$H27-'alle Spiele'!$J27&gt;0,'alle Spiele'!EA27-'alle Spiele'!EB27&gt;0),AND('alle Spiele'!$H27-'alle Spiele'!$J27=0,'alle Spiele'!EA27-'alle Spiele'!EB27=0)),Punktsystem!$B$6,0)))</f>
        <v>0</v>
      </c>
      <c r="EB27" s="224">
        <f>IF(EA27=Punktsystem!$B$6,IF(AND(Punktsystem!$D$9&lt;&gt;"",'alle Spiele'!$H27-'alle Spiele'!$J27='alle Spiele'!EA27-'alle Spiele'!EB27,'alle Spiele'!$H27&lt;&gt;'alle Spiele'!$J27),Punktsystem!$B$9,0)+IF(AND(Punktsystem!$D$11&lt;&gt;"",OR('alle Spiele'!$H27='alle Spiele'!EA27,'alle Spiele'!$J27='alle Spiele'!EB27)),Punktsystem!$B$11,0)+IF(AND(Punktsystem!$D$10&lt;&gt;"",'alle Spiele'!$H27='alle Spiele'!$J27,'alle Spiele'!EA27='alle Spiele'!EB27,ABS('alle Spiele'!$H27-'alle Spiele'!EA27)=1),Punktsystem!$B$10,0),0)</f>
        <v>0</v>
      </c>
      <c r="EC27" s="225">
        <f>IF(EA27=Punktsystem!$B$5,IF(AND(Punktsystem!$I$14&lt;&gt;"",'alle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ED27" s="230">
        <f>IF(OR('alle Spiele'!ED27="",'alle Spiele'!EE27=""),0,IF(AND('alle Spiele'!$H27='alle Spiele'!ED27,'alle Spiele'!$J27='alle Spiele'!EE27),Punktsystem!$B$5,IF(OR(AND('alle Spiele'!$H27-'alle Spiele'!$J27&lt;0,'alle Spiele'!ED27-'alle Spiele'!EE27&lt;0),AND('alle Spiele'!$H27-'alle Spiele'!$J27&gt;0,'alle Spiele'!ED27-'alle Spiele'!EE27&gt;0),AND('alle Spiele'!$H27-'alle Spiele'!$J27=0,'alle Spiele'!ED27-'alle Spiele'!EE27=0)),Punktsystem!$B$6,0)))</f>
        <v>0</v>
      </c>
      <c r="EE27" s="224">
        <f>IF(ED27=Punktsystem!$B$6,IF(AND(Punktsystem!$D$9&lt;&gt;"",'alle Spiele'!$H27-'alle Spiele'!$J27='alle Spiele'!ED27-'alle Spiele'!EE27,'alle Spiele'!$H27&lt;&gt;'alle Spiele'!$J27),Punktsystem!$B$9,0)+IF(AND(Punktsystem!$D$11&lt;&gt;"",OR('alle Spiele'!$H27='alle Spiele'!ED27,'alle Spiele'!$J27='alle Spiele'!EE27)),Punktsystem!$B$11,0)+IF(AND(Punktsystem!$D$10&lt;&gt;"",'alle Spiele'!$H27='alle Spiele'!$J27,'alle Spiele'!ED27='alle Spiele'!EE27,ABS('alle Spiele'!$H27-'alle Spiele'!ED27)=1),Punktsystem!$B$10,0),0)</f>
        <v>0</v>
      </c>
      <c r="EF27" s="225">
        <f>IF(ED27=Punktsystem!$B$5,IF(AND(Punktsystem!$I$14&lt;&gt;"",'alle Spiele'!$H27+'alle Spiele'!$J27&gt;Punktsystem!$D$14),('alle Spiele'!$H27+'alle Spiele'!$J27-Punktsystem!$D$14)*Punktsystem!$F$14,0)+IF(AND(Punktsystem!$I$15&lt;&gt;"",ABS('alle Spiele'!$H27-'alle Spiele'!$J27)&gt;Punktsystem!$D$15),(ABS('alle Spiele'!$H27-'alle Spiele'!$J27)-Punktsystem!$D$15)*Punktsystem!$F$15,0),0)</f>
        <v>0</v>
      </c>
      <c r="EG27" s="230">
        <f>IF(OR('alle Spiele'!EG27="",'alle Spiele'!EH27=""),0,IF(AND('alle Spiele'!$H27='alle Spiele'!EG27,'alle Spiele'!$J27='alle Spiele'!EH27),Punktsystem!$B$5,IF(OR(AND('alle Spiele'!$H27-'alle Spiele'!$J27&lt;0,'alle Spiele'!EG27-'alle Spiele'!EH27&lt;0),AND('alle Spiele'!$H27-'alle Spiele'!$J27&gt;0,'alle Spiele'!EG27-'alle Spiele'!EH27&gt;0),AND('alle Spiele'!$H27-'alle Spiele'!$J27=0,'alle Spiele'!EG27-'alle Spiele'!EH27=0)),Punktsystem!$B$6,0)))</f>
        <v>0</v>
      </c>
      <c r="EH27" s="224">
        <f>IF(EG27=Punktsystem!$B$6,IF(AND(Punktsystem!$D$9&lt;&gt;"",'alle Spiele'!$H27-'alle Spiele'!$J27='alle Spiele'!EG27-'alle Spiele'!EH27,'alle Spiele'!$H27&lt;&gt;'alle Spiele'!$J27),Punktsystem!$B$9,0)+IF(AND(Punktsystem!$D$11&lt;&gt;"",OR('alle Spiele'!$H27='alle Spiele'!EG27,'alle Spiele'!$J27='alle Spiele'!EH27)),Punktsystem!$B$11,0)+IF(AND(Punktsystem!$D$10&lt;&gt;"",'alle Spiele'!$H27='alle Spiele'!$J27,'alle Spiele'!EG27='alle Spiele'!EH27,ABS('alle Spiele'!$H27-'alle Spiele'!EG27)=1),Punktsystem!$B$10,0),0)</f>
        <v>0</v>
      </c>
      <c r="EI27" s="225">
        <f>IF(EG27=Punktsystem!$B$5,IF(AND(Punktsystem!$I$14&lt;&gt;"",'alle Spiele'!$H27+'alle Spiele'!$J27&gt;Punktsystem!$D$14),('alle Spiele'!$H27+'alle Spiele'!$J27-Punktsystem!$D$14)*Punktsystem!$F$14,0)+IF(AND(Punktsystem!$I$15&lt;&gt;"",ABS('alle Spiele'!$H27-'alle Spiele'!$J27)&gt;Punktsystem!$D$15),(ABS('alle Spiele'!$H27-'alle Spiele'!$J27)-Punktsystem!$D$15)*Punktsystem!$F$15,0),0)</f>
        <v>0</v>
      </c>
    </row>
    <row r="28" spans="1:139" x14ac:dyDescent="0.2">
      <c r="A28"/>
      <c r="B28"/>
      <c r="C28"/>
      <c r="D28"/>
      <c r="E28"/>
      <c r="F28"/>
      <c r="G28"/>
      <c r="H28"/>
      <c r="J28"/>
      <c r="K28"/>
      <c r="L28"/>
      <c r="M28"/>
      <c r="N28"/>
      <c r="O28"/>
      <c r="P28"/>
      <c r="Q28"/>
      <c r="T28" s="230">
        <f>IF(OR('alle Spiele'!T28="",'alle Spiele'!U28=""),0,IF(AND('alle Spiele'!$H28='alle Spiele'!T28,'alle Spiele'!$J28='alle Spiele'!U28),Punktsystem!$B$5,IF(OR(AND('alle Spiele'!$H28-'alle Spiele'!$J28&lt;0,'alle Spiele'!T28-'alle Spiele'!U28&lt;0),AND('alle Spiele'!$H28-'alle Spiele'!$J28&gt;0,'alle Spiele'!T28-'alle Spiele'!U28&gt;0),AND('alle Spiele'!$H28-'alle Spiele'!$J28=0,'alle Spiele'!T28-'alle Spiele'!U28=0)),Punktsystem!$B$6,0)))</f>
        <v>0</v>
      </c>
      <c r="U28" s="224">
        <f>IF(T28=Punktsystem!$B$6,IF(AND(Punktsystem!$D$9&lt;&gt;"",'alle Spiele'!$H28-'alle Spiele'!$J28='alle Spiele'!T28-'alle Spiele'!U28,'alle Spiele'!$H28&lt;&gt;'alle Spiele'!$J28),Punktsystem!$B$9,0)+IF(AND(Punktsystem!$D$11&lt;&gt;"",OR('alle Spiele'!$H28='alle Spiele'!T28,'alle Spiele'!$J28='alle Spiele'!U28)),Punktsystem!$B$11,0)+IF(AND(Punktsystem!$D$10&lt;&gt;"",'alle Spiele'!$H28='alle Spiele'!$J28,'alle Spiele'!T28='alle Spiele'!U28,ABS('alle Spiele'!$H28-'alle Spiele'!T28)=1),Punktsystem!$B$10,0),0)</f>
        <v>0</v>
      </c>
      <c r="V28" s="225">
        <f>IF(T28=Punktsystem!$B$5,IF(AND(Punktsystem!$I$14&lt;&gt;"",'alle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W28" s="230">
        <f>IF(OR('alle Spiele'!W28="",'alle Spiele'!X28=""),0,IF(AND('alle Spiele'!$H28='alle Spiele'!W28,'alle Spiele'!$J28='alle Spiele'!X28),Punktsystem!$B$5,IF(OR(AND('alle Spiele'!$H28-'alle Spiele'!$J28&lt;0,'alle Spiele'!W28-'alle Spiele'!X28&lt;0),AND('alle Spiele'!$H28-'alle Spiele'!$J28&gt;0,'alle Spiele'!W28-'alle Spiele'!X28&gt;0),AND('alle Spiele'!$H28-'alle Spiele'!$J28=0,'alle Spiele'!W28-'alle Spiele'!X28=0)),Punktsystem!$B$6,0)))</f>
        <v>0</v>
      </c>
      <c r="X28" s="224">
        <f>IF(W28=Punktsystem!$B$6,IF(AND(Punktsystem!$D$9&lt;&gt;"",'alle Spiele'!$H28-'alle Spiele'!$J28='alle Spiele'!W28-'alle Spiele'!X28,'alle Spiele'!$H28&lt;&gt;'alle Spiele'!$J28),Punktsystem!$B$9,0)+IF(AND(Punktsystem!$D$11&lt;&gt;"",OR('alle Spiele'!$H28='alle Spiele'!W28,'alle Spiele'!$J28='alle Spiele'!X28)),Punktsystem!$B$11,0)+IF(AND(Punktsystem!$D$10&lt;&gt;"",'alle Spiele'!$H28='alle Spiele'!$J28,'alle Spiele'!W28='alle Spiele'!X28,ABS('alle Spiele'!$H28-'alle Spiele'!W28)=1),Punktsystem!$B$10,0),0)</f>
        <v>0</v>
      </c>
      <c r="Y28" s="225">
        <f>IF(W28=Punktsystem!$B$5,IF(AND(Punktsystem!$I$14&lt;&gt;"",'alle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Z28" s="230">
        <f>IF(OR('alle Spiele'!Z28="",'alle Spiele'!AA28=""),0,IF(AND('alle Spiele'!$H28='alle Spiele'!Z28,'alle Spiele'!$J28='alle Spiele'!AA28),Punktsystem!$B$5,IF(OR(AND('alle Spiele'!$H28-'alle Spiele'!$J28&lt;0,'alle Spiele'!Z28-'alle Spiele'!AA28&lt;0),AND('alle Spiele'!$H28-'alle Spiele'!$J28&gt;0,'alle Spiele'!Z28-'alle Spiele'!AA28&gt;0),AND('alle Spiele'!$H28-'alle Spiele'!$J28=0,'alle Spiele'!Z28-'alle Spiele'!AA28=0)),Punktsystem!$B$6,0)))</f>
        <v>0</v>
      </c>
      <c r="AA28" s="224">
        <f>IF(Z28=Punktsystem!$B$6,IF(AND(Punktsystem!$D$9&lt;&gt;"",'alle Spiele'!$H28-'alle Spiele'!$J28='alle Spiele'!Z28-'alle Spiele'!AA28,'alle Spiele'!$H28&lt;&gt;'alle Spiele'!$J28),Punktsystem!$B$9,0)+IF(AND(Punktsystem!$D$11&lt;&gt;"",OR('alle Spiele'!$H28='alle Spiele'!Z28,'alle Spiele'!$J28='alle Spiele'!AA28)),Punktsystem!$B$11,0)+IF(AND(Punktsystem!$D$10&lt;&gt;"",'alle Spiele'!$H28='alle Spiele'!$J28,'alle Spiele'!Z28='alle Spiele'!AA28,ABS('alle Spiele'!$H28-'alle Spiele'!Z28)=1),Punktsystem!$B$10,0),0)</f>
        <v>0</v>
      </c>
      <c r="AB28" s="225">
        <f>IF(Z28=Punktsystem!$B$5,IF(AND(Punktsystem!$I$14&lt;&gt;"",'alle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AC28" s="230">
        <f>IF(OR('alle Spiele'!AC28="",'alle Spiele'!AD28=""),0,IF(AND('alle Spiele'!$H28='alle Spiele'!AC28,'alle Spiele'!$J28='alle Spiele'!AD28),Punktsystem!$B$5,IF(OR(AND('alle Spiele'!$H28-'alle Spiele'!$J28&lt;0,'alle Spiele'!AC28-'alle Spiele'!AD28&lt;0),AND('alle Spiele'!$H28-'alle Spiele'!$J28&gt;0,'alle Spiele'!AC28-'alle Spiele'!AD28&gt;0),AND('alle Spiele'!$H28-'alle Spiele'!$J28=0,'alle Spiele'!AC28-'alle Spiele'!AD28=0)),Punktsystem!$B$6,0)))</f>
        <v>0</v>
      </c>
      <c r="AD28" s="224">
        <f>IF(AC28=Punktsystem!$B$6,IF(AND(Punktsystem!$D$9&lt;&gt;"",'alle Spiele'!$H28-'alle Spiele'!$J28='alle Spiele'!AC28-'alle Spiele'!AD28,'alle Spiele'!$H28&lt;&gt;'alle Spiele'!$J28),Punktsystem!$B$9,0)+IF(AND(Punktsystem!$D$11&lt;&gt;"",OR('alle Spiele'!$H28='alle Spiele'!AC28,'alle Spiele'!$J28='alle Spiele'!AD28)),Punktsystem!$B$11,0)+IF(AND(Punktsystem!$D$10&lt;&gt;"",'alle Spiele'!$H28='alle Spiele'!$J28,'alle Spiele'!AC28='alle Spiele'!AD28,ABS('alle Spiele'!$H28-'alle Spiele'!AC28)=1),Punktsystem!$B$10,0),0)</f>
        <v>0</v>
      </c>
      <c r="AE28" s="225">
        <f>IF(AC28=Punktsystem!$B$5,IF(AND(Punktsystem!$I$14&lt;&gt;"",'alle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AF28" s="230">
        <f>IF(OR('alle Spiele'!AF28="",'alle Spiele'!AG28=""),0,IF(AND('alle Spiele'!$H28='alle Spiele'!AF28,'alle Spiele'!$J28='alle Spiele'!AG28),Punktsystem!$B$5,IF(OR(AND('alle Spiele'!$H28-'alle Spiele'!$J28&lt;0,'alle Spiele'!AF28-'alle Spiele'!AG28&lt;0),AND('alle Spiele'!$H28-'alle Spiele'!$J28&gt;0,'alle Spiele'!AF28-'alle Spiele'!AG28&gt;0),AND('alle Spiele'!$H28-'alle Spiele'!$J28=0,'alle Spiele'!AF28-'alle Spiele'!AG28=0)),Punktsystem!$B$6,0)))</f>
        <v>0</v>
      </c>
      <c r="AG28" s="224">
        <f>IF(AF28=Punktsystem!$B$6,IF(AND(Punktsystem!$D$9&lt;&gt;"",'alle Spiele'!$H28-'alle Spiele'!$J28='alle Spiele'!AF28-'alle Spiele'!AG28,'alle Spiele'!$H28&lt;&gt;'alle Spiele'!$J28),Punktsystem!$B$9,0)+IF(AND(Punktsystem!$D$11&lt;&gt;"",OR('alle Spiele'!$H28='alle Spiele'!AF28,'alle Spiele'!$J28='alle Spiele'!AG28)),Punktsystem!$B$11,0)+IF(AND(Punktsystem!$D$10&lt;&gt;"",'alle Spiele'!$H28='alle Spiele'!$J28,'alle Spiele'!AF28='alle Spiele'!AG28,ABS('alle Spiele'!$H28-'alle Spiele'!AF28)=1),Punktsystem!$B$10,0),0)</f>
        <v>0</v>
      </c>
      <c r="AH28" s="225">
        <f>IF(AF28=Punktsystem!$B$5,IF(AND(Punktsystem!$I$14&lt;&gt;"",'alle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AI28" s="230">
        <f>IF(OR('alle Spiele'!AI28="",'alle Spiele'!AJ28=""),0,IF(AND('alle Spiele'!$H28='alle Spiele'!AI28,'alle Spiele'!$J28='alle Spiele'!AJ28),Punktsystem!$B$5,IF(OR(AND('alle Spiele'!$H28-'alle Spiele'!$J28&lt;0,'alle Spiele'!AI28-'alle Spiele'!AJ28&lt;0),AND('alle Spiele'!$H28-'alle Spiele'!$J28&gt;0,'alle Spiele'!AI28-'alle Spiele'!AJ28&gt;0),AND('alle Spiele'!$H28-'alle Spiele'!$J28=0,'alle Spiele'!AI28-'alle Spiele'!AJ28=0)),Punktsystem!$B$6,0)))</f>
        <v>0</v>
      </c>
      <c r="AJ28" s="224">
        <f>IF(AI28=Punktsystem!$B$6,IF(AND(Punktsystem!$D$9&lt;&gt;"",'alle Spiele'!$H28-'alle Spiele'!$J28='alle Spiele'!AI28-'alle Spiele'!AJ28,'alle Spiele'!$H28&lt;&gt;'alle Spiele'!$J28),Punktsystem!$B$9,0)+IF(AND(Punktsystem!$D$11&lt;&gt;"",OR('alle Spiele'!$H28='alle Spiele'!AI28,'alle Spiele'!$J28='alle Spiele'!AJ28)),Punktsystem!$B$11,0)+IF(AND(Punktsystem!$D$10&lt;&gt;"",'alle Spiele'!$H28='alle Spiele'!$J28,'alle Spiele'!AI28='alle Spiele'!AJ28,ABS('alle Spiele'!$H28-'alle Spiele'!AI28)=1),Punktsystem!$B$10,0),0)</f>
        <v>0</v>
      </c>
      <c r="AK28" s="225">
        <f>IF(AI28=Punktsystem!$B$5,IF(AND(Punktsystem!$I$14&lt;&gt;"",'alle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AL28" s="230">
        <f>IF(OR('alle Spiele'!AL28="",'alle Spiele'!AM28=""),0,IF(AND('alle Spiele'!$H28='alle Spiele'!AL28,'alle Spiele'!$J28='alle Spiele'!AM28),Punktsystem!$B$5,IF(OR(AND('alle Spiele'!$H28-'alle Spiele'!$J28&lt;0,'alle Spiele'!AL28-'alle Spiele'!AM28&lt;0),AND('alle Spiele'!$H28-'alle Spiele'!$J28&gt;0,'alle Spiele'!AL28-'alle Spiele'!AM28&gt;0),AND('alle Spiele'!$H28-'alle Spiele'!$J28=0,'alle Spiele'!AL28-'alle Spiele'!AM28=0)),Punktsystem!$B$6,0)))</f>
        <v>0</v>
      </c>
      <c r="AM28" s="224">
        <f>IF(AL28=Punktsystem!$B$6,IF(AND(Punktsystem!$D$9&lt;&gt;"",'alle Spiele'!$H28-'alle Spiele'!$J28='alle Spiele'!AL28-'alle Spiele'!AM28,'alle Spiele'!$H28&lt;&gt;'alle Spiele'!$J28),Punktsystem!$B$9,0)+IF(AND(Punktsystem!$D$11&lt;&gt;"",OR('alle Spiele'!$H28='alle Spiele'!AL28,'alle Spiele'!$J28='alle Spiele'!AM28)),Punktsystem!$B$11,0)+IF(AND(Punktsystem!$D$10&lt;&gt;"",'alle Spiele'!$H28='alle Spiele'!$J28,'alle Spiele'!AL28='alle Spiele'!AM28,ABS('alle Spiele'!$H28-'alle Spiele'!AL28)=1),Punktsystem!$B$10,0),0)</f>
        <v>0</v>
      </c>
      <c r="AN28" s="225">
        <f>IF(AL28=Punktsystem!$B$5,IF(AND(Punktsystem!$I$14&lt;&gt;"",'alle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AO28" s="230">
        <f>IF(OR('alle Spiele'!AO28="",'alle Spiele'!AP28=""),0,IF(AND('alle Spiele'!$H28='alle Spiele'!AO28,'alle Spiele'!$J28='alle Spiele'!AP28),Punktsystem!$B$5,IF(OR(AND('alle Spiele'!$H28-'alle Spiele'!$J28&lt;0,'alle Spiele'!AO28-'alle Spiele'!AP28&lt;0),AND('alle Spiele'!$H28-'alle Spiele'!$J28&gt;0,'alle Spiele'!AO28-'alle Spiele'!AP28&gt;0),AND('alle Spiele'!$H28-'alle Spiele'!$J28=0,'alle Spiele'!AO28-'alle Spiele'!AP28=0)),Punktsystem!$B$6,0)))</f>
        <v>0</v>
      </c>
      <c r="AP28" s="224">
        <f>IF(AO28=Punktsystem!$B$6,IF(AND(Punktsystem!$D$9&lt;&gt;"",'alle Spiele'!$H28-'alle Spiele'!$J28='alle Spiele'!AO28-'alle Spiele'!AP28,'alle Spiele'!$H28&lt;&gt;'alle Spiele'!$J28),Punktsystem!$B$9,0)+IF(AND(Punktsystem!$D$11&lt;&gt;"",OR('alle Spiele'!$H28='alle Spiele'!AO28,'alle Spiele'!$J28='alle Spiele'!AP28)),Punktsystem!$B$11,0)+IF(AND(Punktsystem!$D$10&lt;&gt;"",'alle Spiele'!$H28='alle Spiele'!$J28,'alle Spiele'!AO28='alle Spiele'!AP28,ABS('alle Spiele'!$H28-'alle Spiele'!AO28)=1),Punktsystem!$B$10,0),0)</f>
        <v>0</v>
      </c>
      <c r="AQ28" s="225">
        <f>IF(AO28=Punktsystem!$B$5,IF(AND(Punktsystem!$I$14&lt;&gt;"",'alle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AR28" s="230">
        <f>IF(OR('alle Spiele'!AR28="",'alle Spiele'!AS28=""),0,IF(AND('alle Spiele'!$H28='alle Spiele'!AR28,'alle Spiele'!$J28='alle Spiele'!AS28),Punktsystem!$B$5,IF(OR(AND('alle Spiele'!$H28-'alle Spiele'!$J28&lt;0,'alle Spiele'!AR28-'alle Spiele'!AS28&lt;0),AND('alle Spiele'!$H28-'alle Spiele'!$J28&gt;0,'alle Spiele'!AR28-'alle Spiele'!AS28&gt;0),AND('alle Spiele'!$H28-'alle Spiele'!$J28=0,'alle Spiele'!AR28-'alle Spiele'!AS28=0)),Punktsystem!$B$6,0)))</f>
        <v>0</v>
      </c>
      <c r="AS28" s="224">
        <f>IF(AR28=Punktsystem!$B$6,IF(AND(Punktsystem!$D$9&lt;&gt;"",'alle Spiele'!$H28-'alle Spiele'!$J28='alle Spiele'!AR28-'alle Spiele'!AS28,'alle Spiele'!$H28&lt;&gt;'alle Spiele'!$J28),Punktsystem!$B$9,0)+IF(AND(Punktsystem!$D$11&lt;&gt;"",OR('alle Spiele'!$H28='alle Spiele'!AR28,'alle Spiele'!$J28='alle Spiele'!AS28)),Punktsystem!$B$11,0)+IF(AND(Punktsystem!$D$10&lt;&gt;"",'alle Spiele'!$H28='alle Spiele'!$J28,'alle Spiele'!AR28='alle Spiele'!AS28,ABS('alle Spiele'!$H28-'alle Spiele'!AR28)=1),Punktsystem!$B$10,0),0)</f>
        <v>0</v>
      </c>
      <c r="AT28" s="225">
        <f>IF(AR28=Punktsystem!$B$5,IF(AND(Punktsystem!$I$14&lt;&gt;"",'alle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AU28" s="230">
        <f>IF(OR('alle Spiele'!AU28="",'alle Spiele'!AV28=""),0,IF(AND('alle Spiele'!$H28='alle Spiele'!AU28,'alle Spiele'!$J28='alle Spiele'!AV28),Punktsystem!$B$5,IF(OR(AND('alle Spiele'!$H28-'alle Spiele'!$J28&lt;0,'alle Spiele'!AU28-'alle Spiele'!AV28&lt;0),AND('alle Spiele'!$H28-'alle Spiele'!$J28&gt;0,'alle Spiele'!AU28-'alle Spiele'!AV28&gt;0),AND('alle Spiele'!$H28-'alle Spiele'!$J28=0,'alle Spiele'!AU28-'alle Spiele'!AV28=0)),Punktsystem!$B$6,0)))</f>
        <v>0</v>
      </c>
      <c r="AV28" s="224">
        <f>IF(AU28=Punktsystem!$B$6,IF(AND(Punktsystem!$D$9&lt;&gt;"",'alle Spiele'!$H28-'alle Spiele'!$J28='alle Spiele'!AU28-'alle Spiele'!AV28,'alle Spiele'!$H28&lt;&gt;'alle Spiele'!$J28),Punktsystem!$B$9,0)+IF(AND(Punktsystem!$D$11&lt;&gt;"",OR('alle Spiele'!$H28='alle Spiele'!AU28,'alle Spiele'!$J28='alle Spiele'!AV28)),Punktsystem!$B$11,0)+IF(AND(Punktsystem!$D$10&lt;&gt;"",'alle Spiele'!$H28='alle Spiele'!$J28,'alle Spiele'!AU28='alle Spiele'!AV28,ABS('alle Spiele'!$H28-'alle Spiele'!AU28)=1),Punktsystem!$B$10,0),0)</f>
        <v>0</v>
      </c>
      <c r="AW28" s="225">
        <f>IF(AU28=Punktsystem!$B$5,IF(AND(Punktsystem!$I$14&lt;&gt;"",'alle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AX28" s="230">
        <f>IF(OR('alle Spiele'!AX28="",'alle Spiele'!AY28=""),0,IF(AND('alle Spiele'!$H28='alle Spiele'!AX28,'alle Spiele'!$J28='alle Spiele'!AY28),Punktsystem!$B$5,IF(OR(AND('alle Spiele'!$H28-'alle Spiele'!$J28&lt;0,'alle Spiele'!AX28-'alle Spiele'!AY28&lt;0),AND('alle Spiele'!$H28-'alle Spiele'!$J28&gt;0,'alle Spiele'!AX28-'alle Spiele'!AY28&gt;0),AND('alle Spiele'!$H28-'alle Spiele'!$J28=0,'alle Spiele'!AX28-'alle Spiele'!AY28=0)),Punktsystem!$B$6,0)))</f>
        <v>0</v>
      </c>
      <c r="AY28" s="224">
        <f>IF(AX28=Punktsystem!$B$6,IF(AND(Punktsystem!$D$9&lt;&gt;"",'alle Spiele'!$H28-'alle Spiele'!$J28='alle Spiele'!AX28-'alle Spiele'!AY28,'alle Spiele'!$H28&lt;&gt;'alle Spiele'!$J28),Punktsystem!$B$9,0)+IF(AND(Punktsystem!$D$11&lt;&gt;"",OR('alle Spiele'!$H28='alle Spiele'!AX28,'alle Spiele'!$J28='alle Spiele'!AY28)),Punktsystem!$B$11,0)+IF(AND(Punktsystem!$D$10&lt;&gt;"",'alle Spiele'!$H28='alle Spiele'!$J28,'alle Spiele'!AX28='alle Spiele'!AY28,ABS('alle Spiele'!$H28-'alle Spiele'!AX28)=1),Punktsystem!$B$10,0),0)</f>
        <v>0</v>
      </c>
      <c r="AZ28" s="225">
        <f>IF(AX28=Punktsystem!$B$5,IF(AND(Punktsystem!$I$14&lt;&gt;"",'alle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BA28" s="230">
        <f>IF(OR('alle Spiele'!BA28="",'alle Spiele'!BB28=""),0,IF(AND('alle Spiele'!$H28='alle Spiele'!BA28,'alle Spiele'!$J28='alle Spiele'!BB28),Punktsystem!$B$5,IF(OR(AND('alle Spiele'!$H28-'alle Spiele'!$J28&lt;0,'alle Spiele'!BA28-'alle Spiele'!BB28&lt;0),AND('alle Spiele'!$H28-'alle Spiele'!$J28&gt;0,'alle Spiele'!BA28-'alle Spiele'!BB28&gt;0),AND('alle Spiele'!$H28-'alle Spiele'!$J28=0,'alle Spiele'!BA28-'alle Spiele'!BB28=0)),Punktsystem!$B$6,0)))</f>
        <v>0</v>
      </c>
      <c r="BB28" s="224">
        <f>IF(BA28=Punktsystem!$B$6,IF(AND(Punktsystem!$D$9&lt;&gt;"",'alle Spiele'!$H28-'alle Spiele'!$J28='alle Spiele'!BA28-'alle Spiele'!BB28,'alle Spiele'!$H28&lt;&gt;'alle Spiele'!$J28),Punktsystem!$B$9,0)+IF(AND(Punktsystem!$D$11&lt;&gt;"",OR('alle Spiele'!$H28='alle Spiele'!BA28,'alle Spiele'!$J28='alle Spiele'!BB28)),Punktsystem!$B$11,0)+IF(AND(Punktsystem!$D$10&lt;&gt;"",'alle Spiele'!$H28='alle Spiele'!$J28,'alle Spiele'!BA28='alle Spiele'!BB28,ABS('alle Spiele'!$H28-'alle Spiele'!BA28)=1),Punktsystem!$B$10,0),0)</f>
        <v>0</v>
      </c>
      <c r="BC28" s="225">
        <f>IF(BA28=Punktsystem!$B$5,IF(AND(Punktsystem!$I$14&lt;&gt;"",'alle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BD28" s="230">
        <f>IF(OR('alle Spiele'!BD28="",'alle Spiele'!BE28=""),0,IF(AND('alle Spiele'!$H28='alle Spiele'!BD28,'alle Spiele'!$J28='alle Spiele'!BE28),Punktsystem!$B$5,IF(OR(AND('alle Spiele'!$H28-'alle Spiele'!$J28&lt;0,'alle Spiele'!BD28-'alle Spiele'!BE28&lt;0),AND('alle Spiele'!$H28-'alle Spiele'!$J28&gt;0,'alle Spiele'!BD28-'alle Spiele'!BE28&gt;0),AND('alle Spiele'!$H28-'alle Spiele'!$J28=0,'alle Spiele'!BD28-'alle Spiele'!BE28=0)),Punktsystem!$B$6,0)))</f>
        <v>0</v>
      </c>
      <c r="BE28" s="224">
        <f>IF(BD28=Punktsystem!$B$6,IF(AND(Punktsystem!$D$9&lt;&gt;"",'alle Spiele'!$H28-'alle Spiele'!$J28='alle Spiele'!BD28-'alle Spiele'!BE28,'alle Spiele'!$H28&lt;&gt;'alle Spiele'!$J28),Punktsystem!$B$9,0)+IF(AND(Punktsystem!$D$11&lt;&gt;"",OR('alle Spiele'!$H28='alle Spiele'!BD28,'alle Spiele'!$J28='alle Spiele'!BE28)),Punktsystem!$B$11,0)+IF(AND(Punktsystem!$D$10&lt;&gt;"",'alle Spiele'!$H28='alle Spiele'!$J28,'alle Spiele'!BD28='alle Spiele'!BE28,ABS('alle Spiele'!$H28-'alle Spiele'!BD28)=1),Punktsystem!$B$10,0),0)</f>
        <v>0</v>
      </c>
      <c r="BF28" s="225">
        <f>IF(BD28=Punktsystem!$B$5,IF(AND(Punktsystem!$I$14&lt;&gt;"",'alle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BG28" s="230">
        <f>IF(OR('alle Spiele'!BG28="",'alle Spiele'!BH28=""),0,IF(AND('alle Spiele'!$H28='alle Spiele'!BG28,'alle Spiele'!$J28='alle Spiele'!BH28),Punktsystem!$B$5,IF(OR(AND('alle Spiele'!$H28-'alle Spiele'!$J28&lt;0,'alle Spiele'!BG28-'alle Spiele'!BH28&lt;0),AND('alle Spiele'!$H28-'alle Spiele'!$J28&gt;0,'alle Spiele'!BG28-'alle Spiele'!BH28&gt;0),AND('alle Spiele'!$H28-'alle Spiele'!$J28=0,'alle Spiele'!BG28-'alle Spiele'!BH28=0)),Punktsystem!$B$6,0)))</f>
        <v>0</v>
      </c>
      <c r="BH28" s="224">
        <f>IF(BG28=Punktsystem!$B$6,IF(AND(Punktsystem!$D$9&lt;&gt;"",'alle Spiele'!$H28-'alle Spiele'!$J28='alle Spiele'!BG28-'alle Spiele'!BH28,'alle Spiele'!$H28&lt;&gt;'alle Spiele'!$J28),Punktsystem!$B$9,0)+IF(AND(Punktsystem!$D$11&lt;&gt;"",OR('alle Spiele'!$H28='alle Spiele'!BG28,'alle Spiele'!$J28='alle Spiele'!BH28)),Punktsystem!$B$11,0)+IF(AND(Punktsystem!$D$10&lt;&gt;"",'alle Spiele'!$H28='alle Spiele'!$J28,'alle Spiele'!BG28='alle Spiele'!BH28,ABS('alle Spiele'!$H28-'alle Spiele'!BG28)=1),Punktsystem!$B$10,0),0)</f>
        <v>0</v>
      </c>
      <c r="BI28" s="225">
        <f>IF(BG28=Punktsystem!$B$5,IF(AND(Punktsystem!$I$14&lt;&gt;"",'alle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BJ28" s="230">
        <f>IF(OR('alle Spiele'!BJ28="",'alle Spiele'!BK28=""),0,IF(AND('alle Spiele'!$H28='alle Spiele'!BJ28,'alle Spiele'!$J28='alle Spiele'!BK28),Punktsystem!$B$5,IF(OR(AND('alle Spiele'!$H28-'alle Spiele'!$J28&lt;0,'alle Spiele'!BJ28-'alle Spiele'!BK28&lt;0),AND('alle Spiele'!$H28-'alle Spiele'!$J28&gt;0,'alle Spiele'!BJ28-'alle Spiele'!BK28&gt;0),AND('alle Spiele'!$H28-'alle Spiele'!$J28=0,'alle Spiele'!BJ28-'alle Spiele'!BK28=0)),Punktsystem!$B$6,0)))</f>
        <v>0</v>
      </c>
      <c r="BK28" s="224">
        <f>IF(BJ28=Punktsystem!$B$6,IF(AND(Punktsystem!$D$9&lt;&gt;"",'alle Spiele'!$H28-'alle Spiele'!$J28='alle Spiele'!BJ28-'alle Spiele'!BK28,'alle Spiele'!$H28&lt;&gt;'alle Spiele'!$J28),Punktsystem!$B$9,0)+IF(AND(Punktsystem!$D$11&lt;&gt;"",OR('alle Spiele'!$H28='alle Spiele'!BJ28,'alle Spiele'!$J28='alle Spiele'!BK28)),Punktsystem!$B$11,0)+IF(AND(Punktsystem!$D$10&lt;&gt;"",'alle Spiele'!$H28='alle Spiele'!$J28,'alle Spiele'!BJ28='alle Spiele'!BK28,ABS('alle Spiele'!$H28-'alle Spiele'!BJ28)=1),Punktsystem!$B$10,0),0)</f>
        <v>0</v>
      </c>
      <c r="BL28" s="225">
        <f>IF(BJ28=Punktsystem!$B$5,IF(AND(Punktsystem!$I$14&lt;&gt;"",'alle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BM28" s="230">
        <f>IF(OR('alle Spiele'!BM28="",'alle Spiele'!BN28=""),0,IF(AND('alle Spiele'!$H28='alle Spiele'!BM28,'alle Spiele'!$J28='alle Spiele'!BN28),Punktsystem!$B$5,IF(OR(AND('alle Spiele'!$H28-'alle Spiele'!$J28&lt;0,'alle Spiele'!BM28-'alle Spiele'!BN28&lt;0),AND('alle Spiele'!$H28-'alle Spiele'!$J28&gt;0,'alle Spiele'!BM28-'alle Spiele'!BN28&gt;0),AND('alle Spiele'!$H28-'alle Spiele'!$J28=0,'alle Spiele'!BM28-'alle Spiele'!BN28=0)),Punktsystem!$B$6,0)))</f>
        <v>0</v>
      </c>
      <c r="BN28" s="224">
        <f>IF(BM28=Punktsystem!$B$6,IF(AND(Punktsystem!$D$9&lt;&gt;"",'alle Spiele'!$H28-'alle Spiele'!$J28='alle Spiele'!BM28-'alle Spiele'!BN28,'alle Spiele'!$H28&lt;&gt;'alle Spiele'!$J28),Punktsystem!$B$9,0)+IF(AND(Punktsystem!$D$11&lt;&gt;"",OR('alle Spiele'!$H28='alle Spiele'!BM28,'alle Spiele'!$J28='alle Spiele'!BN28)),Punktsystem!$B$11,0)+IF(AND(Punktsystem!$D$10&lt;&gt;"",'alle Spiele'!$H28='alle Spiele'!$J28,'alle Spiele'!BM28='alle Spiele'!BN28,ABS('alle Spiele'!$H28-'alle Spiele'!BM28)=1),Punktsystem!$B$10,0),0)</f>
        <v>0</v>
      </c>
      <c r="BO28" s="225">
        <f>IF(BM28=Punktsystem!$B$5,IF(AND(Punktsystem!$I$14&lt;&gt;"",'alle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BP28" s="230">
        <f>IF(OR('alle Spiele'!BP28="",'alle Spiele'!BQ28=""),0,IF(AND('alle Spiele'!$H28='alle Spiele'!BP28,'alle Spiele'!$J28='alle Spiele'!BQ28),Punktsystem!$B$5,IF(OR(AND('alle Spiele'!$H28-'alle Spiele'!$J28&lt;0,'alle Spiele'!BP28-'alle Spiele'!BQ28&lt;0),AND('alle Spiele'!$H28-'alle Spiele'!$J28&gt;0,'alle Spiele'!BP28-'alle Spiele'!BQ28&gt;0),AND('alle Spiele'!$H28-'alle Spiele'!$J28=0,'alle Spiele'!BP28-'alle Spiele'!BQ28=0)),Punktsystem!$B$6,0)))</f>
        <v>0</v>
      </c>
      <c r="BQ28" s="224">
        <f>IF(BP28=Punktsystem!$B$6,IF(AND(Punktsystem!$D$9&lt;&gt;"",'alle Spiele'!$H28-'alle Spiele'!$J28='alle Spiele'!BP28-'alle Spiele'!BQ28,'alle Spiele'!$H28&lt;&gt;'alle Spiele'!$J28),Punktsystem!$B$9,0)+IF(AND(Punktsystem!$D$11&lt;&gt;"",OR('alle Spiele'!$H28='alle Spiele'!BP28,'alle Spiele'!$J28='alle Spiele'!BQ28)),Punktsystem!$B$11,0)+IF(AND(Punktsystem!$D$10&lt;&gt;"",'alle Spiele'!$H28='alle Spiele'!$J28,'alle Spiele'!BP28='alle Spiele'!BQ28,ABS('alle Spiele'!$H28-'alle Spiele'!BP28)=1),Punktsystem!$B$10,0),0)</f>
        <v>0</v>
      </c>
      <c r="BR28" s="225">
        <f>IF(BP28=Punktsystem!$B$5,IF(AND(Punktsystem!$I$14&lt;&gt;"",'alle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BS28" s="230">
        <f>IF(OR('alle Spiele'!BS28="",'alle Spiele'!BT28=""),0,IF(AND('alle Spiele'!$H28='alle Spiele'!BS28,'alle Spiele'!$J28='alle Spiele'!BT28),Punktsystem!$B$5,IF(OR(AND('alle Spiele'!$H28-'alle Spiele'!$J28&lt;0,'alle Spiele'!BS28-'alle Spiele'!BT28&lt;0),AND('alle Spiele'!$H28-'alle Spiele'!$J28&gt;0,'alle Spiele'!BS28-'alle Spiele'!BT28&gt;0),AND('alle Spiele'!$H28-'alle Spiele'!$J28=0,'alle Spiele'!BS28-'alle Spiele'!BT28=0)),Punktsystem!$B$6,0)))</f>
        <v>0</v>
      </c>
      <c r="BT28" s="224">
        <f>IF(BS28=Punktsystem!$B$6,IF(AND(Punktsystem!$D$9&lt;&gt;"",'alle Spiele'!$H28-'alle Spiele'!$J28='alle Spiele'!BS28-'alle Spiele'!BT28,'alle Spiele'!$H28&lt;&gt;'alle Spiele'!$J28),Punktsystem!$B$9,0)+IF(AND(Punktsystem!$D$11&lt;&gt;"",OR('alle Spiele'!$H28='alle Spiele'!BS28,'alle Spiele'!$J28='alle Spiele'!BT28)),Punktsystem!$B$11,0)+IF(AND(Punktsystem!$D$10&lt;&gt;"",'alle Spiele'!$H28='alle Spiele'!$J28,'alle Spiele'!BS28='alle Spiele'!BT28,ABS('alle Spiele'!$H28-'alle Spiele'!BS28)=1),Punktsystem!$B$10,0),0)</f>
        <v>0</v>
      </c>
      <c r="BU28" s="225">
        <f>IF(BS28=Punktsystem!$B$5,IF(AND(Punktsystem!$I$14&lt;&gt;"",'alle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BV28" s="230">
        <f>IF(OR('alle Spiele'!BV28="",'alle Spiele'!BW28=""),0,IF(AND('alle Spiele'!$H28='alle Spiele'!BV28,'alle Spiele'!$J28='alle Spiele'!BW28),Punktsystem!$B$5,IF(OR(AND('alle Spiele'!$H28-'alle Spiele'!$J28&lt;0,'alle Spiele'!BV28-'alle Spiele'!BW28&lt;0),AND('alle Spiele'!$H28-'alle Spiele'!$J28&gt;0,'alle Spiele'!BV28-'alle Spiele'!BW28&gt;0),AND('alle Spiele'!$H28-'alle Spiele'!$J28=0,'alle Spiele'!BV28-'alle Spiele'!BW28=0)),Punktsystem!$B$6,0)))</f>
        <v>0</v>
      </c>
      <c r="BW28" s="224">
        <f>IF(BV28=Punktsystem!$B$6,IF(AND(Punktsystem!$D$9&lt;&gt;"",'alle Spiele'!$H28-'alle Spiele'!$J28='alle Spiele'!BV28-'alle Spiele'!BW28,'alle Spiele'!$H28&lt;&gt;'alle Spiele'!$J28),Punktsystem!$B$9,0)+IF(AND(Punktsystem!$D$11&lt;&gt;"",OR('alle Spiele'!$H28='alle Spiele'!BV28,'alle Spiele'!$J28='alle Spiele'!BW28)),Punktsystem!$B$11,0)+IF(AND(Punktsystem!$D$10&lt;&gt;"",'alle Spiele'!$H28='alle Spiele'!$J28,'alle Spiele'!BV28='alle Spiele'!BW28,ABS('alle Spiele'!$H28-'alle Spiele'!BV28)=1),Punktsystem!$B$10,0),0)</f>
        <v>0</v>
      </c>
      <c r="BX28" s="225">
        <f>IF(BV28=Punktsystem!$B$5,IF(AND(Punktsystem!$I$14&lt;&gt;"",'alle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BY28" s="230">
        <f>IF(OR('alle Spiele'!BY28="",'alle Spiele'!BZ28=""),0,IF(AND('alle Spiele'!$H28='alle Spiele'!BY28,'alle Spiele'!$J28='alle Spiele'!BZ28),Punktsystem!$B$5,IF(OR(AND('alle Spiele'!$H28-'alle Spiele'!$J28&lt;0,'alle Spiele'!BY28-'alle Spiele'!BZ28&lt;0),AND('alle Spiele'!$H28-'alle Spiele'!$J28&gt;0,'alle Spiele'!BY28-'alle Spiele'!BZ28&gt;0),AND('alle Spiele'!$H28-'alle Spiele'!$J28=0,'alle Spiele'!BY28-'alle Spiele'!BZ28=0)),Punktsystem!$B$6,0)))</f>
        <v>0</v>
      </c>
      <c r="BZ28" s="224">
        <f>IF(BY28=Punktsystem!$B$6,IF(AND(Punktsystem!$D$9&lt;&gt;"",'alle Spiele'!$H28-'alle Spiele'!$J28='alle Spiele'!BY28-'alle Spiele'!BZ28,'alle Spiele'!$H28&lt;&gt;'alle Spiele'!$J28),Punktsystem!$B$9,0)+IF(AND(Punktsystem!$D$11&lt;&gt;"",OR('alle Spiele'!$H28='alle Spiele'!BY28,'alle Spiele'!$J28='alle Spiele'!BZ28)),Punktsystem!$B$11,0)+IF(AND(Punktsystem!$D$10&lt;&gt;"",'alle Spiele'!$H28='alle Spiele'!$J28,'alle Spiele'!BY28='alle Spiele'!BZ28,ABS('alle Spiele'!$H28-'alle Spiele'!BY28)=1),Punktsystem!$B$10,0),0)</f>
        <v>0</v>
      </c>
      <c r="CA28" s="225">
        <f>IF(BY28=Punktsystem!$B$5,IF(AND(Punktsystem!$I$14&lt;&gt;"",'alle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CB28" s="230">
        <f>IF(OR('alle Spiele'!CB28="",'alle Spiele'!CC28=""),0,IF(AND('alle Spiele'!$H28='alle Spiele'!CB28,'alle Spiele'!$J28='alle Spiele'!CC28),Punktsystem!$B$5,IF(OR(AND('alle Spiele'!$H28-'alle Spiele'!$J28&lt;0,'alle Spiele'!CB28-'alle Spiele'!CC28&lt;0),AND('alle Spiele'!$H28-'alle Spiele'!$J28&gt;0,'alle Spiele'!CB28-'alle Spiele'!CC28&gt;0),AND('alle Spiele'!$H28-'alle Spiele'!$J28=0,'alle Spiele'!CB28-'alle Spiele'!CC28=0)),Punktsystem!$B$6,0)))</f>
        <v>0</v>
      </c>
      <c r="CC28" s="224">
        <f>IF(CB28=Punktsystem!$B$6,IF(AND(Punktsystem!$D$9&lt;&gt;"",'alle Spiele'!$H28-'alle Spiele'!$J28='alle Spiele'!CB28-'alle Spiele'!CC28,'alle Spiele'!$H28&lt;&gt;'alle Spiele'!$J28),Punktsystem!$B$9,0)+IF(AND(Punktsystem!$D$11&lt;&gt;"",OR('alle Spiele'!$H28='alle Spiele'!CB28,'alle Spiele'!$J28='alle Spiele'!CC28)),Punktsystem!$B$11,0)+IF(AND(Punktsystem!$D$10&lt;&gt;"",'alle Spiele'!$H28='alle Spiele'!$J28,'alle Spiele'!CB28='alle Spiele'!CC28,ABS('alle Spiele'!$H28-'alle Spiele'!CB28)=1),Punktsystem!$B$10,0),0)</f>
        <v>0</v>
      </c>
      <c r="CD28" s="225">
        <f>IF(CB28=Punktsystem!$B$5,IF(AND(Punktsystem!$I$14&lt;&gt;"",'alle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CE28" s="230">
        <f>IF(OR('alle Spiele'!CE28="",'alle Spiele'!CF28=""),0,IF(AND('alle Spiele'!$H28='alle Spiele'!CE28,'alle Spiele'!$J28='alle Spiele'!CF28),Punktsystem!$B$5,IF(OR(AND('alle Spiele'!$H28-'alle Spiele'!$J28&lt;0,'alle Spiele'!CE28-'alle Spiele'!CF28&lt;0),AND('alle Spiele'!$H28-'alle Spiele'!$J28&gt;0,'alle Spiele'!CE28-'alle Spiele'!CF28&gt;0),AND('alle Spiele'!$H28-'alle Spiele'!$J28=0,'alle Spiele'!CE28-'alle Spiele'!CF28=0)),Punktsystem!$B$6,0)))</f>
        <v>0</v>
      </c>
      <c r="CF28" s="224">
        <f>IF(CE28=Punktsystem!$B$6,IF(AND(Punktsystem!$D$9&lt;&gt;"",'alle Spiele'!$H28-'alle Spiele'!$J28='alle Spiele'!CE28-'alle Spiele'!CF28,'alle Spiele'!$H28&lt;&gt;'alle Spiele'!$J28),Punktsystem!$B$9,0)+IF(AND(Punktsystem!$D$11&lt;&gt;"",OR('alle Spiele'!$H28='alle Spiele'!CE28,'alle Spiele'!$J28='alle Spiele'!CF28)),Punktsystem!$B$11,0)+IF(AND(Punktsystem!$D$10&lt;&gt;"",'alle Spiele'!$H28='alle Spiele'!$J28,'alle Spiele'!CE28='alle Spiele'!CF28,ABS('alle Spiele'!$H28-'alle Spiele'!CE28)=1),Punktsystem!$B$10,0),0)</f>
        <v>0</v>
      </c>
      <c r="CG28" s="225">
        <f>IF(CE28=Punktsystem!$B$5,IF(AND(Punktsystem!$I$14&lt;&gt;"",'alle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CH28" s="230">
        <f>IF(OR('alle Spiele'!CH28="",'alle Spiele'!CI28=""),0,IF(AND('alle Spiele'!$H28='alle Spiele'!CH28,'alle Spiele'!$J28='alle Spiele'!CI28),Punktsystem!$B$5,IF(OR(AND('alle Spiele'!$H28-'alle Spiele'!$J28&lt;0,'alle Spiele'!CH28-'alle Spiele'!CI28&lt;0),AND('alle Spiele'!$H28-'alle Spiele'!$J28&gt;0,'alle Spiele'!CH28-'alle Spiele'!CI28&gt;0),AND('alle Spiele'!$H28-'alle Spiele'!$J28=0,'alle Spiele'!CH28-'alle Spiele'!CI28=0)),Punktsystem!$B$6,0)))</f>
        <v>0</v>
      </c>
      <c r="CI28" s="224">
        <f>IF(CH28=Punktsystem!$B$6,IF(AND(Punktsystem!$D$9&lt;&gt;"",'alle Spiele'!$H28-'alle Spiele'!$J28='alle Spiele'!CH28-'alle Spiele'!CI28,'alle Spiele'!$H28&lt;&gt;'alle Spiele'!$J28),Punktsystem!$B$9,0)+IF(AND(Punktsystem!$D$11&lt;&gt;"",OR('alle Spiele'!$H28='alle Spiele'!CH28,'alle Spiele'!$J28='alle Spiele'!CI28)),Punktsystem!$B$11,0)+IF(AND(Punktsystem!$D$10&lt;&gt;"",'alle Spiele'!$H28='alle Spiele'!$J28,'alle Spiele'!CH28='alle Spiele'!CI28,ABS('alle Spiele'!$H28-'alle Spiele'!CH28)=1),Punktsystem!$B$10,0),0)</f>
        <v>0</v>
      </c>
      <c r="CJ28" s="225">
        <f>IF(CH28=Punktsystem!$B$5,IF(AND(Punktsystem!$I$14&lt;&gt;"",'alle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CK28" s="230">
        <f>IF(OR('alle Spiele'!CK28="",'alle Spiele'!CL28=""),0,IF(AND('alle Spiele'!$H28='alle Spiele'!CK28,'alle Spiele'!$J28='alle Spiele'!CL28),Punktsystem!$B$5,IF(OR(AND('alle Spiele'!$H28-'alle Spiele'!$J28&lt;0,'alle Spiele'!CK28-'alle Spiele'!CL28&lt;0),AND('alle Spiele'!$H28-'alle Spiele'!$J28&gt;0,'alle Spiele'!CK28-'alle Spiele'!CL28&gt;0),AND('alle Spiele'!$H28-'alle Spiele'!$J28=0,'alle Spiele'!CK28-'alle Spiele'!CL28=0)),Punktsystem!$B$6,0)))</f>
        <v>0</v>
      </c>
      <c r="CL28" s="224">
        <f>IF(CK28=Punktsystem!$B$6,IF(AND(Punktsystem!$D$9&lt;&gt;"",'alle Spiele'!$H28-'alle Spiele'!$J28='alle Spiele'!CK28-'alle Spiele'!CL28,'alle Spiele'!$H28&lt;&gt;'alle Spiele'!$J28),Punktsystem!$B$9,0)+IF(AND(Punktsystem!$D$11&lt;&gt;"",OR('alle Spiele'!$H28='alle Spiele'!CK28,'alle Spiele'!$J28='alle Spiele'!CL28)),Punktsystem!$B$11,0)+IF(AND(Punktsystem!$D$10&lt;&gt;"",'alle Spiele'!$H28='alle Spiele'!$J28,'alle Spiele'!CK28='alle Spiele'!CL28,ABS('alle Spiele'!$H28-'alle Spiele'!CK28)=1),Punktsystem!$B$10,0),0)</f>
        <v>0</v>
      </c>
      <c r="CM28" s="225">
        <f>IF(CK28=Punktsystem!$B$5,IF(AND(Punktsystem!$I$14&lt;&gt;"",'alle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CN28" s="230">
        <f>IF(OR('alle Spiele'!CN28="",'alle Spiele'!CO28=""),0,IF(AND('alle Spiele'!$H28='alle Spiele'!CN28,'alle Spiele'!$J28='alle Spiele'!CO28),Punktsystem!$B$5,IF(OR(AND('alle Spiele'!$H28-'alle Spiele'!$J28&lt;0,'alle Spiele'!CN28-'alle Spiele'!CO28&lt;0),AND('alle Spiele'!$H28-'alle Spiele'!$J28&gt;0,'alle Spiele'!CN28-'alle Spiele'!CO28&gt;0),AND('alle Spiele'!$H28-'alle Spiele'!$J28=0,'alle Spiele'!CN28-'alle Spiele'!CO28=0)),Punktsystem!$B$6,0)))</f>
        <v>0</v>
      </c>
      <c r="CO28" s="224">
        <f>IF(CN28=Punktsystem!$B$6,IF(AND(Punktsystem!$D$9&lt;&gt;"",'alle Spiele'!$H28-'alle Spiele'!$J28='alle Spiele'!CN28-'alle Spiele'!CO28,'alle Spiele'!$H28&lt;&gt;'alle Spiele'!$J28),Punktsystem!$B$9,0)+IF(AND(Punktsystem!$D$11&lt;&gt;"",OR('alle Spiele'!$H28='alle Spiele'!CN28,'alle Spiele'!$J28='alle Spiele'!CO28)),Punktsystem!$B$11,0)+IF(AND(Punktsystem!$D$10&lt;&gt;"",'alle Spiele'!$H28='alle Spiele'!$J28,'alle Spiele'!CN28='alle Spiele'!CO28,ABS('alle Spiele'!$H28-'alle Spiele'!CN28)=1),Punktsystem!$B$10,0),0)</f>
        <v>0</v>
      </c>
      <c r="CP28" s="225">
        <f>IF(CN28=Punktsystem!$B$5,IF(AND(Punktsystem!$I$14&lt;&gt;"",'alle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CQ28" s="230">
        <f>IF(OR('alle Spiele'!CQ28="",'alle Spiele'!CR28=""),0,IF(AND('alle Spiele'!$H28='alle Spiele'!CQ28,'alle Spiele'!$J28='alle Spiele'!CR28),Punktsystem!$B$5,IF(OR(AND('alle Spiele'!$H28-'alle Spiele'!$J28&lt;0,'alle Spiele'!CQ28-'alle Spiele'!CR28&lt;0),AND('alle Spiele'!$H28-'alle Spiele'!$J28&gt;0,'alle Spiele'!CQ28-'alle Spiele'!CR28&gt;0),AND('alle Spiele'!$H28-'alle Spiele'!$J28=0,'alle Spiele'!CQ28-'alle Spiele'!CR28=0)),Punktsystem!$B$6,0)))</f>
        <v>0</v>
      </c>
      <c r="CR28" s="224">
        <f>IF(CQ28=Punktsystem!$B$6,IF(AND(Punktsystem!$D$9&lt;&gt;"",'alle Spiele'!$H28-'alle Spiele'!$J28='alle Spiele'!CQ28-'alle Spiele'!CR28,'alle Spiele'!$H28&lt;&gt;'alle Spiele'!$J28),Punktsystem!$B$9,0)+IF(AND(Punktsystem!$D$11&lt;&gt;"",OR('alle Spiele'!$H28='alle Spiele'!CQ28,'alle Spiele'!$J28='alle Spiele'!CR28)),Punktsystem!$B$11,0)+IF(AND(Punktsystem!$D$10&lt;&gt;"",'alle Spiele'!$H28='alle Spiele'!$J28,'alle Spiele'!CQ28='alle Spiele'!CR28,ABS('alle Spiele'!$H28-'alle Spiele'!CQ28)=1),Punktsystem!$B$10,0),0)</f>
        <v>0</v>
      </c>
      <c r="CS28" s="225">
        <f>IF(CQ28=Punktsystem!$B$5,IF(AND(Punktsystem!$I$14&lt;&gt;"",'alle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CT28" s="230">
        <f>IF(OR('alle Spiele'!CT28="",'alle Spiele'!CU28=""),0,IF(AND('alle Spiele'!$H28='alle Spiele'!CT28,'alle Spiele'!$J28='alle Spiele'!CU28),Punktsystem!$B$5,IF(OR(AND('alle Spiele'!$H28-'alle Spiele'!$J28&lt;0,'alle Spiele'!CT28-'alle Spiele'!CU28&lt;0),AND('alle Spiele'!$H28-'alle Spiele'!$J28&gt;0,'alle Spiele'!CT28-'alle Spiele'!CU28&gt;0),AND('alle Spiele'!$H28-'alle Spiele'!$J28=0,'alle Spiele'!CT28-'alle Spiele'!CU28=0)),Punktsystem!$B$6,0)))</f>
        <v>0</v>
      </c>
      <c r="CU28" s="224">
        <f>IF(CT28=Punktsystem!$B$6,IF(AND(Punktsystem!$D$9&lt;&gt;"",'alle Spiele'!$H28-'alle Spiele'!$J28='alle Spiele'!CT28-'alle Spiele'!CU28,'alle Spiele'!$H28&lt;&gt;'alle Spiele'!$J28),Punktsystem!$B$9,0)+IF(AND(Punktsystem!$D$11&lt;&gt;"",OR('alle Spiele'!$H28='alle Spiele'!CT28,'alle Spiele'!$J28='alle Spiele'!CU28)),Punktsystem!$B$11,0)+IF(AND(Punktsystem!$D$10&lt;&gt;"",'alle Spiele'!$H28='alle Spiele'!$J28,'alle Spiele'!CT28='alle Spiele'!CU28,ABS('alle Spiele'!$H28-'alle Spiele'!CT28)=1),Punktsystem!$B$10,0),0)</f>
        <v>0</v>
      </c>
      <c r="CV28" s="225">
        <f>IF(CT28=Punktsystem!$B$5,IF(AND(Punktsystem!$I$14&lt;&gt;"",'alle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CW28" s="230">
        <f>IF(OR('alle Spiele'!CW28="",'alle Spiele'!CX28=""),0,IF(AND('alle Spiele'!$H28='alle Spiele'!CW28,'alle Spiele'!$J28='alle Spiele'!CX28),Punktsystem!$B$5,IF(OR(AND('alle Spiele'!$H28-'alle Spiele'!$J28&lt;0,'alle Spiele'!CW28-'alle Spiele'!CX28&lt;0),AND('alle Spiele'!$H28-'alle Spiele'!$J28&gt;0,'alle Spiele'!CW28-'alle Spiele'!CX28&gt;0),AND('alle Spiele'!$H28-'alle Spiele'!$J28=0,'alle Spiele'!CW28-'alle Spiele'!CX28=0)),Punktsystem!$B$6,0)))</f>
        <v>0</v>
      </c>
      <c r="CX28" s="224">
        <f>IF(CW28=Punktsystem!$B$6,IF(AND(Punktsystem!$D$9&lt;&gt;"",'alle Spiele'!$H28-'alle Spiele'!$J28='alle Spiele'!CW28-'alle Spiele'!CX28,'alle Spiele'!$H28&lt;&gt;'alle Spiele'!$J28),Punktsystem!$B$9,0)+IF(AND(Punktsystem!$D$11&lt;&gt;"",OR('alle Spiele'!$H28='alle Spiele'!CW28,'alle Spiele'!$J28='alle Spiele'!CX28)),Punktsystem!$B$11,0)+IF(AND(Punktsystem!$D$10&lt;&gt;"",'alle Spiele'!$H28='alle Spiele'!$J28,'alle Spiele'!CW28='alle Spiele'!CX28,ABS('alle Spiele'!$H28-'alle Spiele'!CW28)=1),Punktsystem!$B$10,0),0)</f>
        <v>0</v>
      </c>
      <c r="CY28" s="225">
        <f>IF(CW28=Punktsystem!$B$5,IF(AND(Punktsystem!$I$14&lt;&gt;"",'alle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CZ28" s="230">
        <f>IF(OR('alle Spiele'!CZ28="",'alle Spiele'!DA28=""),0,IF(AND('alle Spiele'!$H28='alle Spiele'!CZ28,'alle Spiele'!$J28='alle Spiele'!DA28),Punktsystem!$B$5,IF(OR(AND('alle Spiele'!$H28-'alle Spiele'!$J28&lt;0,'alle Spiele'!CZ28-'alle Spiele'!DA28&lt;0),AND('alle Spiele'!$H28-'alle Spiele'!$J28&gt;0,'alle Spiele'!CZ28-'alle Spiele'!DA28&gt;0),AND('alle Spiele'!$H28-'alle Spiele'!$J28=0,'alle Spiele'!CZ28-'alle Spiele'!DA28=0)),Punktsystem!$B$6,0)))</f>
        <v>0</v>
      </c>
      <c r="DA28" s="224">
        <f>IF(CZ28=Punktsystem!$B$6,IF(AND(Punktsystem!$D$9&lt;&gt;"",'alle Spiele'!$H28-'alle Spiele'!$J28='alle Spiele'!CZ28-'alle Spiele'!DA28,'alle Spiele'!$H28&lt;&gt;'alle Spiele'!$J28),Punktsystem!$B$9,0)+IF(AND(Punktsystem!$D$11&lt;&gt;"",OR('alle Spiele'!$H28='alle Spiele'!CZ28,'alle Spiele'!$J28='alle Spiele'!DA28)),Punktsystem!$B$11,0)+IF(AND(Punktsystem!$D$10&lt;&gt;"",'alle Spiele'!$H28='alle Spiele'!$J28,'alle Spiele'!CZ28='alle Spiele'!DA28,ABS('alle Spiele'!$H28-'alle Spiele'!CZ28)=1),Punktsystem!$B$10,0),0)</f>
        <v>0</v>
      </c>
      <c r="DB28" s="225">
        <f>IF(CZ28=Punktsystem!$B$5,IF(AND(Punktsystem!$I$14&lt;&gt;"",'alle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DC28" s="230">
        <f>IF(OR('alle Spiele'!DC28="",'alle Spiele'!DD28=""),0,IF(AND('alle Spiele'!$H28='alle Spiele'!DC28,'alle Spiele'!$J28='alle Spiele'!DD28),Punktsystem!$B$5,IF(OR(AND('alle Spiele'!$H28-'alle Spiele'!$J28&lt;0,'alle Spiele'!DC28-'alle Spiele'!DD28&lt;0),AND('alle Spiele'!$H28-'alle Spiele'!$J28&gt;0,'alle Spiele'!DC28-'alle Spiele'!DD28&gt;0),AND('alle Spiele'!$H28-'alle Spiele'!$J28=0,'alle Spiele'!DC28-'alle Spiele'!DD28=0)),Punktsystem!$B$6,0)))</f>
        <v>0</v>
      </c>
      <c r="DD28" s="224">
        <f>IF(DC28=Punktsystem!$B$6,IF(AND(Punktsystem!$D$9&lt;&gt;"",'alle Spiele'!$H28-'alle Spiele'!$J28='alle Spiele'!DC28-'alle Spiele'!DD28,'alle Spiele'!$H28&lt;&gt;'alle Spiele'!$J28),Punktsystem!$B$9,0)+IF(AND(Punktsystem!$D$11&lt;&gt;"",OR('alle Spiele'!$H28='alle Spiele'!DC28,'alle Spiele'!$J28='alle Spiele'!DD28)),Punktsystem!$B$11,0)+IF(AND(Punktsystem!$D$10&lt;&gt;"",'alle Spiele'!$H28='alle Spiele'!$J28,'alle Spiele'!DC28='alle Spiele'!DD28,ABS('alle Spiele'!$H28-'alle Spiele'!DC28)=1),Punktsystem!$B$10,0),0)</f>
        <v>0</v>
      </c>
      <c r="DE28" s="225">
        <f>IF(DC28=Punktsystem!$B$5,IF(AND(Punktsystem!$I$14&lt;&gt;"",'alle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DF28" s="230">
        <f>IF(OR('alle Spiele'!DF28="",'alle Spiele'!DG28=""),0,IF(AND('alle Spiele'!$H28='alle Spiele'!DF28,'alle Spiele'!$J28='alle Spiele'!DG28),Punktsystem!$B$5,IF(OR(AND('alle Spiele'!$H28-'alle Spiele'!$J28&lt;0,'alle Spiele'!DF28-'alle Spiele'!DG28&lt;0),AND('alle Spiele'!$H28-'alle Spiele'!$J28&gt;0,'alle Spiele'!DF28-'alle Spiele'!DG28&gt;0),AND('alle Spiele'!$H28-'alle Spiele'!$J28=0,'alle Spiele'!DF28-'alle Spiele'!DG28=0)),Punktsystem!$B$6,0)))</f>
        <v>0</v>
      </c>
      <c r="DG28" s="224">
        <f>IF(DF28=Punktsystem!$B$6,IF(AND(Punktsystem!$D$9&lt;&gt;"",'alle Spiele'!$H28-'alle Spiele'!$J28='alle Spiele'!DF28-'alle Spiele'!DG28,'alle Spiele'!$H28&lt;&gt;'alle Spiele'!$J28),Punktsystem!$B$9,0)+IF(AND(Punktsystem!$D$11&lt;&gt;"",OR('alle Spiele'!$H28='alle Spiele'!DF28,'alle Spiele'!$J28='alle Spiele'!DG28)),Punktsystem!$B$11,0)+IF(AND(Punktsystem!$D$10&lt;&gt;"",'alle Spiele'!$H28='alle Spiele'!$J28,'alle Spiele'!DF28='alle Spiele'!DG28,ABS('alle Spiele'!$H28-'alle Spiele'!DF28)=1),Punktsystem!$B$10,0),0)</f>
        <v>0</v>
      </c>
      <c r="DH28" s="225">
        <f>IF(DF28=Punktsystem!$B$5,IF(AND(Punktsystem!$I$14&lt;&gt;"",'alle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DI28" s="230">
        <f>IF(OR('alle Spiele'!DI28="",'alle Spiele'!DJ28=""),0,IF(AND('alle Spiele'!$H28='alle Spiele'!DI28,'alle Spiele'!$J28='alle Spiele'!DJ28),Punktsystem!$B$5,IF(OR(AND('alle Spiele'!$H28-'alle Spiele'!$J28&lt;0,'alle Spiele'!DI28-'alle Spiele'!DJ28&lt;0),AND('alle Spiele'!$H28-'alle Spiele'!$J28&gt;0,'alle Spiele'!DI28-'alle Spiele'!DJ28&gt;0),AND('alle Spiele'!$H28-'alle Spiele'!$J28=0,'alle Spiele'!DI28-'alle Spiele'!DJ28=0)),Punktsystem!$B$6,0)))</f>
        <v>0</v>
      </c>
      <c r="DJ28" s="224">
        <f>IF(DI28=Punktsystem!$B$6,IF(AND(Punktsystem!$D$9&lt;&gt;"",'alle Spiele'!$H28-'alle Spiele'!$J28='alle Spiele'!DI28-'alle Spiele'!DJ28,'alle Spiele'!$H28&lt;&gt;'alle Spiele'!$J28),Punktsystem!$B$9,0)+IF(AND(Punktsystem!$D$11&lt;&gt;"",OR('alle Spiele'!$H28='alle Spiele'!DI28,'alle Spiele'!$J28='alle Spiele'!DJ28)),Punktsystem!$B$11,0)+IF(AND(Punktsystem!$D$10&lt;&gt;"",'alle Spiele'!$H28='alle Spiele'!$J28,'alle Spiele'!DI28='alle Spiele'!DJ28,ABS('alle Spiele'!$H28-'alle Spiele'!DI28)=1),Punktsystem!$B$10,0),0)</f>
        <v>0</v>
      </c>
      <c r="DK28" s="225">
        <f>IF(DI28=Punktsystem!$B$5,IF(AND(Punktsystem!$I$14&lt;&gt;"",'alle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DL28" s="230">
        <f>IF(OR('alle Spiele'!DL28="",'alle Spiele'!DM28=""),0,IF(AND('alle Spiele'!$H28='alle Spiele'!DL28,'alle Spiele'!$J28='alle Spiele'!DM28),Punktsystem!$B$5,IF(OR(AND('alle Spiele'!$H28-'alle Spiele'!$J28&lt;0,'alle Spiele'!DL28-'alle Spiele'!DM28&lt;0),AND('alle Spiele'!$H28-'alle Spiele'!$J28&gt;0,'alle Spiele'!DL28-'alle Spiele'!DM28&gt;0),AND('alle Spiele'!$H28-'alle Spiele'!$J28=0,'alle Spiele'!DL28-'alle Spiele'!DM28=0)),Punktsystem!$B$6,0)))</f>
        <v>0</v>
      </c>
      <c r="DM28" s="224">
        <f>IF(DL28=Punktsystem!$B$6,IF(AND(Punktsystem!$D$9&lt;&gt;"",'alle Spiele'!$H28-'alle Spiele'!$J28='alle Spiele'!DL28-'alle Spiele'!DM28,'alle Spiele'!$H28&lt;&gt;'alle Spiele'!$J28),Punktsystem!$B$9,0)+IF(AND(Punktsystem!$D$11&lt;&gt;"",OR('alle Spiele'!$H28='alle Spiele'!DL28,'alle Spiele'!$J28='alle Spiele'!DM28)),Punktsystem!$B$11,0)+IF(AND(Punktsystem!$D$10&lt;&gt;"",'alle Spiele'!$H28='alle Spiele'!$J28,'alle Spiele'!DL28='alle Spiele'!DM28,ABS('alle Spiele'!$H28-'alle Spiele'!DL28)=1),Punktsystem!$B$10,0),0)</f>
        <v>0</v>
      </c>
      <c r="DN28" s="225">
        <f>IF(DL28=Punktsystem!$B$5,IF(AND(Punktsystem!$I$14&lt;&gt;"",'alle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DO28" s="230">
        <f>IF(OR('alle Spiele'!DO28="",'alle Spiele'!DP28=""),0,IF(AND('alle Spiele'!$H28='alle Spiele'!DO28,'alle Spiele'!$J28='alle Spiele'!DP28),Punktsystem!$B$5,IF(OR(AND('alle Spiele'!$H28-'alle Spiele'!$J28&lt;0,'alle Spiele'!DO28-'alle Spiele'!DP28&lt;0),AND('alle Spiele'!$H28-'alle Spiele'!$J28&gt;0,'alle Spiele'!DO28-'alle Spiele'!DP28&gt;0),AND('alle Spiele'!$H28-'alle Spiele'!$J28=0,'alle Spiele'!DO28-'alle Spiele'!DP28=0)),Punktsystem!$B$6,0)))</f>
        <v>0</v>
      </c>
      <c r="DP28" s="224">
        <f>IF(DO28=Punktsystem!$B$6,IF(AND(Punktsystem!$D$9&lt;&gt;"",'alle Spiele'!$H28-'alle Spiele'!$J28='alle Spiele'!DO28-'alle Spiele'!DP28,'alle Spiele'!$H28&lt;&gt;'alle Spiele'!$J28),Punktsystem!$B$9,0)+IF(AND(Punktsystem!$D$11&lt;&gt;"",OR('alle Spiele'!$H28='alle Spiele'!DO28,'alle Spiele'!$J28='alle Spiele'!DP28)),Punktsystem!$B$11,0)+IF(AND(Punktsystem!$D$10&lt;&gt;"",'alle Spiele'!$H28='alle Spiele'!$J28,'alle Spiele'!DO28='alle Spiele'!DP28,ABS('alle Spiele'!$H28-'alle Spiele'!DO28)=1),Punktsystem!$B$10,0),0)</f>
        <v>0</v>
      </c>
      <c r="DQ28" s="225">
        <f>IF(DO28=Punktsystem!$B$5,IF(AND(Punktsystem!$I$14&lt;&gt;"",'alle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DR28" s="230">
        <f>IF(OR('alle Spiele'!DR28="",'alle Spiele'!DS28=""),0,IF(AND('alle Spiele'!$H28='alle Spiele'!DR28,'alle Spiele'!$J28='alle Spiele'!DS28),Punktsystem!$B$5,IF(OR(AND('alle Spiele'!$H28-'alle Spiele'!$J28&lt;0,'alle Spiele'!DR28-'alle Spiele'!DS28&lt;0),AND('alle Spiele'!$H28-'alle Spiele'!$J28&gt;0,'alle Spiele'!DR28-'alle Spiele'!DS28&gt;0),AND('alle Spiele'!$H28-'alle Spiele'!$J28=0,'alle Spiele'!DR28-'alle Spiele'!DS28=0)),Punktsystem!$B$6,0)))</f>
        <v>0</v>
      </c>
      <c r="DS28" s="224">
        <f>IF(DR28=Punktsystem!$B$6,IF(AND(Punktsystem!$D$9&lt;&gt;"",'alle Spiele'!$H28-'alle Spiele'!$J28='alle Spiele'!DR28-'alle Spiele'!DS28,'alle Spiele'!$H28&lt;&gt;'alle Spiele'!$J28),Punktsystem!$B$9,0)+IF(AND(Punktsystem!$D$11&lt;&gt;"",OR('alle Spiele'!$H28='alle Spiele'!DR28,'alle Spiele'!$J28='alle Spiele'!DS28)),Punktsystem!$B$11,0)+IF(AND(Punktsystem!$D$10&lt;&gt;"",'alle Spiele'!$H28='alle Spiele'!$J28,'alle Spiele'!DR28='alle Spiele'!DS28,ABS('alle Spiele'!$H28-'alle Spiele'!DR28)=1),Punktsystem!$B$10,0),0)</f>
        <v>0</v>
      </c>
      <c r="DT28" s="225">
        <f>IF(DR28=Punktsystem!$B$5,IF(AND(Punktsystem!$I$14&lt;&gt;"",'alle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DU28" s="230">
        <f>IF(OR('alle Spiele'!DU28="",'alle Spiele'!DV28=""),0,IF(AND('alle Spiele'!$H28='alle Spiele'!DU28,'alle Spiele'!$J28='alle Spiele'!DV28),Punktsystem!$B$5,IF(OR(AND('alle Spiele'!$H28-'alle Spiele'!$J28&lt;0,'alle Spiele'!DU28-'alle Spiele'!DV28&lt;0),AND('alle Spiele'!$H28-'alle Spiele'!$J28&gt;0,'alle Spiele'!DU28-'alle Spiele'!DV28&gt;0),AND('alle Spiele'!$H28-'alle Spiele'!$J28=0,'alle Spiele'!DU28-'alle Spiele'!DV28=0)),Punktsystem!$B$6,0)))</f>
        <v>0</v>
      </c>
      <c r="DV28" s="224">
        <f>IF(DU28=Punktsystem!$B$6,IF(AND(Punktsystem!$D$9&lt;&gt;"",'alle Spiele'!$H28-'alle Spiele'!$J28='alle Spiele'!DU28-'alle Spiele'!DV28,'alle Spiele'!$H28&lt;&gt;'alle Spiele'!$J28),Punktsystem!$B$9,0)+IF(AND(Punktsystem!$D$11&lt;&gt;"",OR('alle Spiele'!$H28='alle Spiele'!DU28,'alle Spiele'!$J28='alle Spiele'!DV28)),Punktsystem!$B$11,0)+IF(AND(Punktsystem!$D$10&lt;&gt;"",'alle Spiele'!$H28='alle Spiele'!$J28,'alle Spiele'!DU28='alle Spiele'!DV28,ABS('alle Spiele'!$H28-'alle Spiele'!DU28)=1),Punktsystem!$B$10,0),0)</f>
        <v>0</v>
      </c>
      <c r="DW28" s="225">
        <f>IF(DU28=Punktsystem!$B$5,IF(AND(Punktsystem!$I$14&lt;&gt;"",'alle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DX28" s="230">
        <f>IF(OR('alle Spiele'!DX28="",'alle Spiele'!DY28=""),0,IF(AND('alle Spiele'!$H28='alle Spiele'!DX28,'alle Spiele'!$J28='alle Spiele'!DY28),Punktsystem!$B$5,IF(OR(AND('alle Spiele'!$H28-'alle Spiele'!$J28&lt;0,'alle Spiele'!DX28-'alle Spiele'!DY28&lt;0),AND('alle Spiele'!$H28-'alle Spiele'!$J28&gt;0,'alle Spiele'!DX28-'alle Spiele'!DY28&gt;0),AND('alle Spiele'!$H28-'alle Spiele'!$J28=0,'alle Spiele'!DX28-'alle Spiele'!DY28=0)),Punktsystem!$B$6,0)))</f>
        <v>0</v>
      </c>
      <c r="DY28" s="224">
        <f>IF(DX28=Punktsystem!$B$6,IF(AND(Punktsystem!$D$9&lt;&gt;"",'alle Spiele'!$H28-'alle Spiele'!$J28='alle Spiele'!DX28-'alle Spiele'!DY28,'alle Spiele'!$H28&lt;&gt;'alle Spiele'!$J28),Punktsystem!$B$9,0)+IF(AND(Punktsystem!$D$11&lt;&gt;"",OR('alle Spiele'!$H28='alle Spiele'!DX28,'alle Spiele'!$J28='alle Spiele'!DY28)),Punktsystem!$B$11,0)+IF(AND(Punktsystem!$D$10&lt;&gt;"",'alle Spiele'!$H28='alle Spiele'!$J28,'alle Spiele'!DX28='alle Spiele'!DY28,ABS('alle Spiele'!$H28-'alle Spiele'!DX28)=1),Punktsystem!$B$10,0),0)</f>
        <v>0</v>
      </c>
      <c r="DZ28" s="225">
        <f>IF(DX28=Punktsystem!$B$5,IF(AND(Punktsystem!$I$14&lt;&gt;"",'alle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EA28" s="230">
        <f>IF(OR('alle Spiele'!EA28="",'alle Spiele'!EB28=""),0,IF(AND('alle Spiele'!$H28='alle Spiele'!EA28,'alle Spiele'!$J28='alle Spiele'!EB28),Punktsystem!$B$5,IF(OR(AND('alle Spiele'!$H28-'alle Spiele'!$J28&lt;0,'alle Spiele'!EA28-'alle Spiele'!EB28&lt;0),AND('alle Spiele'!$H28-'alle Spiele'!$J28&gt;0,'alle Spiele'!EA28-'alle Spiele'!EB28&gt;0),AND('alle Spiele'!$H28-'alle Spiele'!$J28=0,'alle Spiele'!EA28-'alle Spiele'!EB28=0)),Punktsystem!$B$6,0)))</f>
        <v>0</v>
      </c>
      <c r="EB28" s="224">
        <f>IF(EA28=Punktsystem!$B$6,IF(AND(Punktsystem!$D$9&lt;&gt;"",'alle Spiele'!$H28-'alle Spiele'!$J28='alle Spiele'!EA28-'alle Spiele'!EB28,'alle Spiele'!$H28&lt;&gt;'alle Spiele'!$J28),Punktsystem!$B$9,0)+IF(AND(Punktsystem!$D$11&lt;&gt;"",OR('alle Spiele'!$H28='alle Spiele'!EA28,'alle Spiele'!$J28='alle Spiele'!EB28)),Punktsystem!$B$11,0)+IF(AND(Punktsystem!$D$10&lt;&gt;"",'alle Spiele'!$H28='alle Spiele'!$J28,'alle Spiele'!EA28='alle Spiele'!EB28,ABS('alle Spiele'!$H28-'alle Spiele'!EA28)=1),Punktsystem!$B$10,0),0)</f>
        <v>0</v>
      </c>
      <c r="EC28" s="225">
        <f>IF(EA28=Punktsystem!$B$5,IF(AND(Punktsystem!$I$14&lt;&gt;"",'alle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ED28" s="230">
        <f>IF(OR('alle Spiele'!ED28="",'alle Spiele'!EE28=""),0,IF(AND('alle Spiele'!$H28='alle Spiele'!ED28,'alle Spiele'!$J28='alle Spiele'!EE28),Punktsystem!$B$5,IF(OR(AND('alle Spiele'!$H28-'alle Spiele'!$J28&lt;0,'alle Spiele'!ED28-'alle Spiele'!EE28&lt;0),AND('alle Spiele'!$H28-'alle Spiele'!$J28&gt;0,'alle Spiele'!ED28-'alle Spiele'!EE28&gt;0),AND('alle Spiele'!$H28-'alle Spiele'!$J28=0,'alle Spiele'!ED28-'alle Spiele'!EE28=0)),Punktsystem!$B$6,0)))</f>
        <v>0</v>
      </c>
      <c r="EE28" s="224">
        <f>IF(ED28=Punktsystem!$B$6,IF(AND(Punktsystem!$D$9&lt;&gt;"",'alle Spiele'!$H28-'alle Spiele'!$J28='alle Spiele'!ED28-'alle Spiele'!EE28,'alle Spiele'!$H28&lt;&gt;'alle Spiele'!$J28),Punktsystem!$B$9,0)+IF(AND(Punktsystem!$D$11&lt;&gt;"",OR('alle Spiele'!$H28='alle Spiele'!ED28,'alle Spiele'!$J28='alle Spiele'!EE28)),Punktsystem!$B$11,0)+IF(AND(Punktsystem!$D$10&lt;&gt;"",'alle Spiele'!$H28='alle Spiele'!$J28,'alle Spiele'!ED28='alle Spiele'!EE28,ABS('alle Spiele'!$H28-'alle Spiele'!ED28)=1),Punktsystem!$B$10,0),0)</f>
        <v>0</v>
      </c>
      <c r="EF28" s="225">
        <f>IF(ED28=Punktsystem!$B$5,IF(AND(Punktsystem!$I$14&lt;&gt;"",'alle Spiele'!$H28+'alle Spiele'!$J28&gt;Punktsystem!$D$14),('alle Spiele'!$H28+'alle Spiele'!$J28-Punktsystem!$D$14)*Punktsystem!$F$14,0)+IF(AND(Punktsystem!$I$15&lt;&gt;"",ABS('alle Spiele'!$H28-'alle Spiele'!$J28)&gt;Punktsystem!$D$15),(ABS('alle Spiele'!$H28-'alle Spiele'!$J28)-Punktsystem!$D$15)*Punktsystem!$F$15,0),0)</f>
        <v>0</v>
      </c>
      <c r="EG28" s="230">
        <f>IF(OR('alle Spiele'!EG28="",'alle Spiele'!EH28=""),0,IF(AND('alle Spiele'!$H28='alle Spiele'!EG28,'alle Spiele'!$J28='alle Spiele'!EH28),Punktsystem!$B$5,IF(OR(AND('alle Spiele'!$H28-'alle Spiele'!$J28&lt;0,'alle Spiele'!EG28-'alle Spiele'!EH28&lt;0),AND('alle Spiele'!$H28-'alle Spiele'!$J28&gt;0,'alle Spiele'!EG28-'alle Spiele'!EH28&gt;0),AND('alle Spiele'!$H28-'alle Spiele'!$J28=0,'alle Spiele'!EG28-'alle Spiele'!EH28=0)),Punktsystem!$B$6,0)))</f>
        <v>0</v>
      </c>
      <c r="EH28" s="224">
        <f>IF(EG28=Punktsystem!$B$6,IF(AND(Punktsystem!$D$9&lt;&gt;"",'alle Spiele'!$H28-'alle Spiele'!$J28='alle Spiele'!EG28-'alle Spiele'!EH28,'alle Spiele'!$H28&lt;&gt;'alle Spiele'!$J28),Punktsystem!$B$9,0)+IF(AND(Punktsystem!$D$11&lt;&gt;"",OR('alle Spiele'!$H28='alle Spiele'!EG28,'alle Spiele'!$J28='alle Spiele'!EH28)),Punktsystem!$B$11,0)+IF(AND(Punktsystem!$D$10&lt;&gt;"",'alle Spiele'!$H28='alle Spiele'!$J28,'alle Spiele'!EG28='alle Spiele'!EH28,ABS('alle Spiele'!$H28-'alle Spiele'!EG28)=1),Punktsystem!$B$10,0),0)</f>
        <v>0</v>
      </c>
      <c r="EI28" s="225">
        <f>IF(EG28=Punktsystem!$B$5,IF(AND(Punktsystem!$I$14&lt;&gt;"",'alle Spiele'!$H28+'alle Spiele'!$J28&gt;Punktsystem!$D$14),('alle Spiele'!$H28+'alle Spiele'!$J28-Punktsystem!$D$14)*Punktsystem!$F$14,0)+IF(AND(Punktsystem!$I$15&lt;&gt;"",ABS('alle Spiele'!$H28-'alle Spiele'!$J28)&gt;Punktsystem!$D$15),(ABS('alle Spiele'!$H28-'alle Spiele'!$J28)-Punktsystem!$D$15)*Punktsystem!$F$15,0),0)</f>
        <v>0</v>
      </c>
    </row>
    <row r="29" spans="1:139" x14ac:dyDescent="0.2">
      <c r="A29"/>
      <c r="B29"/>
      <c r="C29"/>
      <c r="D29"/>
      <c r="E29"/>
      <c r="F29"/>
      <c r="G29"/>
      <c r="H29"/>
      <c r="J29"/>
      <c r="K29"/>
      <c r="L29"/>
      <c r="M29"/>
      <c r="N29"/>
      <c r="O29"/>
      <c r="P29"/>
      <c r="Q29"/>
      <c r="T29" s="230">
        <f>IF(OR('alle Spiele'!T29="",'alle Spiele'!U29=""),0,IF(AND('alle Spiele'!$H29='alle Spiele'!T29,'alle Spiele'!$J29='alle Spiele'!U29),Punktsystem!$B$5,IF(OR(AND('alle Spiele'!$H29-'alle Spiele'!$J29&lt;0,'alle Spiele'!T29-'alle Spiele'!U29&lt;0),AND('alle Spiele'!$H29-'alle Spiele'!$J29&gt;0,'alle Spiele'!T29-'alle Spiele'!U29&gt;0),AND('alle Spiele'!$H29-'alle Spiele'!$J29=0,'alle Spiele'!T29-'alle Spiele'!U29=0)),Punktsystem!$B$6,0)))</f>
        <v>0</v>
      </c>
      <c r="U29" s="224">
        <f>IF(T29=Punktsystem!$B$6,IF(AND(Punktsystem!$D$9&lt;&gt;"",'alle Spiele'!$H29-'alle Spiele'!$J29='alle Spiele'!T29-'alle Spiele'!U29,'alle Spiele'!$H29&lt;&gt;'alle Spiele'!$J29),Punktsystem!$B$9,0)+IF(AND(Punktsystem!$D$11&lt;&gt;"",OR('alle Spiele'!$H29='alle Spiele'!T29,'alle Spiele'!$J29='alle Spiele'!U29)),Punktsystem!$B$11,0)+IF(AND(Punktsystem!$D$10&lt;&gt;"",'alle Spiele'!$H29='alle Spiele'!$J29,'alle Spiele'!T29='alle Spiele'!U29,ABS('alle Spiele'!$H29-'alle Spiele'!T29)=1),Punktsystem!$B$10,0),0)</f>
        <v>0</v>
      </c>
      <c r="V29" s="225">
        <f>IF(T29=Punktsystem!$B$5,IF(AND(Punktsystem!$I$14&lt;&gt;"",'alle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W29" s="230">
        <f>IF(OR('alle Spiele'!W29="",'alle Spiele'!X29=""),0,IF(AND('alle Spiele'!$H29='alle Spiele'!W29,'alle Spiele'!$J29='alle Spiele'!X29),Punktsystem!$B$5,IF(OR(AND('alle Spiele'!$H29-'alle Spiele'!$J29&lt;0,'alle Spiele'!W29-'alle Spiele'!X29&lt;0),AND('alle Spiele'!$H29-'alle Spiele'!$J29&gt;0,'alle Spiele'!W29-'alle Spiele'!X29&gt;0),AND('alle Spiele'!$H29-'alle Spiele'!$J29=0,'alle Spiele'!W29-'alle Spiele'!X29=0)),Punktsystem!$B$6,0)))</f>
        <v>0</v>
      </c>
      <c r="X29" s="224">
        <f>IF(W29=Punktsystem!$B$6,IF(AND(Punktsystem!$D$9&lt;&gt;"",'alle Spiele'!$H29-'alle Spiele'!$J29='alle Spiele'!W29-'alle Spiele'!X29,'alle Spiele'!$H29&lt;&gt;'alle Spiele'!$J29),Punktsystem!$B$9,0)+IF(AND(Punktsystem!$D$11&lt;&gt;"",OR('alle Spiele'!$H29='alle Spiele'!W29,'alle Spiele'!$J29='alle Spiele'!X29)),Punktsystem!$B$11,0)+IF(AND(Punktsystem!$D$10&lt;&gt;"",'alle Spiele'!$H29='alle Spiele'!$J29,'alle Spiele'!W29='alle Spiele'!X29,ABS('alle Spiele'!$H29-'alle Spiele'!W29)=1),Punktsystem!$B$10,0),0)</f>
        <v>0</v>
      </c>
      <c r="Y29" s="225">
        <f>IF(W29=Punktsystem!$B$5,IF(AND(Punktsystem!$I$14&lt;&gt;"",'alle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Z29" s="230">
        <f>IF(OR('alle Spiele'!Z29="",'alle Spiele'!AA29=""),0,IF(AND('alle Spiele'!$H29='alle Spiele'!Z29,'alle Spiele'!$J29='alle Spiele'!AA29),Punktsystem!$B$5,IF(OR(AND('alle Spiele'!$H29-'alle Spiele'!$J29&lt;0,'alle Spiele'!Z29-'alle Spiele'!AA29&lt;0),AND('alle Spiele'!$H29-'alle Spiele'!$J29&gt;0,'alle Spiele'!Z29-'alle Spiele'!AA29&gt;0),AND('alle Spiele'!$H29-'alle Spiele'!$J29=0,'alle Spiele'!Z29-'alle Spiele'!AA29=0)),Punktsystem!$B$6,0)))</f>
        <v>0</v>
      </c>
      <c r="AA29" s="224">
        <f>IF(Z29=Punktsystem!$B$6,IF(AND(Punktsystem!$D$9&lt;&gt;"",'alle Spiele'!$H29-'alle Spiele'!$J29='alle Spiele'!Z29-'alle Spiele'!AA29,'alle Spiele'!$H29&lt;&gt;'alle Spiele'!$J29),Punktsystem!$B$9,0)+IF(AND(Punktsystem!$D$11&lt;&gt;"",OR('alle Spiele'!$H29='alle Spiele'!Z29,'alle Spiele'!$J29='alle Spiele'!AA29)),Punktsystem!$B$11,0)+IF(AND(Punktsystem!$D$10&lt;&gt;"",'alle Spiele'!$H29='alle Spiele'!$J29,'alle Spiele'!Z29='alle Spiele'!AA29,ABS('alle Spiele'!$H29-'alle Spiele'!Z29)=1),Punktsystem!$B$10,0),0)</f>
        <v>0</v>
      </c>
      <c r="AB29" s="225">
        <f>IF(Z29=Punktsystem!$B$5,IF(AND(Punktsystem!$I$14&lt;&gt;"",'alle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AC29" s="230">
        <f>IF(OR('alle Spiele'!AC29="",'alle Spiele'!AD29=""),0,IF(AND('alle Spiele'!$H29='alle Spiele'!AC29,'alle Spiele'!$J29='alle Spiele'!AD29),Punktsystem!$B$5,IF(OR(AND('alle Spiele'!$H29-'alle Spiele'!$J29&lt;0,'alle Spiele'!AC29-'alle Spiele'!AD29&lt;0),AND('alle Spiele'!$H29-'alle Spiele'!$J29&gt;0,'alle Spiele'!AC29-'alle Spiele'!AD29&gt;0),AND('alle Spiele'!$H29-'alle Spiele'!$J29=0,'alle Spiele'!AC29-'alle Spiele'!AD29=0)),Punktsystem!$B$6,0)))</f>
        <v>0</v>
      </c>
      <c r="AD29" s="224">
        <f>IF(AC29=Punktsystem!$B$6,IF(AND(Punktsystem!$D$9&lt;&gt;"",'alle Spiele'!$H29-'alle Spiele'!$J29='alle Spiele'!AC29-'alle Spiele'!AD29,'alle Spiele'!$H29&lt;&gt;'alle Spiele'!$J29),Punktsystem!$B$9,0)+IF(AND(Punktsystem!$D$11&lt;&gt;"",OR('alle Spiele'!$H29='alle Spiele'!AC29,'alle Spiele'!$J29='alle Spiele'!AD29)),Punktsystem!$B$11,0)+IF(AND(Punktsystem!$D$10&lt;&gt;"",'alle Spiele'!$H29='alle Spiele'!$J29,'alle Spiele'!AC29='alle Spiele'!AD29,ABS('alle Spiele'!$H29-'alle Spiele'!AC29)=1),Punktsystem!$B$10,0),0)</f>
        <v>0</v>
      </c>
      <c r="AE29" s="225">
        <f>IF(AC29=Punktsystem!$B$5,IF(AND(Punktsystem!$I$14&lt;&gt;"",'alle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AF29" s="230">
        <f>IF(OR('alle Spiele'!AF29="",'alle Spiele'!AG29=""),0,IF(AND('alle Spiele'!$H29='alle Spiele'!AF29,'alle Spiele'!$J29='alle Spiele'!AG29),Punktsystem!$B$5,IF(OR(AND('alle Spiele'!$H29-'alle Spiele'!$J29&lt;0,'alle Spiele'!AF29-'alle Spiele'!AG29&lt;0),AND('alle Spiele'!$H29-'alle Spiele'!$J29&gt;0,'alle Spiele'!AF29-'alle Spiele'!AG29&gt;0),AND('alle Spiele'!$H29-'alle Spiele'!$J29=0,'alle Spiele'!AF29-'alle Spiele'!AG29=0)),Punktsystem!$B$6,0)))</f>
        <v>0</v>
      </c>
      <c r="AG29" s="224">
        <f>IF(AF29=Punktsystem!$B$6,IF(AND(Punktsystem!$D$9&lt;&gt;"",'alle Spiele'!$H29-'alle Spiele'!$J29='alle Spiele'!AF29-'alle Spiele'!AG29,'alle Spiele'!$H29&lt;&gt;'alle Spiele'!$J29),Punktsystem!$B$9,0)+IF(AND(Punktsystem!$D$11&lt;&gt;"",OR('alle Spiele'!$H29='alle Spiele'!AF29,'alle Spiele'!$J29='alle Spiele'!AG29)),Punktsystem!$B$11,0)+IF(AND(Punktsystem!$D$10&lt;&gt;"",'alle Spiele'!$H29='alle Spiele'!$J29,'alle Spiele'!AF29='alle Spiele'!AG29,ABS('alle Spiele'!$H29-'alle Spiele'!AF29)=1),Punktsystem!$B$10,0),0)</f>
        <v>0</v>
      </c>
      <c r="AH29" s="225">
        <f>IF(AF29=Punktsystem!$B$5,IF(AND(Punktsystem!$I$14&lt;&gt;"",'alle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AI29" s="230">
        <f>IF(OR('alle Spiele'!AI29="",'alle Spiele'!AJ29=""),0,IF(AND('alle Spiele'!$H29='alle Spiele'!AI29,'alle Spiele'!$J29='alle Spiele'!AJ29),Punktsystem!$B$5,IF(OR(AND('alle Spiele'!$H29-'alle Spiele'!$J29&lt;0,'alle Spiele'!AI29-'alle Spiele'!AJ29&lt;0),AND('alle Spiele'!$H29-'alle Spiele'!$J29&gt;0,'alle Spiele'!AI29-'alle Spiele'!AJ29&gt;0),AND('alle Spiele'!$H29-'alle Spiele'!$J29=0,'alle Spiele'!AI29-'alle Spiele'!AJ29=0)),Punktsystem!$B$6,0)))</f>
        <v>0</v>
      </c>
      <c r="AJ29" s="224">
        <f>IF(AI29=Punktsystem!$B$6,IF(AND(Punktsystem!$D$9&lt;&gt;"",'alle Spiele'!$H29-'alle Spiele'!$J29='alle Spiele'!AI29-'alle Spiele'!AJ29,'alle Spiele'!$H29&lt;&gt;'alle Spiele'!$J29),Punktsystem!$B$9,0)+IF(AND(Punktsystem!$D$11&lt;&gt;"",OR('alle Spiele'!$H29='alle Spiele'!AI29,'alle Spiele'!$J29='alle Spiele'!AJ29)),Punktsystem!$B$11,0)+IF(AND(Punktsystem!$D$10&lt;&gt;"",'alle Spiele'!$H29='alle Spiele'!$J29,'alle Spiele'!AI29='alle Spiele'!AJ29,ABS('alle Spiele'!$H29-'alle Spiele'!AI29)=1),Punktsystem!$B$10,0),0)</f>
        <v>0</v>
      </c>
      <c r="AK29" s="225">
        <f>IF(AI29=Punktsystem!$B$5,IF(AND(Punktsystem!$I$14&lt;&gt;"",'alle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AL29" s="230">
        <f>IF(OR('alle Spiele'!AL29="",'alle Spiele'!AM29=""),0,IF(AND('alle Spiele'!$H29='alle Spiele'!AL29,'alle Spiele'!$J29='alle Spiele'!AM29),Punktsystem!$B$5,IF(OR(AND('alle Spiele'!$H29-'alle Spiele'!$J29&lt;0,'alle Spiele'!AL29-'alle Spiele'!AM29&lt;0),AND('alle Spiele'!$H29-'alle Spiele'!$J29&gt;0,'alle Spiele'!AL29-'alle Spiele'!AM29&gt;0),AND('alle Spiele'!$H29-'alle Spiele'!$J29=0,'alle Spiele'!AL29-'alle Spiele'!AM29=0)),Punktsystem!$B$6,0)))</f>
        <v>0</v>
      </c>
      <c r="AM29" s="224">
        <f>IF(AL29=Punktsystem!$B$6,IF(AND(Punktsystem!$D$9&lt;&gt;"",'alle Spiele'!$H29-'alle Spiele'!$J29='alle Spiele'!AL29-'alle Spiele'!AM29,'alle Spiele'!$H29&lt;&gt;'alle Spiele'!$J29),Punktsystem!$B$9,0)+IF(AND(Punktsystem!$D$11&lt;&gt;"",OR('alle Spiele'!$H29='alle Spiele'!AL29,'alle Spiele'!$J29='alle Spiele'!AM29)),Punktsystem!$B$11,0)+IF(AND(Punktsystem!$D$10&lt;&gt;"",'alle Spiele'!$H29='alle Spiele'!$J29,'alle Spiele'!AL29='alle Spiele'!AM29,ABS('alle Spiele'!$H29-'alle Spiele'!AL29)=1),Punktsystem!$B$10,0),0)</f>
        <v>0</v>
      </c>
      <c r="AN29" s="225">
        <f>IF(AL29=Punktsystem!$B$5,IF(AND(Punktsystem!$I$14&lt;&gt;"",'alle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AO29" s="230">
        <f>IF(OR('alle Spiele'!AO29="",'alle Spiele'!AP29=""),0,IF(AND('alle Spiele'!$H29='alle Spiele'!AO29,'alle Spiele'!$J29='alle Spiele'!AP29),Punktsystem!$B$5,IF(OR(AND('alle Spiele'!$H29-'alle Spiele'!$J29&lt;0,'alle Spiele'!AO29-'alle Spiele'!AP29&lt;0),AND('alle Spiele'!$H29-'alle Spiele'!$J29&gt;0,'alle Spiele'!AO29-'alle Spiele'!AP29&gt;0),AND('alle Spiele'!$H29-'alle Spiele'!$J29=0,'alle Spiele'!AO29-'alle Spiele'!AP29=0)),Punktsystem!$B$6,0)))</f>
        <v>0</v>
      </c>
      <c r="AP29" s="224">
        <f>IF(AO29=Punktsystem!$B$6,IF(AND(Punktsystem!$D$9&lt;&gt;"",'alle Spiele'!$H29-'alle Spiele'!$J29='alle Spiele'!AO29-'alle Spiele'!AP29,'alle Spiele'!$H29&lt;&gt;'alle Spiele'!$J29),Punktsystem!$B$9,0)+IF(AND(Punktsystem!$D$11&lt;&gt;"",OR('alle Spiele'!$H29='alle Spiele'!AO29,'alle Spiele'!$J29='alle Spiele'!AP29)),Punktsystem!$B$11,0)+IF(AND(Punktsystem!$D$10&lt;&gt;"",'alle Spiele'!$H29='alle Spiele'!$J29,'alle Spiele'!AO29='alle Spiele'!AP29,ABS('alle Spiele'!$H29-'alle Spiele'!AO29)=1),Punktsystem!$B$10,0),0)</f>
        <v>0</v>
      </c>
      <c r="AQ29" s="225">
        <f>IF(AO29=Punktsystem!$B$5,IF(AND(Punktsystem!$I$14&lt;&gt;"",'alle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AR29" s="230">
        <f>IF(OR('alle Spiele'!AR29="",'alle Spiele'!AS29=""),0,IF(AND('alle Spiele'!$H29='alle Spiele'!AR29,'alle Spiele'!$J29='alle Spiele'!AS29),Punktsystem!$B$5,IF(OR(AND('alle Spiele'!$H29-'alle Spiele'!$J29&lt;0,'alle Spiele'!AR29-'alle Spiele'!AS29&lt;0),AND('alle Spiele'!$H29-'alle Spiele'!$J29&gt;0,'alle Spiele'!AR29-'alle Spiele'!AS29&gt;0),AND('alle Spiele'!$H29-'alle Spiele'!$J29=0,'alle Spiele'!AR29-'alle Spiele'!AS29=0)),Punktsystem!$B$6,0)))</f>
        <v>0</v>
      </c>
      <c r="AS29" s="224">
        <f>IF(AR29=Punktsystem!$B$6,IF(AND(Punktsystem!$D$9&lt;&gt;"",'alle Spiele'!$H29-'alle Spiele'!$J29='alle Spiele'!AR29-'alle Spiele'!AS29,'alle Spiele'!$H29&lt;&gt;'alle Spiele'!$J29),Punktsystem!$B$9,0)+IF(AND(Punktsystem!$D$11&lt;&gt;"",OR('alle Spiele'!$H29='alle Spiele'!AR29,'alle Spiele'!$J29='alle Spiele'!AS29)),Punktsystem!$B$11,0)+IF(AND(Punktsystem!$D$10&lt;&gt;"",'alle Spiele'!$H29='alle Spiele'!$J29,'alle Spiele'!AR29='alle Spiele'!AS29,ABS('alle Spiele'!$H29-'alle Spiele'!AR29)=1),Punktsystem!$B$10,0),0)</f>
        <v>0</v>
      </c>
      <c r="AT29" s="225">
        <f>IF(AR29=Punktsystem!$B$5,IF(AND(Punktsystem!$I$14&lt;&gt;"",'alle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AU29" s="230">
        <f>IF(OR('alle Spiele'!AU29="",'alle Spiele'!AV29=""),0,IF(AND('alle Spiele'!$H29='alle Spiele'!AU29,'alle Spiele'!$J29='alle Spiele'!AV29),Punktsystem!$B$5,IF(OR(AND('alle Spiele'!$H29-'alle Spiele'!$J29&lt;0,'alle Spiele'!AU29-'alle Spiele'!AV29&lt;0),AND('alle Spiele'!$H29-'alle Spiele'!$J29&gt;0,'alle Spiele'!AU29-'alle Spiele'!AV29&gt;0),AND('alle Spiele'!$H29-'alle Spiele'!$J29=0,'alle Spiele'!AU29-'alle Spiele'!AV29=0)),Punktsystem!$B$6,0)))</f>
        <v>0</v>
      </c>
      <c r="AV29" s="224">
        <f>IF(AU29=Punktsystem!$B$6,IF(AND(Punktsystem!$D$9&lt;&gt;"",'alle Spiele'!$H29-'alle Spiele'!$J29='alle Spiele'!AU29-'alle Spiele'!AV29,'alle Spiele'!$H29&lt;&gt;'alle Spiele'!$J29),Punktsystem!$B$9,0)+IF(AND(Punktsystem!$D$11&lt;&gt;"",OR('alle Spiele'!$H29='alle Spiele'!AU29,'alle Spiele'!$J29='alle Spiele'!AV29)),Punktsystem!$B$11,0)+IF(AND(Punktsystem!$D$10&lt;&gt;"",'alle Spiele'!$H29='alle Spiele'!$J29,'alle Spiele'!AU29='alle Spiele'!AV29,ABS('alle Spiele'!$H29-'alle Spiele'!AU29)=1),Punktsystem!$B$10,0),0)</f>
        <v>0</v>
      </c>
      <c r="AW29" s="225">
        <f>IF(AU29=Punktsystem!$B$5,IF(AND(Punktsystem!$I$14&lt;&gt;"",'alle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AX29" s="230">
        <f>IF(OR('alle Spiele'!AX29="",'alle Spiele'!AY29=""),0,IF(AND('alle Spiele'!$H29='alle Spiele'!AX29,'alle Spiele'!$J29='alle Spiele'!AY29),Punktsystem!$B$5,IF(OR(AND('alle Spiele'!$H29-'alle Spiele'!$J29&lt;0,'alle Spiele'!AX29-'alle Spiele'!AY29&lt;0),AND('alle Spiele'!$H29-'alle Spiele'!$J29&gt;0,'alle Spiele'!AX29-'alle Spiele'!AY29&gt;0),AND('alle Spiele'!$H29-'alle Spiele'!$J29=0,'alle Spiele'!AX29-'alle Spiele'!AY29=0)),Punktsystem!$B$6,0)))</f>
        <v>0</v>
      </c>
      <c r="AY29" s="224">
        <f>IF(AX29=Punktsystem!$B$6,IF(AND(Punktsystem!$D$9&lt;&gt;"",'alle Spiele'!$H29-'alle Spiele'!$J29='alle Spiele'!AX29-'alle Spiele'!AY29,'alle Spiele'!$H29&lt;&gt;'alle Spiele'!$J29),Punktsystem!$B$9,0)+IF(AND(Punktsystem!$D$11&lt;&gt;"",OR('alle Spiele'!$H29='alle Spiele'!AX29,'alle Spiele'!$J29='alle Spiele'!AY29)),Punktsystem!$B$11,0)+IF(AND(Punktsystem!$D$10&lt;&gt;"",'alle Spiele'!$H29='alle Spiele'!$J29,'alle Spiele'!AX29='alle Spiele'!AY29,ABS('alle Spiele'!$H29-'alle Spiele'!AX29)=1),Punktsystem!$B$10,0),0)</f>
        <v>0</v>
      </c>
      <c r="AZ29" s="225">
        <f>IF(AX29=Punktsystem!$B$5,IF(AND(Punktsystem!$I$14&lt;&gt;"",'alle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BA29" s="230">
        <f>IF(OR('alle Spiele'!BA29="",'alle Spiele'!BB29=""),0,IF(AND('alle Spiele'!$H29='alle Spiele'!BA29,'alle Spiele'!$J29='alle Spiele'!BB29),Punktsystem!$B$5,IF(OR(AND('alle Spiele'!$H29-'alle Spiele'!$J29&lt;0,'alle Spiele'!BA29-'alle Spiele'!BB29&lt;0),AND('alle Spiele'!$H29-'alle Spiele'!$J29&gt;0,'alle Spiele'!BA29-'alle Spiele'!BB29&gt;0),AND('alle Spiele'!$H29-'alle Spiele'!$J29=0,'alle Spiele'!BA29-'alle Spiele'!BB29=0)),Punktsystem!$B$6,0)))</f>
        <v>0</v>
      </c>
      <c r="BB29" s="224">
        <f>IF(BA29=Punktsystem!$B$6,IF(AND(Punktsystem!$D$9&lt;&gt;"",'alle Spiele'!$H29-'alle Spiele'!$J29='alle Spiele'!BA29-'alle Spiele'!BB29,'alle Spiele'!$H29&lt;&gt;'alle Spiele'!$J29),Punktsystem!$B$9,0)+IF(AND(Punktsystem!$D$11&lt;&gt;"",OR('alle Spiele'!$H29='alle Spiele'!BA29,'alle Spiele'!$J29='alle Spiele'!BB29)),Punktsystem!$B$11,0)+IF(AND(Punktsystem!$D$10&lt;&gt;"",'alle Spiele'!$H29='alle Spiele'!$J29,'alle Spiele'!BA29='alle Spiele'!BB29,ABS('alle Spiele'!$H29-'alle Spiele'!BA29)=1),Punktsystem!$B$10,0),0)</f>
        <v>0</v>
      </c>
      <c r="BC29" s="225">
        <f>IF(BA29=Punktsystem!$B$5,IF(AND(Punktsystem!$I$14&lt;&gt;"",'alle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BD29" s="230">
        <f>IF(OR('alle Spiele'!BD29="",'alle Spiele'!BE29=""),0,IF(AND('alle Spiele'!$H29='alle Spiele'!BD29,'alle Spiele'!$J29='alle Spiele'!BE29),Punktsystem!$B$5,IF(OR(AND('alle Spiele'!$H29-'alle Spiele'!$J29&lt;0,'alle Spiele'!BD29-'alle Spiele'!BE29&lt;0),AND('alle Spiele'!$H29-'alle Spiele'!$J29&gt;0,'alle Spiele'!BD29-'alle Spiele'!BE29&gt;0),AND('alle Spiele'!$H29-'alle Spiele'!$J29=0,'alle Spiele'!BD29-'alle Spiele'!BE29=0)),Punktsystem!$B$6,0)))</f>
        <v>0</v>
      </c>
      <c r="BE29" s="224">
        <f>IF(BD29=Punktsystem!$B$6,IF(AND(Punktsystem!$D$9&lt;&gt;"",'alle Spiele'!$H29-'alle Spiele'!$J29='alle Spiele'!BD29-'alle Spiele'!BE29,'alle Spiele'!$H29&lt;&gt;'alle Spiele'!$J29),Punktsystem!$B$9,0)+IF(AND(Punktsystem!$D$11&lt;&gt;"",OR('alle Spiele'!$H29='alle Spiele'!BD29,'alle Spiele'!$J29='alle Spiele'!BE29)),Punktsystem!$B$11,0)+IF(AND(Punktsystem!$D$10&lt;&gt;"",'alle Spiele'!$H29='alle Spiele'!$J29,'alle Spiele'!BD29='alle Spiele'!BE29,ABS('alle Spiele'!$H29-'alle Spiele'!BD29)=1),Punktsystem!$B$10,0),0)</f>
        <v>0</v>
      </c>
      <c r="BF29" s="225">
        <f>IF(BD29=Punktsystem!$B$5,IF(AND(Punktsystem!$I$14&lt;&gt;"",'alle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BG29" s="230">
        <f>IF(OR('alle Spiele'!BG29="",'alle Spiele'!BH29=""),0,IF(AND('alle Spiele'!$H29='alle Spiele'!BG29,'alle Spiele'!$J29='alle Spiele'!BH29),Punktsystem!$B$5,IF(OR(AND('alle Spiele'!$H29-'alle Spiele'!$J29&lt;0,'alle Spiele'!BG29-'alle Spiele'!BH29&lt;0),AND('alle Spiele'!$H29-'alle Spiele'!$J29&gt;0,'alle Spiele'!BG29-'alle Spiele'!BH29&gt;0),AND('alle Spiele'!$H29-'alle Spiele'!$J29=0,'alle Spiele'!BG29-'alle Spiele'!BH29=0)),Punktsystem!$B$6,0)))</f>
        <v>0</v>
      </c>
      <c r="BH29" s="224">
        <f>IF(BG29=Punktsystem!$B$6,IF(AND(Punktsystem!$D$9&lt;&gt;"",'alle Spiele'!$H29-'alle Spiele'!$J29='alle Spiele'!BG29-'alle Spiele'!BH29,'alle Spiele'!$H29&lt;&gt;'alle Spiele'!$J29),Punktsystem!$B$9,0)+IF(AND(Punktsystem!$D$11&lt;&gt;"",OR('alle Spiele'!$H29='alle Spiele'!BG29,'alle Spiele'!$J29='alle Spiele'!BH29)),Punktsystem!$B$11,0)+IF(AND(Punktsystem!$D$10&lt;&gt;"",'alle Spiele'!$H29='alle Spiele'!$J29,'alle Spiele'!BG29='alle Spiele'!BH29,ABS('alle Spiele'!$H29-'alle Spiele'!BG29)=1),Punktsystem!$B$10,0),0)</f>
        <v>0</v>
      </c>
      <c r="BI29" s="225">
        <f>IF(BG29=Punktsystem!$B$5,IF(AND(Punktsystem!$I$14&lt;&gt;"",'alle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BJ29" s="230">
        <f>IF(OR('alle Spiele'!BJ29="",'alle Spiele'!BK29=""),0,IF(AND('alle Spiele'!$H29='alle Spiele'!BJ29,'alle Spiele'!$J29='alle Spiele'!BK29),Punktsystem!$B$5,IF(OR(AND('alle Spiele'!$H29-'alle Spiele'!$J29&lt;0,'alle Spiele'!BJ29-'alle Spiele'!BK29&lt;0),AND('alle Spiele'!$H29-'alle Spiele'!$J29&gt;0,'alle Spiele'!BJ29-'alle Spiele'!BK29&gt;0),AND('alle Spiele'!$H29-'alle Spiele'!$J29=0,'alle Spiele'!BJ29-'alle Spiele'!BK29=0)),Punktsystem!$B$6,0)))</f>
        <v>0</v>
      </c>
      <c r="BK29" s="224">
        <f>IF(BJ29=Punktsystem!$B$6,IF(AND(Punktsystem!$D$9&lt;&gt;"",'alle Spiele'!$H29-'alle Spiele'!$J29='alle Spiele'!BJ29-'alle Spiele'!BK29,'alle Spiele'!$H29&lt;&gt;'alle Spiele'!$J29),Punktsystem!$B$9,0)+IF(AND(Punktsystem!$D$11&lt;&gt;"",OR('alle Spiele'!$H29='alle Spiele'!BJ29,'alle Spiele'!$J29='alle Spiele'!BK29)),Punktsystem!$B$11,0)+IF(AND(Punktsystem!$D$10&lt;&gt;"",'alle Spiele'!$H29='alle Spiele'!$J29,'alle Spiele'!BJ29='alle Spiele'!BK29,ABS('alle Spiele'!$H29-'alle Spiele'!BJ29)=1),Punktsystem!$B$10,0),0)</f>
        <v>0</v>
      </c>
      <c r="BL29" s="225">
        <f>IF(BJ29=Punktsystem!$B$5,IF(AND(Punktsystem!$I$14&lt;&gt;"",'alle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BM29" s="230">
        <f>IF(OR('alle Spiele'!BM29="",'alle Spiele'!BN29=""),0,IF(AND('alle Spiele'!$H29='alle Spiele'!BM29,'alle Spiele'!$J29='alle Spiele'!BN29),Punktsystem!$B$5,IF(OR(AND('alle Spiele'!$H29-'alle Spiele'!$J29&lt;0,'alle Spiele'!BM29-'alle Spiele'!BN29&lt;0),AND('alle Spiele'!$H29-'alle Spiele'!$J29&gt;0,'alle Spiele'!BM29-'alle Spiele'!BN29&gt;0),AND('alle Spiele'!$H29-'alle Spiele'!$J29=0,'alle Spiele'!BM29-'alle Spiele'!BN29=0)),Punktsystem!$B$6,0)))</f>
        <v>0</v>
      </c>
      <c r="BN29" s="224">
        <f>IF(BM29=Punktsystem!$B$6,IF(AND(Punktsystem!$D$9&lt;&gt;"",'alle Spiele'!$H29-'alle Spiele'!$J29='alle Spiele'!BM29-'alle Spiele'!BN29,'alle Spiele'!$H29&lt;&gt;'alle Spiele'!$J29),Punktsystem!$B$9,0)+IF(AND(Punktsystem!$D$11&lt;&gt;"",OR('alle Spiele'!$H29='alle Spiele'!BM29,'alle Spiele'!$J29='alle Spiele'!BN29)),Punktsystem!$B$11,0)+IF(AND(Punktsystem!$D$10&lt;&gt;"",'alle Spiele'!$H29='alle Spiele'!$J29,'alle Spiele'!BM29='alle Spiele'!BN29,ABS('alle Spiele'!$H29-'alle Spiele'!BM29)=1),Punktsystem!$B$10,0),0)</f>
        <v>0</v>
      </c>
      <c r="BO29" s="225">
        <f>IF(BM29=Punktsystem!$B$5,IF(AND(Punktsystem!$I$14&lt;&gt;"",'alle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BP29" s="230">
        <f>IF(OR('alle Spiele'!BP29="",'alle Spiele'!BQ29=""),0,IF(AND('alle Spiele'!$H29='alle Spiele'!BP29,'alle Spiele'!$J29='alle Spiele'!BQ29),Punktsystem!$B$5,IF(OR(AND('alle Spiele'!$H29-'alle Spiele'!$J29&lt;0,'alle Spiele'!BP29-'alle Spiele'!BQ29&lt;0),AND('alle Spiele'!$H29-'alle Spiele'!$J29&gt;0,'alle Spiele'!BP29-'alle Spiele'!BQ29&gt;0),AND('alle Spiele'!$H29-'alle Spiele'!$J29=0,'alle Spiele'!BP29-'alle Spiele'!BQ29=0)),Punktsystem!$B$6,0)))</f>
        <v>0</v>
      </c>
      <c r="BQ29" s="224">
        <f>IF(BP29=Punktsystem!$B$6,IF(AND(Punktsystem!$D$9&lt;&gt;"",'alle Spiele'!$H29-'alle Spiele'!$J29='alle Spiele'!BP29-'alle Spiele'!BQ29,'alle Spiele'!$H29&lt;&gt;'alle Spiele'!$J29),Punktsystem!$B$9,0)+IF(AND(Punktsystem!$D$11&lt;&gt;"",OR('alle Spiele'!$H29='alle Spiele'!BP29,'alle Spiele'!$J29='alle Spiele'!BQ29)),Punktsystem!$B$11,0)+IF(AND(Punktsystem!$D$10&lt;&gt;"",'alle Spiele'!$H29='alle Spiele'!$J29,'alle Spiele'!BP29='alle Spiele'!BQ29,ABS('alle Spiele'!$H29-'alle Spiele'!BP29)=1),Punktsystem!$B$10,0),0)</f>
        <v>0</v>
      </c>
      <c r="BR29" s="225">
        <f>IF(BP29=Punktsystem!$B$5,IF(AND(Punktsystem!$I$14&lt;&gt;"",'alle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BS29" s="230">
        <f>IF(OR('alle Spiele'!BS29="",'alle Spiele'!BT29=""),0,IF(AND('alle Spiele'!$H29='alle Spiele'!BS29,'alle Spiele'!$J29='alle Spiele'!BT29),Punktsystem!$B$5,IF(OR(AND('alle Spiele'!$H29-'alle Spiele'!$J29&lt;0,'alle Spiele'!BS29-'alle Spiele'!BT29&lt;0),AND('alle Spiele'!$H29-'alle Spiele'!$J29&gt;0,'alle Spiele'!BS29-'alle Spiele'!BT29&gt;0),AND('alle Spiele'!$H29-'alle Spiele'!$J29=0,'alle Spiele'!BS29-'alle Spiele'!BT29=0)),Punktsystem!$B$6,0)))</f>
        <v>0</v>
      </c>
      <c r="BT29" s="224">
        <f>IF(BS29=Punktsystem!$B$6,IF(AND(Punktsystem!$D$9&lt;&gt;"",'alle Spiele'!$H29-'alle Spiele'!$J29='alle Spiele'!BS29-'alle Spiele'!BT29,'alle Spiele'!$H29&lt;&gt;'alle Spiele'!$J29),Punktsystem!$B$9,0)+IF(AND(Punktsystem!$D$11&lt;&gt;"",OR('alle Spiele'!$H29='alle Spiele'!BS29,'alle Spiele'!$J29='alle Spiele'!BT29)),Punktsystem!$B$11,0)+IF(AND(Punktsystem!$D$10&lt;&gt;"",'alle Spiele'!$H29='alle Spiele'!$J29,'alle Spiele'!BS29='alle Spiele'!BT29,ABS('alle Spiele'!$H29-'alle Spiele'!BS29)=1),Punktsystem!$B$10,0),0)</f>
        <v>0</v>
      </c>
      <c r="BU29" s="225">
        <f>IF(BS29=Punktsystem!$B$5,IF(AND(Punktsystem!$I$14&lt;&gt;"",'alle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BV29" s="230">
        <f>IF(OR('alle Spiele'!BV29="",'alle Spiele'!BW29=""),0,IF(AND('alle Spiele'!$H29='alle Spiele'!BV29,'alle Spiele'!$J29='alle Spiele'!BW29),Punktsystem!$B$5,IF(OR(AND('alle Spiele'!$H29-'alle Spiele'!$J29&lt;0,'alle Spiele'!BV29-'alle Spiele'!BW29&lt;0),AND('alle Spiele'!$H29-'alle Spiele'!$J29&gt;0,'alle Spiele'!BV29-'alle Spiele'!BW29&gt;0),AND('alle Spiele'!$H29-'alle Spiele'!$J29=0,'alle Spiele'!BV29-'alle Spiele'!BW29=0)),Punktsystem!$B$6,0)))</f>
        <v>0</v>
      </c>
      <c r="BW29" s="224">
        <f>IF(BV29=Punktsystem!$B$6,IF(AND(Punktsystem!$D$9&lt;&gt;"",'alle Spiele'!$H29-'alle Spiele'!$J29='alle Spiele'!BV29-'alle Spiele'!BW29,'alle Spiele'!$H29&lt;&gt;'alle Spiele'!$J29),Punktsystem!$B$9,0)+IF(AND(Punktsystem!$D$11&lt;&gt;"",OR('alle Spiele'!$H29='alle Spiele'!BV29,'alle Spiele'!$J29='alle Spiele'!BW29)),Punktsystem!$B$11,0)+IF(AND(Punktsystem!$D$10&lt;&gt;"",'alle Spiele'!$H29='alle Spiele'!$J29,'alle Spiele'!BV29='alle Spiele'!BW29,ABS('alle Spiele'!$H29-'alle Spiele'!BV29)=1),Punktsystem!$B$10,0),0)</f>
        <v>0</v>
      </c>
      <c r="BX29" s="225">
        <f>IF(BV29=Punktsystem!$B$5,IF(AND(Punktsystem!$I$14&lt;&gt;"",'alle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BY29" s="230">
        <f>IF(OR('alle Spiele'!BY29="",'alle Spiele'!BZ29=""),0,IF(AND('alle Spiele'!$H29='alle Spiele'!BY29,'alle Spiele'!$J29='alle Spiele'!BZ29),Punktsystem!$B$5,IF(OR(AND('alle Spiele'!$H29-'alle Spiele'!$J29&lt;0,'alle Spiele'!BY29-'alle Spiele'!BZ29&lt;0),AND('alle Spiele'!$H29-'alle Spiele'!$J29&gt;0,'alle Spiele'!BY29-'alle Spiele'!BZ29&gt;0),AND('alle Spiele'!$H29-'alle Spiele'!$J29=0,'alle Spiele'!BY29-'alle Spiele'!BZ29=0)),Punktsystem!$B$6,0)))</f>
        <v>0</v>
      </c>
      <c r="BZ29" s="224">
        <f>IF(BY29=Punktsystem!$B$6,IF(AND(Punktsystem!$D$9&lt;&gt;"",'alle Spiele'!$H29-'alle Spiele'!$J29='alle Spiele'!BY29-'alle Spiele'!BZ29,'alle Spiele'!$H29&lt;&gt;'alle Spiele'!$J29),Punktsystem!$B$9,0)+IF(AND(Punktsystem!$D$11&lt;&gt;"",OR('alle Spiele'!$H29='alle Spiele'!BY29,'alle Spiele'!$J29='alle Spiele'!BZ29)),Punktsystem!$B$11,0)+IF(AND(Punktsystem!$D$10&lt;&gt;"",'alle Spiele'!$H29='alle Spiele'!$J29,'alle Spiele'!BY29='alle Spiele'!BZ29,ABS('alle Spiele'!$H29-'alle Spiele'!BY29)=1),Punktsystem!$B$10,0),0)</f>
        <v>0</v>
      </c>
      <c r="CA29" s="225">
        <f>IF(BY29=Punktsystem!$B$5,IF(AND(Punktsystem!$I$14&lt;&gt;"",'alle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CB29" s="230">
        <f>IF(OR('alle Spiele'!CB29="",'alle Spiele'!CC29=""),0,IF(AND('alle Spiele'!$H29='alle Spiele'!CB29,'alle Spiele'!$J29='alle Spiele'!CC29),Punktsystem!$B$5,IF(OR(AND('alle Spiele'!$H29-'alle Spiele'!$J29&lt;0,'alle Spiele'!CB29-'alle Spiele'!CC29&lt;0),AND('alle Spiele'!$H29-'alle Spiele'!$J29&gt;0,'alle Spiele'!CB29-'alle Spiele'!CC29&gt;0),AND('alle Spiele'!$H29-'alle Spiele'!$J29=0,'alle Spiele'!CB29-'alle Spiele'!CC29=0)),Punktsystem!$B$6,0)))</f>
        <v>0</v>
      </c>
      <c r="CC29" s="224">
        <f>IF(CB29=Punktsystem!$B$6,IF(AND(Punktsystem!$D$9&lt;&gt;"",'alle Spiele'!$H29-'alle Spiele'!$J29='alle Spiele'!CB29-'alle Spiele'!CC29,'alle Spiele'!$H29&lt;&gt;'alle Spiele'!$J29),Punktsystem!$B$9,0)+IF(AND(Punktsystem!$D$11&lt;&gt;"",OR('alle Spiele'!$H29='alle Spiele'!CB29,'alle Spiele'!$J29='alle Spiele'!CC29)),Punktsystem!$B$11,0)+IF(AND(Punktsystem!$D$10&lt;&gt;"",'alle Spiele'!$H29='alle Spiele'!$J29,'alle Spiele'!CB29='alle Spiele'!CC29,ABS('alle Spiele'!$H29-'alle Spiele'!CB29)=1),Punktsystem!$B$10,0),0)</f>
        <v>0</v>
      </c>
      <c r="CD29" s="225">
        <f>IF(CB29=Punktsystem!$B$5,IF(AND(Punktsystem!$I$14&lt;&gt;"",'alle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CE29" s="230">
        <f>IF(OR('alle Spiele'!CE29="",'alle Spiele'!CF29=""),0,IF(AND('alle Spiele'!$H29='alle Spiele'!CE29,'alle Spiele'!$J29='alle Spiele'!CF29),Punktsystem!$B$5,IF(OR(AND('alle Spiele'!$H29-'alle Spiele'!$J29&lt;0,'alle Spiele'!CE29-'alle Spiele'!CF29&lt;0),AND('alle Spiele'!$H29-'alle Spiele'!$J29&gt;0,'alle Spiele'!CE29-'alle Spiele'!CF29&gt;0),AND('alle Spiele'!$H29-'alle Spiele'!$J29=0,'alle Spiele'!CE29-'alle Spiele'!CF29=0)),Punktsystem!$B$6,0)))</f>
        <v>0</v>
      </c>
      <c r="CF29" s="224">
        <f>IF(CE29=Punktsystem!$B$6,IF(AND(Punktsystem!$D$9&lt;&gt;"",'alle Spiele'!$H29-'alle Spiele'!$J29='alle Spiele'!CE29-'alle Spiele'!CF29,'alle Spiele'!$H29&lt;&gt;'alle Spiele'!$J29),Punktsystem!$B$9,0)+IF(AND(Punktsystem!$D$11&lt;&gt;"",OR('alle Spiele'!$H29='alle Spiele'!CE29,'alle Spiele'!$J29='alle Spiele'!CF29)),Punktsystem!$B$11,0)+IF(AND(Punktsystem!$D$10&lt;&gt;"",'alle Spiele'!$H29='alle Spiele'!$J29,'alle Spiele'!CE29='alle Spiele'!CF29,ABS('alle Spiele'!$H29-'alle Spiele'!CE29)=1),Punktsystem!$B$10,0),0)</f>
        <v>0</v>
      </c>
      <c r="CG29" s="225">
        <f>IF(CE29=Punktsystem!$B$5,IF(AND(Punktsystem!$I$14&lt;&gt;"",'alle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CH29" s="230">
        <f>IF(OR('alle Spiele'!CH29="",'alle Spiele'!CI29=""),0,IF(AND('alle Spiele'!$H29='alle Spiele'!CH29,'alle Spiele'!$J29='alle Spiele'!CI29),Punktsystem!$B$5,IF(OR(AND('alle Spiele'!$H29-'alle Spiele'!$J29&lt;0,'alle Spiele'!CH29-'alle Spiele'!CI29&lt;0),AND('alle Spiele'!$H29-'alle Spiele'!$J29&gt;0,'alle Spiele'!CH29-'alle Spiele'!CI29&gt;0),AND('alle Spiele'!$H29-'alle Spiele'!$J29=0,'alle Spiele'!CH29-'alle Spiele'!CI29=0)),Punktsystem!$B$6,0)))</f>
        <v>0</v>
      </c>
      <c r="CI29" s="224">
        <f>IF(CH29=Punktsystem!$B$6,IF(AND(Punktsystem!$D$9&lt;&gt;"",'alle Spiele'!$H29-'alle Spiele'!$J29='alle Spiele'!CH29-'alle Spiele'!CI29,'alle Spiele'!$H29&lt;&gt;'alle Spiele'!$J29),Punktsystem!$B$9,0)+IF(AND(Punktsystem!$D$11&lt;&gt;"",OR('alle Spiele'!$H29='alle Spiele'!CH29,'alle Spiele'!$J29='alle Spiele'!CI29)),Punktsystem!$B$11,0)+IF(AND(Punktsystem!$D$10&lt;&gt;"",'alle Spiele'!$H29='alle Spiele'!$J29,'alle Spiele'!CH29='alle Spiele'!CI29,ABS('alle Spiele'!$H29-'alle Spiele'!CH29)=1),Punktsystem!$B$10,0),0)</f>
        <v>0</v>
      </c>
      <c r="CJ29" s="225">
        <f>IF(CH29=Punktsystem!$B$5,IF(AND(Punktsystem!$I$14&lt;&gt;"",'alle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CK29" s="230">
        <f>IF(OR('alle Spiele'!CK29="",'alle Spiele'!CL29=""),0,IF(AND('alle Spiele'!$H29='alle Spiele'!CK29,'alle Spiele'!$J29='alle Spiele'!CL29),Punktsystem!$B$5,IF(OR(AND('alle Spiele'!$H29-'alle Spiele'!$J29&lt;0,'alle Spiele'!CK29-'alle Spiele'!CL29&lt;0),AND('alle Spiele'!$H29-'alle Spiele'!$J29&gt;0,'alle Spiele'!CK29-'alle Spiele'!CL29&gt;0),AND('alle Spiele'!$H29-'alle Spiele'!$J29=0,'alle Spiele'!CK29-'alle Spiele'!CL29=0)),Punktsystem!$B$6,0)))</f>
        <v>0</v>
      </c>
      <c r="CL29" s="224">
        <f>IF(CK29=Punktsystem!$B$6,IF(AND(Punktsystem!$D$9&lt;&gt;"",'alle Spiele'!$H29-'alle Spiele'!$J29='alle Spiele'!CK29-'alle Spiele'!CL29,'alle Spiele'!$H29&lt;&gt;'alle Spiele'!$J29),Punktsystem!$B$9,0)+IF(AND(Punktsystem!$D$11&lt;&gt;"",OR('alle Spiele'!$H29='alle Spiele'!CK29,'alle Spiele'!$J29='alle Spiele'!CL29)),Punktsystem!$B$11,0)+IF(AND(Punktsystem!$D$10&lt;&gt;"",'alle Spiele'!$H29='alle Spiele'!$J29,'alle Spiele'!CK29='alle Spiele'!CL29,ABS('alle Spiele'!$H29-'alle Spiele'!CK29)=1),Punktsystem!$B$10,0),0)</f>
        <v>0</v>
      </c>
      <c r="CM29" s="225">
        <f>IF(CK29=Punktsystem!$B$5,IF(AND(Punktsystem!$I$14&lt;&gt;"",'alle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CN29" s="230">
        <f>IF(OR('alle Spiele'!CN29="",'alle Spiele'!CO29=""),0,IF(AND('alle Spiele'!$H29='alle Spiele'!CN29,'alle Spiele'!$J29='alle Spiele'!CO29),Punktsystem!$B$5,IF(OR(AND('alle Spiele'!$H29-'alle Spiele'!$J29&lt;0,'alle Spiele'!CN29-'alle Spiele'!CO29&lt;0),AND('alle Spiele'!$H29-'alle Spiele'!$J29&gt;0,'alle Spiele'!CN29-'alle Spiele'!CO29&gt;0),AND('alle Spiele'!$H29-'alle Spiele'!$J29=0,'alle Spiele'!CN29-'alle Spiele'!CO29=0)),Punktsystem!$B$6,0)))</f>
        <v>0</v>
      </c>
      <c r="CO29" s="224">
        <f>IF(CN29=Punktsystem!$B$6,IF(AND(Punktsystem!$D$9&lt;&gt;"",'alle Spiele'!$H29-'alle Spiele'!$J29='alle Spiele'!CN29-'alle Spiele'!CO29,'alle Spiele'!$H29&lt;&gt;'alle Spiele'!$J29),Punktsystem!$B$9,0)+IF(AND(Punktsystem!$D$11&lt;&gt;"",OR('alle Spiele'!$H29='alle Spiele'!CN29,'alle Spiele'!$J29='alle Spiele'!CO29)),Punktsystem!$B$11,0)+IF(AND(Punktsystem!$D$10&lt;&gt;"",'alle Spiele'!$H29='alle Spiele'!$J29,'alle Spiele'!CN29='alle Spiele'!CO29,ABS('alle Spiele'!$H29-'alle Spiele'!CN29)=1),Punktsystem!$B$10,0),0)</f>
        <v>0</v>
      </c>
      <c r="CP29" s="225">
        <f>IF(CN29=Punktsystem!$B$5,IF(AND(Punktsystem!$I$14&lt;&gt;"",'alle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CQ29" s="230">
        <f>IF(OR('alle Spiele'!CQ29="",'alle Spiele'!CR29=""),0,IF(AND('alle Spiele'!$H29='alle Spiele'!CQ29,'alle Spiele'!$J29='alle Spiele'!CR29),Punktsystem!$B$5,IF(OR(AND('alle Spiele'!$H29-'alle Spiele'!$J29&lt;0,'alle Spiele'!CQ29-'alle Spiele'!CR29&lt;0),AND('alle Spiele'!$H29-'alle Spiele'!$J29&gt;0,'alle Spiele'!CQ29-'alle Spiele'!CR29&gt;0),AND('alle Spiele'!$H29-'alle Spiele'!$J29=0,'alle Spiele'!CQ29-'alle Spiele'!CR29=0)),Punktsystem!$B$6,0)))</f>
        <v>0</v>
      </c>
      <c r="CR29" s="224">
        <f>IF(CQ29=Punktsystem!$B$6,IF(AND(Punktsystem!$D$9&lt;&gt;"",'alle Spiele'!$H29-'alle Spiele'!$J29='alle Spiele'!CQ29-'alle Spiele'!CR29,'alle Spiele'!$H29&lt;&gt;'alle Spiele'!$J29),Punktsystem!$B$9,0)+IF(AND(Punktsystem!$D$11&lt;&gt;"",OR('alle Spiele'!$H29='alle Spiele'!CQ29,'alle Spiele'!$J29='alle Spiele'!CR29)),Punktsystem!$B$11,0)+IF(AND(Punktsystem!$D$10&lt;&gt;"",'alle Spiele'!$H29='alle Spiele'!$J29,'alle Spiele'!CQ29='alle Spiele'!CR29,ABS('alle Spiele'!$H29-'alle Spiele'!CQ29)=1),Punktsystem!$B$10,0),0)</f>
        <v>0</v>
      </c>
      <c r="CS29" s="225">
        <f>IF(CQ29=Punktsystem!$B$5,IF(AND(Punktsystem!$I$14&lt;&gt;"",'alle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CT29" s="230">
        <f>IF(OR('alle Spiele'!CT29="",'alle Spiele'!CU29=""),0,IF(AND('alle Spiele'!$H29='alle Spiele'!CT29,'alle Spiele'!$J29='alle Spiele'!CU29),Punktsystem!$B$5,IF(OR(AND('alle Spiele'!$H29-'alle Spiele'!$J29&lt;0,'alle Spiele'!CT29-'alle Spiele'!CU29&lt;0),AND('alle Spiele'!$H29-'alle Spiele'!$J29&gt;0,'alle Spiele'!CT29-'alle Spiele'!CU29&gt;0),AND('alle Spiele'!$H29-'alle Spiele'!$J29=0,'alle Spiele'!CT29-'alle Spiele'!CU29=0)),Punktsystem!$B$6,0)))</f>
        <v>0</v>
      </c>
      <c r="CU29" s="224">
        <f>IF(CT29=Punktsystem!$B$6,IF(AND(Punktsystem!$D$9&lt;&gt;"",'alle Spiele'!$H29-'alle Spiele'!$J29='alle Spiele'!CT29-'alle Spiele'!CU29,'alle Spiele'!$H29&lt;&gt;'alle Spiele'!$J29),Punktsystem!$B$9,0)+IF(AND(Punktsystem!$D$11&lt;&gt;"",OR('alle Spiele'!$H29='alle Spiele'!CT29,'alle Spiele'!$J29='alle Spiele'!CU29)),Punktsystem!$B$11,0)+IF(AND(Punktsystem!$D$10&lt;&gt;"",'alle Spiele'!$H29='alle Spiele'!$J29,'alle Spiele'!CT29='alle Spiele'!CU29,ABS('alle Spiele'!$H29-'alle Spiele'!CT29)=1),Punktsystem!$B$10,0),0)</f>
        <v>0</v>
      </c>
      <c r="CV29" s="225">
        <f>IF(CT29=Punktsystem!$B$5,IF(AND(Punktsystem!$I$14&lt;&gt;"",'alle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CW29" s="230">
        <f>IF(OR('alle Spiele'!CW29="",'alle Spiele'!CX29=""),0,IF(AND('alle Spiele'!$H29='alle Spiele'!CW29,'alle Spiele'!$J29='alle Spiele'!CX29),Punktsystem!$B$5,IF(OR(AND('alle Spiele'!$H29-'alle Spiele'!$J29&lt;0,'alle Spiele'!CW29-'alle Spiele'!CX29&lt;0),AND('alle Spiele'!$H29-'alle Spiele'!$J29&gt;0,'alle Spiele'!CW29-'alle Spiele'!CX29&gt;0),AND('alle Spiele'!$H29-'alle Spiele'!$J29=0,'alle Spiele'!CW29-'alle Spiele'!CX29=0)),Punktsystem!$B$6,0)))</f>
        <v>0</v>
      </c>
      <c r="CX29" s="224">
        <f>IF(CW29=Punktsystem!$B$6,IF(AND(Punktsystem!$D$9&lt;&gt;"",'alle Spiele'!$H29-'alle Spiele'!$J29='alle Spiele'!CW29-'alle Spiele'!CX29,'alle Spiele'!$H29&lt;&gt;'alle Spiele'!$J29),Punktsystem!$B$9,0)+IF(AND(Punktsystem!$D$11&lt;&gt;"",OR('alle Spiele'!$H29='alle Spiele'!CW29,'alle Spiele'!$J29='alle Spiele'!CX29)),Punktsystem!$B$11,0)+IF(AND(Punktsystem!$D$10&lt;&gt;"",'alle Spiele'!$H29='alle Spiele'!$J29,'alle Spiele'!CW29='alle Spiele'!CX29,ABS('alle Spiele'!$H29-'alle Spiele'!CW29)=1),Punktsystem!$B$10,0),0)</f>
        <v>0</v>
      </c>
      <c r="CY29" s="225">
        <f>IF(CW29=Punktsystem!$B$5,IF(AND(Punktsystem!$I$14&lt;&gt;"",'alle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CZ29" s="230">
        <f>IF(OR('alle Spiele'!CZ29="",'alle Spiele'!DA29=""),0,IF(AND('alle Spiele'!$H29='alle Spiele'!CZ29,'alle Spiele'!$J29='alle Spiele'!DA29),Punktsystem!$B$5,IF(OR(AND('alle Spiele'!$H29-'alle Spiele'!$J29&lt;0,'alle Spiele'!CZ29-'alle Spiele'!DA29&lt;0),AND('alle Spiele'!$H29-'alle Spiele'!$J29&gt;0,'alle Spiele'!CZ29-'alle Spiele'!DA29&gt;0),AND('alle Spiele'!$H29-'alle Spiele'!$J29=0,'alle Spiele'!CZ29-'alle Spiele'!DA29=0)),Punktsystem!$B$6,0)))</f>
        <v>0</v>
      </c>
      <c r="DA29" s="224">
        <f>IF(CZ29=Punktsystem!$B$6,IF(AND(Punktsystem!$D$9&lt;&gt;"",'alle Spiele'!$H29-'alle Spiele'!$J29='alle Spiele'!CZ29-'alle Spiele'!DA29,'alle Spiele'!$H29&lt;&gt;'alle Spiele'!$J29),Punktsystem!$B$9,0)+IF(AND(Punktsystem!$D$11&lt;&gt;"",OR('alle Spiele'!$H29='alle Spiele'!CZ29,'alle Spiele'!$J29='alle Spiele'!DA29)),Punktsystem!$B$11,0)+IF(AND(Punktsystem!$D$10&lt;&gt;"",'alle Spiele'!$H29='alle Spiele'!$J29,'alle Spiele'!CZ29='alle Spiele'!DA29,ABS('alle Spiele'!$H29-'alle Spiele'!CZ29)=1),Punktsystem!$B$10,0),0)</f>
        <v>0</v>
      </c>
      <c r="DB29" s="225">
        <f>IF(CZ29=Punktsystem!$B$5,IF(AND(Punktsystem!$I$14&lt;&gt;"",'alle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DC29" s="230">
        <f>IF(OR('alle Spiele'!DC29="",'alle Spiele'!DD29=""),0,IF(AND('alle Spiele'!$H29='alle Spiele'!DC29,'alle Spiele'!$J29='alle Spiele'!DD29),Punktsystem!$B$5,IF(OR(AND('alle Spiele'!$H29-'alle Spiele'!$J29&lt;0,'alle Spiele'!DC29-'alle Spiele'!DD29&lt;0),AND('alle Spiele'!$H29-'alle Spiele'!$J29&gt;0,'alle Spiele'!DC29-'alle Spiele'!DD29&gt;0),AND('alle Spiele'!$H29-'alle Spiele'!$J29=0,'alle Spiele'!DC29-'alle Spiele'!DD29=0)),Punktsystem!$B$6,0)))</f>
        <v>0</v>
      </c>
      <c r="DD29" s="224">
        <f>IF(DC29=Punktsystem!$B$6,IF(AND(Punktsystem!$D$9&lt;&gt;"",'alle Spiele'!$H29-'alle Spiele'!$J29='alle Spiele'!DC29-'alle Spiele'!DD29,'alle Spiele'!$H29&lt;&gt;'alle Spiele'!$J29),Punktsystem!$B$9,0)+IF(AND(Punktsystem!$D$11&lt;&gt;"",OR('alle Spiele'!$H29='alle Spiele'!DC29,'alle Spiele'!$J29='alle Spiele'!DD29)),Punktsystem!$B$11,0)+IF(AND(Punktsystem!$D$10&lt;&gt;"",'alle Spiele'!$H29='alle Spiele'!$J29,'alle Spiele'!DC29='alle Spiele'!DD29,ABS('alle Spiele'!$H29-'alle Spiele'!DC29)=1),Punktsystem!$B$10,0),0)</f>
        <v>0</v>
      </c>
      <c r="DE29" s="225">
        <f>IF(DC29=Punktsystem!$B$5,IF(AND(Punktsystem!$I$14&lt;&gt;"",'alle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DF29" s="230">
        <f>IF(OR('alle Spiele'!DF29="",'alle Spiele'!DG29=""),0,IF(AND('alle Spiele'!$H29='alle Spiele'!DF29,'alle Spiele'!$J29='alle Spiele'!DG29),Punktsystem!$B$5,IF(OR(AND('alle Spiele'!$H29-'alle Spiele'!$J29&lt;0,'alle Spiele'!DF29-'alle Spiele'!DG29&lt;0),AND('alle Spiele'!$H29-'alle Spiele'!$J29&gt;0,'alle Spiele'!DF29-'alle Spiele'!DG29&gt;0),AND('alle Spiele'!$H29-'alle Spiele'!$J29=0,'alle Spiele'!DF29-'alle Spiele'!DG29=0)),Punktsystem!$B$6,0)))</f>
        <v>0</v>
      </c>
      <c r="DG29" s="224">
        <f>IF(DF29=Punktsystem!$B$6,IF(AND(Punktsystem!$D$9&lt;&gt;"",'alle Spiele'!$H29-'alle Spiele'!$J29='alle Spiele'!DF29-'alle Spiele'!DG29,'alle Spiele'!$H29&lt;&gt;'alle Spiele'!$J29),Punktsystem!$B$9,0)+IF(AND(Punktsystem!$D$11&lt;&gt;"",OR('alle Spiele'!$H29='alle Spiele'!DF29,'alle Spiele'!$J29='alle Spiele'!DG29)),Punktsystem!$B$11,0)+IF(AND(Punktsystem!$D$10&lt;&gt;"",'alle Spiele'!$H29='alle Spiele'!$J29,'alle Spiele'!DF29='alle Spiele'!DG29,ABS('alle Spiele'!$H29-'alle Spiele'!DF29)=1),Punktsystem!$B$10,0),0)</f>
        <v>0</v>
      </c>
      <c r="DH29" s="225">
        <f>IF(DF29=Punktsystem!$B$5,IF(AND(Punktsystem!$I$14&lt;&gt;"",'alle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DI29" s="230">
        <f>IF(OR('alle Spiele'!DI29="",'alle Spiele'!DJ29=""),0,IF(AND('alle Spiele'!$H29='alle Spiele'!DI29,'alle Spiele'!$J29='alle Spiele'!DJ29),Punktsystem!$B$5,IF(OR(AND('alle Spiele'!$H29-'alle Spiele'!$J29&lt;0,'alle Spiele'!DI29-'alle Spiele'!DJ29&lt;0),AND('alle Spiele'!$H29-'alle Spiele'!$J29&gt;0,'alle Spiele'!DI29-'alle Spiele'!DJ29&gt;0),AND('alle Spiele'!$H29-'alle Spiele'!$J29=0,'alle Spiele'!DI29-'alle Spiele'!DJ29=0)),Punktsystem!$B$6,0)))</f>
        <v>0</v>
      </c>
      <c r="DJ29" s="224">
        <f>IF(DI29=Punktsystem!$B$6,IF(AND(Punktsystem!$D$9&lt;&gt;"",'alle Spiele'!$H29-'alle Spiele'!$J29='alle Spiele'!DI29-'alle Spiele'!DJ29,'alle Spiele'!$H29&lt;&gt;'alle Spiele'!$J29),Punktsystem!$B$9,0)+IF(AND(Punktsystem!$D$11&lt;&gt;"",OR('alle Spiele'!$H29='alle Spiele'!DI29,'alle Spiele'!$J29='alle Spiele'!DJ29)),Punktsystem!$B$11,0)+IF(AND(Punktsystem!$D$10&lt;&gt;"",'alle Spiele'!$H29='alle Spiele'!$J29,'alle Spiele'!DI29='alle Spiele'!DJ29,ABS('alle Spiele'!$H29-'alle Spiele'!DI29)=1),Punktsystem!$B$10,0),0)</f>
        <v>0</v>
      </c>
      <c r="DK29" s="225">
        <f>IF(DI29=Punktsystem!$B$5,IF(AND(Punktsystem!$I$14&lt;&gt;"",'alle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DL29" s="230">
        <f>IF(OR('alle Spiele'!DL29="",'alle Spiele'!DM29=""),0,IF(AND('alle Spiele'!$H29='alle Spiele'!DL29,'alle Spiele'!$J29='alle Spiele'!DM29),Punktsystem!$B$5,IF(OR(AND('alle Spiele'!$H29-'alle Spiele'!$J29&lt;0,'alle Spiele'!DL29-'alle Spiele'!DM29&lt;0),AND('alle Spiele'!$H29-'alle Spiele'!$J29&gt;0,'alle Spiele'!DL29-'alle Spiele'!DM29&gt;0),AND('alle Spiele'!$H29-'alle Spiele'!$J29=0,'alle Spiele'!DL29-'alle Spiele'!DM29=0)),Punktsystem!$B$6,0)))</f>
        <v>0</v>
      </c>
      <c r="DM29" s="224">
        <f>IF(DL29=Punktsystem!$B$6,IF(AND(Punktsystem!$D$9&lt;&gt;"",'alle Spiele'!$H29-'alle Spiele'!$J29='alle Spiele'!DL29-'alle Spiele'!DM29,'alle Spiele'!$H29&lt;&gt;'alle Spiele'!$J29),Punktsystem!$B$9,0)+IF(AND(Punktsystem!$D$11&lt;&gt;"",OR('alle Spiele'!$H29='alle Spiele'!DL29,'alle Spiele'!$J29='alle Spiele'!DM29)),Punktsystem!$B$11,0)+IF(AND(Punktsystem!$D$10&lt;&gt;"",'alle Spiele'!$H29='alle Spiele'!$J29,'alle Spiele'!DL29='alle Spiele'!DM29,ABS('alle Spiele'!$H29-'alle Spiele'!DL29)=1),Punktsystem!$B$10,0),0)</f>
        <v>0</v>
      </c>
      <c r="DN29" s="225">
        <f>IF(DL29=Punktsystem!$B$5,IF(AND(Punktsystem!$I$14&lt;&gt;"",'alle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DO29" s="230">
        <f>IF(OR('alle Spiele'!DO29="",'alle Spiele'!DP29=""),0,IF(AND('alle Spiele'!$H29='alle Spiele'!DO29,'alle Spiele'!$J29='alle Spiele'!DP29),Punktsystem!$B$5,IF(OR(AND('alle Spiele'!$H29-'alle Spiele'!$J29&lt;0,'alle Spiele'!DO29-'alle Spiele'!DP29&lt;0),AND('alle Spiele'!$H29-'alle Spiele'!$J29&gt;0,'alle Spiele'!DO29-'alle Spiele'!DP29&gt;0),AND('alle Spiele'!$H29-'alle Spiele'!$J29=0,'alle Spiele'!DO29-'alle Spiele'!DP29=0)),Punktsystem!$B$6,0)))</f>
        <v>0</v>
      </c>
      <c r="DP29" s="224">
        <f>IF(DO29=Punktsystem!$B$6,IF(AND(Punktsystem!$D$9&lt;&gt;"",'alle Spiele'!$H29-'alle Spiele'!$J29='alle Spiele'!DO29-'alle Spiele'!DP29,'alle Spiele'!$H29&lt;&gt;'alle Spiele'!$J29),Punktsystem!$B$9,0)+IF(AND(Punktsystem!$D$11&lt;&gt;"",OR('alle Spiele'!$H29='alle Spiele'!DO29,'alle Spiele'!$J29='alle Spiele'!DP29)),Punktsystem!$B$11,0)+IF(AND(Punktsystem!$D$10&lt;&gt;"",'alle Spiele'!$H29='alle Spiele'!$J29,'alle Spiele'!DO29='alle Spiele'!DP29,ABS('alle Spiele'!$H29-'alle Spiele'!DO29)=1),Punktsystem!$B$10,0),0)</f>
        <v>0</v>
      </c>
      <c r="DQ29" s="225">
        <f>IF(DO29=Punktsystem!$B$5,IF(AND(Punktsystem!$I$14&lt;&gt;"",'alle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DR29" s="230">
        <f>IF(OR('alle Spiele'!DR29="",'alle Spiele'!DS29=""),0,IF(AND('alle Spiele'!$H29='alle Spiele'!DR29,'alle Spiele'!$J29='alle Spiele'!DS29),Punktsystem!$B$5,IF(OR(AND('alle Spiele'!$H29-'alle Spiele'!$J29&lt;0,'alle Spiele'!DR29-'alle Spiele'!DS29&lt;0),AND('alle Spiele'!$H29-'alle Spiele'!$J29&gt;0,'alle Spiele'!DR29-'alle Spiele'!DS29&gt;0),AND('alle Spiele'!$H29-'alle Spiele'!$J29=0,'alle Spiele'!DR29-'alle Spiele'!DS29=0)),Punktsystem!$B$6,0)))</f>
        <v>0</v>
      </c>
      <c r="DS29" s="224">
        <f>IF(DR29=Punktsystem!$B$6,IF(AND(Punktsystem!$D$9&lt;&gt;"",'alle Spiele'!$H29-'alle Spiele'!$J29='alle Spiele'!DR29-'alle Spiele'!DS29,'alle Spiele'!$H29&lt;&gt;'alle Spiele'!$J29),Punktsystem!$B$9,0)+IF(AND(Punktsystem!$D$11&lt;&gt;"",OR('alle Spiele'!$H29='alle Spiele'!DR29,'alle Spiele'!$J29='alle Spiele'!DS29)),Punktsystem!$B$11,0)+IF(AND(Punktsystem!$D$10&lt;&gt;"",'alle Spiele'!$H29='alle Spiele'!$J29,'alle Spiele'!DR29='alle Spiele'!DS29,ABS('alle Spiele'!$H29-'alle Spiele'!DR29)=1),Punktsystem!$B$10,0),0)</f>
        <v>0</v>
      </c>
      <c r="DT29" s="225">
        <f>IF(DR29=Punktsystem!$B$5,IF(AND(Punktsystem!$I$14&lt;&gt;"",'alle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DU29" s="230">
        <f>IF(OR('alle Spiele'!DU29="",'alle Spiele'!DV29=""),0,IF(AND('alle Spiele'!$H29='alle Spiele'!DU29,'alle Spiele'!$J29='alle Spiele'!DV29),Punktsystem!$B$5,IF(OR(AND('alle Spiele'!$H29-'alle Spiele'!$J29&lt;0,'alle Spiele'!DU29-'alle Spiele'!DV29&lt;0),AND('alle Spiele'!$H29-'alle Spiele'!$J29&gt;0,'alle Spiele'!DU29-'alle Spiele'!DV29&gt;0),AND('alle Spiele'!$H29-'alle Spiele'!$J29=0,'alle Spiele'!DU29-'alle Spiele'!DV29=0)),Punktsystem!$B$6,0)))</f>
        <v>0</v>
      </c>
      <c r="DV29" s="224">
        <f>IF(DU29=Punktsystem!$B$6,IF(AND(Punktsystem!$D$9&lt;&gt;"",'alle Spiele'!$H29-'alle Spiele'!$J29='alle Spiele'!DU29-'alle Spiele'!DV29,'alle Spiele'!$H29&lt;&gt;'alle Spiele'!$J29),Punktsystem!$B$9,0)+IF(AND(Punktsystem!$D$11&lt;&gt;"",OR('alle Spiele'!$H29='alle Spiele'!DU29,'alle Spiele'!$J29='alle Spiele'!DV29)),Punktsystem!$B$11,0)+IF(AND(Punktsystem!$D$10&lt;&gt;"",'alle Spiele'!$H29='alle Spiele'!$J29,'alle Spiele'!DU29='alle Spiele'!DV29,ABS('alle Spiele'!$H29-'alle Spiele'!DU29)=1),Punktsystem!$B$10,0),0)</f>
        <v>0</v>
      </c>
      <c r="DW29" s="225">
        <f>IF(DU29=Punktsystem!$B$5,IF(AND(Punktsystem!$I$14&lt;&gt;"",'alle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DX29" s="230">
        <f>IF(OR('alle Spiele'!DX29="",'alle Spiele'!DY29=""),0,IF(AND('alle Spiele'!$H29='alle Spiele'!DX29,'alle Spiele'!$J29='alle Spiele'!DY29),Punktsystem!$B$5,IF(OR(AND('alle Spiele'!$H29-'alle Spiele'!$J29&lt;0,'alle Spiele'!DX29-'alle Spiele'!DY29&lt;0),AND('alle Spiele'!$H29-'alle Spiele'!$J29&gt;0,'alle Spiele'!DX29-'alle Spiele'!DY29&gt;0),AND('alle Spiele'!$H29-'alle Spiele'!$J29=0,'alle Spiele'!DX29-'alle Spiele'!DY29=0)),Punktsystem!$B$6,0)))</f>
        <v>0</v>
      </c>
      <c r="DY29" s="224">
        <f>IF(DX29=Punktsystem!$B$6,IF(AND(Punktsystem!$D$9&lt;&gt;"",'alle Spiele'!$H29-'alle Spiele'!$J29='alle Spiele'!DX29-'alle Spiele'!DY29,'alle Spiele'!$H29&lt;&gt;'alle Spiele'!$J29),Punktsystem!$B$9,0)+IF(AND(Punktsystem!$D$11&lt;&gt;"",OR('alle Spiele'!$H29='alle Spiele'!DX29,'alle Spiele'!$J29='alle Spiele'!DY29)),Punktsystem!$B$11,0)+IF(AND(Punktsystem!$D$10&lt;&gt;"",'alle Spiele'!$H29='alle Spiele'!$J29,'alle Spiele'!DX29='alle Spiele'!DY29,ABS('alle Spiele'!$H29-'alle Spiele'!DX29)=1),Punktsystem!$B$10,0),0)</f>
        <v>0</v>
      </c>
      <c r="DZ29" s="225">
        <f>IF(DX29=Punktsystem!$B$5,IF(AND(Punktsystem!$I$14&lt;&gt;"",'alle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EA29" s="230">
        <f>IF(OR('alle Spiele'!EA29="",'alle Spiele'!EB29=""),0,IF(AND('alle Spiele'!$H29='alle Spiele'!EA29,'alle Spiele'!$J29='alle Spiele'!EB29),Punktsystem!$B$5,IF(OR(AND('alle Spiele'!$H29-'alle Spiele'!$J29&lt;0,'alle Spiele'!EA29-'alle Spiele'!EB29&lt;0),AND('alle Spiele'!$H29-'alle Spiele'!$J29&gt;0,'alle Spiele'!EA29-'alle Spiele'!EB29&gt;0),AND('alle Spiele'!$H29-'alle Spiele'!$J29=0,'alle Spiele'!EA29-'alle Spiele'!EB29=0)),Punktsystem!$B$6,0)))</f>
        <v>0</v>
      </c>
      <c r="EB29" s="224">
        <f>IF(EA29=Punktsystem!$B$6,IF(AND(Punktsystem!$D$9&lt;&gt;"",'alle Spiele'!$H29-'alle Spiele'!$J29='alle Spiele'!EA29-'alle Spiele'!EB29,'alle Spiele'!$H29&lt;&gt;'alle Spiele'!$J29),Punktsystem!$B$9,0)+IF(AND(Punktsystem!$D$11&lt;&gt;"",OR('alle Spiele'!$H29='alle Spiele'!EA29,'alle Spiele'!$J29='alle Spiele'!EB29)),Punktsystem!$B$11,0)+IF(AND(Punktsystem!$D$10&lt;&gt;"",'alle Spiele'!$H29='alle Spiele'!$J29,'alle Spiele'!EA29='alle Spiele'!EB29,ABS('alle Spiele'!$H29-'alle Spiele'!EA29)=1),Punktsystem!$B$10,0),0)</f>
        <v>0</v>
      </c>
      <c r="EC29" s="225">
        <f>IF(EA29=Punktsystem!$B$5,IF(AND(Punktsystem!$I$14&lt;&gt;"",'alle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ED29" s="230">
        <f>IF(OR('alle Spiele'!ED29="",'alle Spiele'!EE29=""),0,IF(AND('alle Spiele'!$H29='alle Spiele'!ED29,'alle Spiele'!$J29='alle Spiele'!EE29),Punktsystem!$B$5,IF(OR(AND('alle Spiele'!$H29-'alle Spiele'!$J29&lt;0,'alle Spiele'!ED29-'alle Spiele'!EE29&lt;0),AND('alle Spiele'!$H29-'alle Spiele'!$J29&gt;0,'alle Spiele'!ED29-'alle Spiele'!EE29&gt;0),AND('alle Spiele'!$H29-'alle Spiele'!$J29=0,'alle Spiele'!ED29-'alle Spiele'!EE29=0)),Punktsystem!$B$6,0)))</f>
        <v>0</v>
      </c>
      <c r="EE29" s="224">
        <f>IF(ED29=Punktsystem!$B$6,IF(AND(Punktsystem!$D$9&lt;&gt;"",'alle Spiele'!$H29-'alle Spiele'!$J29='alle Spiele'!ED29-'alle Spiele'!EE29,'alle Spiele'!$H29&lt;&gt;'alle Spiele'!$J29),Punktsystem!$B$9,0)+IF(AND(Punktsystem!$D$11&lt;&gt;"",OR('alle Spiele'!$H29='alle Spiele'!ED29,'alle Spiele'!$J29='alle Spiele'!EE29)),Punktsystem!$B$11,0)+IF(AND(Punktsystem!$D$10&lt;&gt;"",'alle Spiele'!$H29='alle Spiele'!$J29,'alle Spiele'!ED29='alle Spiele'!EE29,ABS('alle Spiele'!$H29-'alle Spiele'!ED29)=1),Punktsystem!$B$10,0),0)</f>
        <v>0</v>
      </c>
      <c r="EF29" s="225">
        <f>IF(ED29=Punktsystem!$B$5,IF(AND(Punktsystem!$I$14&lt;&gt;"",'alle Spiele'!$H29+'alle Spiele'!$J29&gt;Punktsystem!$D$14),('alle Spiele'!$H29+'alle Spiele'!$J29-Punktsystem!$D$14)*Punktsystem!$F$14,0)+IF(AND(Punktsystem!$I$15&lt;&gt;"",ABS('alle Spiele'!$H29-'alle Spiele'!$J29)&gt;Punktsystem!$D$15),(ABS('alle Spiele'!$H29-'alle Spiele'!$J29)-Punktsystem!$D$15)*Punktsystem!$F$15,0),0)</f>
        <v>0</v>
      </c>
      <c r="EG29" s="230">
        <f>IF(OR('alle Spiele'!EG29="",'alle Spiele'!EH29=""),0,IF(AND('alle Spiele'!$H29='alle Spiele'!EG29,'alle Spiele'!$J29='alle Spiele'!EH29),Punktsystem!$B$5,IF(OR(AND('alle Spiele'!$H29-'alle Spiele'!$J29&lt;0,'alle Spiele'!EG29-'alle Spiele'!EH29&lt;0),AND('alle Spiele'!$H29-'alle Spiele'!$J29&gt;0,'alle Spiele'!EG29-'alle Spiele'!EH29&gt;0),AND('alle Spiele'!$H29-'alle Spiele'!$J29=0,'alle Spiele'!EG29-'alle Spiele'!EH29=0)),Punktsystem!$B$6,0)))</f>
        <v>0</v>
      </c>
      <c r="EH29" s="224">
        <f>IF(EG29=Punktsystem!$B$6,IF(AND(Punktsystem!$D$9&lt;&gt;"",'alle Spiele'!$H29-'alle Spiele'!$J29='alle Spiele'!EG29-'alle Spiele'!EH29,'alle Spiele'!$H29&lt;&gt;'alle Spiele'!$J29),Punktsystem!$B$9,0)+IF(AND(Punktsystem!$D$11&lt;&gt;"",OR('alle Spiele'!$H29='alle Spiele'!EG29,'alle Spiele'!$J29='alle Spiele'!EH29)),Punktsystem!$B$11,0)+IF(AND(Punktsystem!$D$10&lt;&gt;"",'alle Spiele'!$H29='alle Spiele'!$J29,'alle Spiele'!EG29='alle Spiele'!EH29,ABS('alle Spiele'!$H29-'alle Spiele'!EG29)=1),Punktsystem!$B$10,0),0)</f>
        <v>0</v>
      </c>
      <c r="EI29" s="225">
        <f>IF(EG29=Punktsystem!$B$5,IF(AND(Punktsystem!$I$14&lt;&gt;"",'alle Spiele'!$H29+'alle Spiele'!$J29&gt;Punktsystem!$D$14),('alle Spiele'!$H29+'alle Spiele'!$J29-Punktsystem!$D$14)*Punktsystem!$F$14,0)+IF(AND(Punktsystem!$I$15&lt;&gt;"",ABS('alle Spiele'!$H29-'alle Spiele'!$J29)&gt;Punktsystem!$D$15),(ABS('alle Spiele'!$H29-'alle Spiele'!$J29)-Punktsystem!$D$15)*Punktsystem!$F$15,0),0)</f>
        <v>0</v>
      </c>
    </row>
    <row r="30" spans="1:139" x14ac:dyDescent="0.2">
      <c r="A30"/>
      <c r="B30"/>
      <c r="C30"/>
      <c r="D30"/>
      <c r="E30"/>
      <c r="F30"/>
      <c r="G30"/>
      <c r="H30"/>
      <c r="J30"/>
      <c r="K30"/>
      <c r="L30"/>
      <c r="M30"/>
      <c r="N30"/>
      <c r="O30"/>
      <c r="P30"/>
      <c r="Q30"/>
      <c r="T30" s="230">
        <f>IF(OR('alle Spiele'!T30="",'alle Spiele'!U30=""),0,IF(AND('alle Spiele'!$H30='alle Spiele'!T30,'alle Spiele'!$J30='alle Spiele'!U30),Punktsystem!$B$5,IF(OR(AND('alle Spiele'!$H30-'alle Spiele'!$J30&lt;0,'alle Spiele'!T30-'alle Spiele'!U30&lt;0),AND('alle Spiele'!$H30-'alle Spiele'!$J30&gt;0,'alle Spiele'!T30-'alle Spiele'!U30&gt;0),AND('alle Spiele'!$H30-'alle Spiele'!$J30=0,'alle Spiele'!T30-'alle Spiele'!U30=0)),Punktsystem!$B$6,0)))</f>
        <v>0</v>
      </c>
      <c r="U30" s="224">
        <f>IF(T30=Punktsystem!$B$6,IF(AND(Punktsystem!$D$9&lt;&gt;"",'alle Spiele'!$H30-'alle Spiele'!$J30='alle Spiele'!T30-'alle Spiele'!U30,'alle Spiele'!$H30&lt;&gt;'alle Spiele'!$J30),Punktsystem!$B$9,0)+IF(AND(Punktsystem!$D$11&lt;&gt;"",OR('alle Spiele'!$H30='alle Spiele'!T30,'alle Spiele'!$J30='alle Spiele'!U30)),Punktsystem!$B$11,0)+IF(AND(Punktsystem!$D$10&lt;&gt;"",'alle Spiele'!$H30='alle Spiele'!$J30,'alle Spiele'!T30='alle Spiele'!U30,ABS('alle Spiele'!$H30-'alle Spiele'!T30)=1),Punktsystem!$B$10,0),0)</f>
        <v>0</v>
      </c>
      <c r="V30" s="225">
        <f>IF(T30=Punktsystem!$B$5,IF(AND(Punktsystem!$I$14&lt;&gt;"",'alle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W30" s="230">
        <f>IF(OR('alle Spiele'!W30="",'alle Spiele'!X30=""),0,IF(AND('alle Spiele'!$H30='alle Spiele'!W30,'alle Spiele'!$J30='alle Spiele'!X30),Punktsystem!$B$5,IF(OR(AND('alle Spiele'!$H30-'alle Spiele'!$J30&lt;0,'alle Spiele'!W30-'alle Spiele'!X30&lt;0),AND('alle Spiele'!$H30-'alle Spiele'!$J30&gt;0,'alle Spiele'!W30-'alle Spiele'!X30&gt;0),AND('alle Spiele'!$H30-'alle Spiele'!$J30=0,'alle Spiele'!W30-'alle Spiele'!X30=0)),Punktsystem!$B$6,0)))</f>
        <v>0</v>
      </c>
      <c r="X30" s="224">
        <f>IF(W30=Punktsystem!$B$6,IF(AND(Punktsystem!$D$9&lt;&gt;"",'alle Spiele'!$H30-'alle Spiele'!$J30='alle Spiele'!W30-'alle Spiele'!X30,'alle Spiele'!$H30&lt;&gt;'alle Spiele'!$J30),Punktsystem!$B$9,0)+IF(AND(Punktsystem!$D$11&lt;&gt;"",OR('alle Spiele'!$H30='alle Spiele'!W30,'alle Spiele'!$J30='alle Spiele'!X30)),Punktsystem!$B$11,0)+IF(AND(Punktsystem!$D$10&lt;&gt;"",'alle Spiele'!$H30='alle Spiele'!$J30,'alle Spiele'!W30='alle Spiele'!X30,ABS('alle Spiele'!$H30-'alle Spiele'!W30)=1),Punktsystem!$B$10,0),0)</f>
        <v>0</v>
      </c>
      <c r="Y30" s="225">
        <f>IF(W30=Punktsystem!$B$5,IF(AND(Punktsystem!$I$14&lt;&gt;"",'alle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Z30" s="230">
        <f>IF(OR('alle Spiele'!Z30="",'alle Spiele'!AA30=""),0,IF(AND('alle Spiele'!$H30='alle Spiele'!Z30,'alle Spiele'!$J30='alle Spiele'!AA30),Punktsystem!$B$5,IF(OR(AND('alle Spiele'!$H30-'alle Spiele'!$J30&lt;0,'alle Spiele'!Z30-'alle Spiele'!AA30&lt;0),AND('alle Spiele'!$H30-'alle Spiele'!$J30&gt;0,'alle Spiele'!Z30-'alle Spiele'!AA30&gt;0),AND('alle Spiele'!$H30-'alle Spiele'!$J30=0,'alle Spiele'!Z30-'alle Spiele'!AA30=0)),Punktsystem!$B$6,0)))</f>
        <v>0</v>
      </c>
      <c r="AA30" s="224">
        <f>IF(Z30=Punktsystem!$B$6,IF(AND(Punktsystem!$D$9&lt;&gt;"",'alle Spiele'!$H30-'alle Spiele'!$J30='alle Spiele'!Z30-'alle Spiele'!AA30,'alle Spiele'!$H30&lt;&gt;'alle Spiele'!$J30),Punktsystem!$B$9,0)+IF(AND(Punktsystem!$D$11&lt;&gt;"",OR('alle Spiele'!$H30='alle Spiele'!Z30,'alle Spiele'!$J30='alle Spiele'!AA30)),Punktsystem!$B$11,0)+IF(AND(Punktsystem!$D$10&lt;&gt;"",'alle Spiele'!$H30='alle Spiele'!$J30,'alle Spiele'!Z30='alle Spiele'!AA30,ABS('alle Spiele'!$H30-'alle Spiele'!Z30)=1),Punktsystem!$B$10,0),0)</f>
        <v>0</v>
      </c>
      <c r="AB30" s="225">
        <f>IF(Z30=Punktsystem!$B$5,IF(AND(Punktsystem!$I$14&lt;&gt;"",'alle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AC30" s="230">
        <f>IF(OR('alle Spiele'!AC30="",'alle Spiele'!AD30=""),0,IF(AND('alle Spiele'!$H30='alle Spiele'!AC30,'alle Spiele'!$J30='alle Spiele'!AD30),Punktsystem!$B$5,IF(OR(AND('alle Spiele'!$H30-'alle Spiele'!$J30&lt;0,'alle Spiele'!AC30-'alle Spiele'!AD30&lt;0),AND('alle Spiele'!$H30-'alle Spiele'!$J30&gt;0,'alle Spiele'!AC30-'alle Spiele'!AD30&gt;0),AND('alle Spiele'!$H30-'alle Spiele'!$J30=0,'alle Spiele'!AC30-'alle Spiele'!AD30=0)),Punktsystem!$B$6,0)))</f>
        <v>0</v>
      </c>
      <c r="AD30" s="224">
        <f>IF(AC30=Punktsystem!$B$6,IF(AND(Punktsystem!$D$9&lt;&gt;"",'alle Spiele'!$H30-'alle Spiele'!$J30='alle Spiele'!AC30-'alle Spiele'!AD30,'alle Spiele'!$H30&lt;&gt;'alle Spiele'!$J30),Punktsystem!$B$9,0)+IF(AND(Punktsystem!$D$11&lt;&gt;"",OR('alle Spiele'!$H30='alle Spiele'!AC30,'alle Spiele'!$J30='alle Spiele'!AD30)),Punktsystem!$B$11,0)+IF(AND(Punktsystem!$D$10&lt;&gt;"",'alle Spiele'!$H30='alle Spiele'!$J30,'alle Spiele'!AC30='alle Spiele'!AD30,ABS('alle Spiele'!$H30-'alle Spiele'!AC30)=1),Punktsystem!$B$10,0),0)</f>
        <v>0</v>
      </c>
      <c r="AE30" s="225">
        <f>IF(AC30=Punktsystem!$B$5,IF(AND(Punktsystem!$I$14&lt;&gt;"",'alle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AF30" s="230">
        <f>IF(OR('alle Spiele'!AF30="",'alle Spiele'!AG30=""),0,IF(AND('alle Spiele'!$H30='alle Spiele'!AF30,'alle Spiele'!$J30='alle Spiele'!AG30),Punktsystem!$B$5,IF(OR(AND('alle Spiele'!$H30-'alle Spiele'!$J30&lt;0,'alle Spiele'!AF30-'alle Spiele'!AG30&lt;0),AND('alle Spiele'!$H30-'alle Spiele'!$J30&gt;0,'alle Spiele'!AF30-'alle Spiele'!AG30&gt;0),AND('alle Spiele'!$H30-'alle Spiele'!$J30=0,'alle Spiele'!AF30-'alle Spiele'!AG30=0)),Punktsystem!$B$6,0)))</f>
        <v>0</v>
      </c>
      <c r="AG30" s="224">
        <f>IF(AF30=Punktsystem!$B$6,IF(AND(Punktsystem!$D$9&lt;&gt;"",'alle Spiele'!$H30-'alle Spiele'!$J30='alle Spiele'!AF30-'alle Spiele'!AG30,'alle Spiele'!$H30&lt;&gt;'alle Spiele'!$J30),Punktsystem!$B$9,0)+IF(AND(Punktsystem!$D$11&lt;&gt;"",OR('alle Spiele'!$H30='alle Spiele'!AF30,'alle Spiele'!$J30='alle Spiele'!AG30)),Punktsystem!$B$11,0)+IF(AND(Punktsystem!$D$10&lt;&gt;"",'alle Spiele'!$H30='alle Spiele'!$J30,'alle Spiele'!AF30='alle Spiele'!AG30,ABS('alle Spiele'!$H30-'alle Spiele'!AF30)=1),Punktsystem!$B$10,0),0)</f>
        <v>0</v>
      </c>
      <c r="AH30" s="225">
        <f>IF(AF30=Punktsystem!$B$5,IF(AND(Punktsystem!$I$14&lt;&gt;"",'alle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AI30" s="230">
        <f>IF(OR('alle Spiele'!AI30="",'alle Spiele'!AJ30=""),0,IF(AND('alle Spiele'!$H30='alle Spiele'!AI30,'alle Spiele'!$J30='alle Spiele'!AJ30),Punktsystem!$B$5,IF(OR(AND('alle Spiele'!$H30-'alle Spiele'!$J30&lt;0,'alle Spiele'!AI30-'alle Spiele'!AJ30&lt;0),AND('alle Spiele'!$H30-'alle Spiele'!$J30&gt;0,'alle Spiele'!AI30-'alle Spiele'!AJ30&gt;0),AND('alle Spiele'!$H30-'alle Spiele'!$J30=0,'alle Spiele'!AI30-'alle Spiele'!AJ30=0)),Punktsystem!$B$6,0)))</f>
        <v>0</v>
      </c>
      <c r="AJ30" s="224">
        <f>IF(AI30=Punktsystem!$B$6,IF(AND(Punktsystem!$D$9&lt;&gt;"",'alle Spiele'!$H30-'alle Spiele'!$J30='alle Spiele'!AI30-'alle Spiele'!AJ30,'alle Spiele'!$H30&lt;&gt;'alle Spiele'!$J30),Punktsystem!$B$9,0)+IF(AND(Punktsystem!$D$11&lt;&gt;"",OR('alle Spiele'!$H30='alle Spiele'!AI30,'alle Spiele'!$J30='alle Spiele'!AJ30)),Punktsystem!$B$11,0)+IF(AND(Punktsystem!$D$10&lt;&gt;"",'alle Spiele'!$H30='alle Spiele'!$J30,'alle Spiele'!AI30='alle Spiele'!AJ30,ABS('alle Spiele'!$H30-'alle Spiele'!AI30)=1),Punktsystem!$B$10,0),0)</f>
        <v>0</v>
      </c>
      <c r="AK30" s="225">
        <f>IF(AI30=Punktsystem!$B$5,IF(AND(Punktsystem!$I$14&lt;&gt;"",'alle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AL30" s="230">
        <f>IF(OR('alle Spiele'!AL30="",'alle Spiele'!AM30=""),0,IF(AND('alle Spiele'!$H30='alle Spiele'!AL30,'alle Spiele'!$J30='alle Spiele'!AM30),Punktsystem!$B$5,IF(OR(AND('alle Spiele'!$H30-'alle Spiele'!$J30&lt;0,'alle Spiele'!AL30-'alle Spiele'!AM30&lt;0),AND('alle Spiele'!$H30-'alle Spiele'!$J30&gt;0,'alle Spiele'!AL30-'alle Spiele'!AM30&gt;0),AND('alle Spiele'!$H30-'alle Spiele'!$J30=0,'alle Spiele'!AL30-'alle Spiele'!AM30=0)),Punktsystem!$B$6,0)))</f>
        <v>0</v>
      </c>
      <c r="AM30" s="224">
        <f>IF(AL30=Punktsystem!$B$6,IF(AND(Punktsystem!$D$9&lt;&gt;"",'alle Spiele'!$H30-'alle Spiele'!$J30='alle Spiele'!AL30-'alle Spiele'!AM30,'alle Spiele'!$H30&lt;&gt;'alle Spiele'!$J30),Punktsystem!$B$9,0)+IF(AND(Punktsystem!$D$11&lt;&gt;"",OR('alle Spiele'!$H30='alle Spiele'!AL30,'alle Spiele'!$J30='alle Spiele'!AM30)),Punktsystem!$B$11,0)+IF(AND(Punktsystem!$D$10&lt;&gt;"",'alle Spiele'!$H30='alle Spiele'!$J30,'alle Spiele'!AL30='alle Spiele'!AM30,ABS('alle Spiele'!$H30-'alle Spiele'!AL30)=1),Punktsystem!$B$10,0),0)</f>
        <v>0</v>
      </c>
      <c r="AN30" s="225">
        <f>IF(AL30=Punktsystem!$B$5,IF(AND(Punktsystem!$I$14&lt;&gt;"",'alle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AO30" s="230">
        <f>IF(OR('alle Spiele'!AO30="",'alle Spiele'!AP30=""),0,IF(AND('alle Spiele'!$H30='alle Spiele'!AO30,'alle Spiele'!$J30='alle Spiele'!AP30),Punktsystem!$B$5,IF(OR(AND('alle Spiele'!$H30-'alle Spiele'!$J30&lt;0,'alle Spiele'!AO30-'alle Spiele'!AP30&lt;0),AND('alle Spiele'!$H30-'alle Spiele'!$J30&gt;0,'alle Spiele'!AO30-'alle Spiele'!AP30&gt;0),AND('alle Spiele'!$H30-'alle Spiele'!$J30=0,'alle Spiele'!AO30-'alle Spiele'!AP30=0)),Punktsystem!$B$6,0)))</f>
        <v>0</v>
      </c>
      <c r="AP30" s="224">
        <f>IF(AO30=Punktsystem!$B$6,IF(AND(Punktsystem!$D$9&lt;&gt;"",'alle Spiele'!$H30-'alle Spiele'!$J30='alle Spiele'!AO30-'alle Spiele'!AP30,'alle Spiele'!$H30&lt;&gt;'alle Spiele'!$J30),Punktsystem!$B$9,0)+IF(AND(Punktsystem!$D$11&lt;&gt;"",OR('alle Spiele'!$H30='alle Spiele'!AO30,'alle Spiele'!$J30='alle Spiele'!AP30)),Punktsystem!$B$11,0)+IF(AND(Punktsystem!$D$10&lt;&gt;"",'alle Spiele'!$H30='alle Spiele'!$J30,'alle Spiele'!AO30='alle Spiele'!AP30,ABS('alle Spiele'!$H30-'alle Spiele'!AO30)=1),Punktsystem!$B$10,0),0)</f>
        <v>0</v>
      </c>
      <c r="AQ30" s="225">
        <f>IF(AO30=Punktsystem!$B$5,IF(AND(Punktsystem!$I$14&lt;&gt;"",'alle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AR30" s="230">
        <f>IF(OR('alle Spiele'!AR30="",'alle Spiele'!AS30=""),0,IF(AND('alle Spiele'!$H30='alle Spiele'!AR30,'alle Spiele'!$J30='alle Spiele'!AS30),Punktsystem!$B$5,IF(OR(AND('alle Spiele'!$H30-'alle Spiele'!$J30&lt;0,'alle Spiele'!AR30-'alle Spiele'!AS30&lt;0),AND('alle Spiele'!$H30-'alle Spiele'!$J30&gt;0,'alle Spiele'!AR30-'alle Spiele'!AS30&gt;0),AND('alle Spiele'!$H30-'alle Spiele'!$J30=0,'alle Spiele'!AR30-'alle Spiele'!AS30=0)),Punktsystem!$B$6,0)))</f>
        <v>0</v>
      </c>
      <c r="AS30" s="224">
        <f>IF(AR30=Punktsystem!$B$6,IF(AND(Punktsystem!$D$9&lt;&gt;"",'alle Spiele'!$H30-'alle Spiele'!$J30='alle Spiele'!AR30-'alle Spiele'!AS30,'alle Spiele'!$H30&lt;&gt;'alle Spiele'!$J30),Punktsystem!$B$9,0)+IF(AND(Punktsystem!$D$11&lt;&gt;"",OR('alle Spiele'!$H30='alle Spiele'!AR30,'alle Spiele'!$J30='alle Spiele'!AS30)),Punktsystem!$B$11,0)+IF(AND(Punktsystem!$D$10&lt;&gt;"",'alle Spiele'!$H30='alle Spiele'!$J30,'alle Spiele'!AR30='alle Spiele'!AS30,ABS('alle Spiele'!$H30-'alle Spiele'!AR30)=1),Punktsystem!$B$10,0),0)</f>
        <v>0</v>
      </c>
      <c r="AT30" s="225">
        <f>IF(AR30=Punktsystem!$B$5,IF(AND(Punktsystem!$I$14&lt;&gt;"",'alle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AU30" s="230">
        <f>IF(OR('alle Spiele'!AU30="",'alle Spiele'!AV30=""),0,IF(AND('alle Spiele'!$H30='alle Spiele'!AU30,'alle Spiele'!$J30='alle Spiele'!AV30),Punktsystem!$B$5,IF(OR(AND('alle Spiele'!$H30-'alle Spiele'!$J30&lt;0,'alle Spiele'!AU30-'alle Spiele'!AV30&lt;0),AND('alle Spiele'!$H30-'alle Spiele'!$J30&gt;0,'alle Spiele'!AU30-'alle Spiele'!AV30&gt;0),AND('alle Spiele'!$H30-'alle Spiele'!$J30=0,'alle Spiele'!AU30-'alle Spiele'!AV30=0)),Punktsystem!$B$6,0)))</f>
        <v>0</v>
      </c>
      <c r="AV30" s="224">
        <f>IF(AU30=Punktsystem!$B$6,IF(AND(Punktsystem!$D$9&lt;&gt;"",'alle Spiele'!$H30-'alle Spiele'!$J30='alle Spiele'!AU30-'alle Spiele'!AV30,'alle Spiele'!$H30&lt;&gt;'alle Spiele'!$J30),Punktsystem!$B$9,0)+IF(AND(Punktsystem!$D$11&lt;&gt;"",OR('alle Spiele'!$H30='alle Spiele'!AU30,'alle Spiele'!$J30='alle Spiele'!AV30)),Punktsystem!$B$11,0)+IF(AND(Punktsystem!$D$10&lt;&gt;"",'alle Spiele'!$H30='alle Spiele'!$J30,'alle Spiele'!AU30='alle Spiele'!AV30,ABS('alle Spiele'!$H30-'alle Spiele'!AU30)=1),Punktsystem!$B$10,0),0)</f>
        <v>0</v>
      </c>
      <c r="AW30" s="225">
        <f>IF(AU30=Punktsystem!$B$5,IF(AND(Punktsystem!$I$14&lt;&gt;"",'alle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AX30" s="230">
        <f>IF(OR('alle Spiele'!AX30="",'alle Spiele'!AY30=""),0,IF(AND('alle Spiele'!$H30='alle Spiele'!AX30,'alle Spiele'!$J30='alle Spiele'!AY30),Punktsystem!$B$5,IF(OR(AND('alle Spiele'!$H30-'alle Spiele'!$J30&lt;0,'alle Spiele'!AX30-'alle Spiele'!AY30&lt;0),AND('alle Spiele'!$H30-'alle Spiele'!$J30&gt;0,'alle Spiele'!AX30-'alle Spiele'!AY30&gt;0),AND('alle Spiele'!$H30-'alle Spiele'!$J30=0,'alle Spiele'!AX30-'alle Spiele'!AY30=0)),Punktsystem!$B$6,0)))</f>
        <v>0</v>
      </c>
      <c r="AY30" s="224">
        <f>IF(AX30=Punktsystem!$B$6,IF(AND(Punktsystem!$D$9&lt;&gt;"",'alle Spiele'!$H30-'alle Spiele'!$J30='alle Spiele'!AX30-'alle Spiele'!AY30,'alle Spiele'!$H30&lt;&gt;'alle Spiele'!$J30),Punktsystem!$B$9,0)+IF(AND(Punktsystem!$D$11&lt;&gt;"",OR('alle Spiele'!$H30='alle Spiele'!AX30,'alle Spiele'!$J30='alle Spiele'!AY30)),Punktsystem!$B$11,0)+IF(AND(Punktsystem!$D$10&lt;&gt;"",'alle Spiele'!$H30='alle Spiele'!$J30,'alle Spiele'!AX30='alle Spiele'!AY30,ABS('alle Spiele'!$H30-'alle Spiele'!AX30)=1),Punktsystem!$B$10,0),0)</f>
        <v>0</v>
      </c>
      <c r="AZ30" s="225">
        <f>IF(AX30=Punktsystem!$B$5,IF(AND(Punktsystem!$I$14&lt;&gt;"",'alle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BA30" s="230">
        <f>IF(OR('alle Spiele'!BA30="",'alle Spiele'!BB30=""),0,IF(AND('alle Spiele'!$H30='alle Spiele'!BA30,'alle Spiele'!$J30='alle Spiele'!BB30),Punktsystem!$B$5,IF(OR(AND('alle Spiele'!$H30-'alle Spiele'!$J30&lt;0,'alle Spiele'!BA30-'alle Spiele'!BB30&lt;0),AND('alle Spiele'!$H30-'alle Spiele'!$J30&gt;0,'alle Spiele'!BA30-'alle Spiele'!BB30&gt;0),AND('alle Spiele'!$H30-'alle Spiele'!$J30=0,'alle Spiele'!BA30-'alle Spiele'!BB30=0)),Punktsystem!$B$6,0)))</f>
        <v>0</v>
      </c>
      <c r="BB30" s="224">
        <f>IF(BA30=Punktsystem!$B$6,IF(AND(Punktsystem!$D$9&lt;&gt;"",'alle Spiele'!$H30-'alle Spiele'!$J30='alle Spiele'!BA30-'alle Spiele'!BB30,'alle Spiele'!$H30&lt;&gt;'alle Spiele'!$J30),Punktsystem!$B$9,0)+IF(AND(Punktsystem!$D$11&lt;&gt;"",OR('alle Spiele'!$H30='alle Spiele'!BA30,'alle Spiele'!$J30='alle Spiele'!BB30)),Punktsystem!$B$11,0)+IF(AND(Punktsystem!$D$10&lt;&gt;"",'alle Spiele'!$H30='alle Spiele'!$J30,'alle Spiele'!BA30='alle Spiele'!BB30,ABS('alle Spiele'!$H30-'alle Spiele'!BA30)=1),Punktsystem!$B$10,0),0)</f>
        <v>0</v>
      </c>
      <c r="BC30" s="225">
        <f>IF(BA30=Punktsystem!$B$5,IF(AND(Punktsystem!$I$14&lt;&gt;"",'alle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BD30" s="230">
        <f>IF(OR('alle Spiele'!BD30="",'alle Spiele'!BE30=""),0,IF(AND('alle Spiele'!$H30='alle Spiele'!BD30,'alle Spiele'!$J30='alle Spiele'!BE30),Punktsystem!$B$5,IF(OR(AND('alle Spiele'!$H30-'alle Spiele'!$J30&lt;0,'alle Spiele'!BD30-'alle Spiele'!BE30&lt;0),AND('alle Spiele'!$H30-'alle Spiele'!$J30&gt;0,'alle Spiele'!BD30-'alle Spiele'!BE30&gt;0),AND('alle Spiele'!$H30-'alle Spiele'!$J30=0,'alle Spiele'!BD30-'alle Spiele'!BE30=0)),Punktsystem!$B$6,0)))</f>
        <v>0</v>
      </c>
      <c r="BE30" s="224">
        <f>IF(BD30=Punktsystem!$B$6,IF(AND(Punktsystem!$D$9&lt;&gt;"",'alle Spiele'!$H30-'alle Spiele'!$J30='alle Spiele'!BD30-'alle Spiele'!BE30,'alle Spiele'!$H30&lt;&gt;'alle Spiele'!$J30),Punktsystem!$B$9,0)+IF(AND(Punktsystem!$D$11&lt;&gt;"",OR('alle Spiele'!$H30='alle Spiele'!BD30,'alle Spiele'!$J30='alle Spiele'!BE30)),Punktsystem!$B$11,0)+IF(AND(Punktsystem!$D$10&lt;&gt;"",'alle Spiele'!$H30='alle Spiele'!$J30,'alle Spiele'!BD30='alle Spiele'!BE30,ABS('alle Spiele'!$H30-'alle Spiele'!BD30)=1),Punktsystem!$B$10,0),0)</f>
        <v>0</v>
      </c>
      <c r="BF30" s="225">
        <f>IF(BD30=Punktsystem!$B$5,IF(AND(Punktsystem!$I$14&lt;&gt;"",'alle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BG30" s="230">
        <f>IF(OR('alle Spiele'!BG30="",'alle Spiele'!BH30=""),0,IF(AND('alle Spiele'!$H30='alle Spiele'!BG30,'alle Spiele'!$J30='alle Spiele'!BH30),Punktsystem!$B$5,IF(OR(AND('alle Spiele'!$H30-'alle Spiele'!$J30&lt;0,'alle Spiele'!BG30-'alle Spiele'!BH30&lt;0),AND('alle Spiele'!$H30-'alle Spiele'!$J30&gt;0,'alle Spiele'!BG30-'alle Spiele'!BH30&gt;0),AND('alle Spiele'!$H30-'alle Spiele'!$J30=0,'alle Spiele'!BG30-'alle Spiele'!BH30=0)),Punktsystem!$B$6,0)))</f>
        <v>0</v>
      </c>
      <c r="BH30" s="224">
        <f>IF(BG30=Punktsystem!$B$6,IF(AND(Punktsystem!$D$9&lt;&gt;"",'alle Spiele'!$H30-'alle Spiele'!$J30='alle Spiele'!BG30-'alle Spiele'!BH30,'alle Spiele'!$H30&lt;&gt;'alle Spiele'!$J30),Punktsystem!$B$9,0)+IF(AND(Punktsystem!$D$11&lt;&gt;"",OR('alle Spiele'!$H30='alle Spiele'!BG30,'alle Spiele'!$J30='alle Spiele'!BH30)),Punktsystem!$B$11,0)+IF(AND(Punktsystem!$D$10&lt;&gt;"",'alle Spiele'!$H30='alle Spiele'!$J30,'alle Spiele'!BG30='alle Spiele'!BH30,ABS('alle Spiele'!$H30-'alle Spiele'!BG30)=1),Punktsystem!$B$10,0),0)</f>
        <v>0</v>
      </c>
      <c r="BI30" s="225">
        <f>IF(BG30=Punktsystem!$B$5,IF(AND(Punktsystem!$I$14&lt;&gt;"",'alle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BJ30" s="230">
        <f>IF(OR('alle Spiele'!BJ30="",'alle Spiele'!BK30=""),0,IF(AND('alle Spiele'!$H30='alle Spiele'!BJ30,'alle Spiele'!$J30='alle Spiele'!BK30),Punktsystem!$B$5,IF(OR(AND('alle Spiele'!$H30-'alle Spiele'!$J30&lt;0,'alle Spiele'!BJ30-'alle Spiele'!BK30&lt;0),AND('alle Spiele'!$H30-'alle Spiele'!$J30&gt;0,'alle Spiele'!BJ30-'alle Spiele'!BK30&gt;0),AND('alle Spiele'!$H30-'alle Spiele'!$J30=0,'alle Spiele'!BJ30-'alle Spiele'!BK30=0)),Punktsystem!$B$6,0)))</f>
        <v>0</v>
      </c>
      <c r="BK30" s="224">
        <f>IF(BJ30=Punktsystem!$B$6,IF(AND(Punktsystem!$D$9&lt;&gt;"",'alle Spiele'!$H30-'alle Spiele'!$J30='alle Spiele'!BJ30-'alle Spiele'!BK30,'alle Spiele'!$H30&lt;&gt;'alle Spiele'!$J30),Punktsystem!$B$9,0)+IF(AND(Punktsystem!$D$11&lt;&gt;"",OR('alle Spiele'!$H30='alle Spiele'!BJ30,'alle Spiele'!$J30='alle Spiele'!BK30)),Punktsystem!$B$11,0)+IF(AND(Punktsystem!$D$10&lt;&gt;"",'alle Spiele'!$H30='alle Spiele'!$J30,'alle Spiele'!BJ30='alle Spiele'!BK30,ABS('alle Spiele'!$H30-'alle Spiele'!BJ30)=1),Punktsystem!$B$10,0),0)</f>
        <v>0</v>
      </c>
      <c r="BL30" s="225">
        <f>IF(BJ30=Punktsystem!$B$5,IF(AND(Punktsystem!$I$14&lt;&gt;"",'alle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BM30" s="230">
        <f>IF(OR('alle Spiele'!BM30="",'alle Spiele'!BN30=""),0,IF(AND('alle Spiele'!$H30='alle Spiele'!BM30,'alle Spiele'!$J30='alle Spiele'!BN30),Punktsystem!$B$5,IF(OR(AND('alle Spiele'!$H30-'alle Spiele'!$J30&lt;0,'alle Spiele'!BM30-'alle Spiele'!BN30&lt;0),AND('alle Spiele'!$H30-'alle Spiele'!$J30&gt;0,'alle Spiele'!BM30-'alle Spiele'!BN30&gt;0),AND('alle Spiele'!$H30-'alle Spiele'!$J30=0,'alle Spiele'!BM30-'alle Spiele'!BN30=0)),Punktsystem!$B$6,0)))</f>
        <v>0</v>
      </c>
      <c r="BN30" s="224">
        <f>IF(BM30=Punktsystem!$B$6,IF(AND(Punktsystem!$D$9&lt;&gt;"",'alle Spiele'!$H30-'alle Spiele'!$J30='alle Spiele'!BM30-'alle Spiele'!BN30,'alle Spiele'!$H30&lt;&gt;'alle Spiele'!$J30),Punktsystem!$B$9,0)+IF(AND(Punktsystem!$D$11&lt;&gt;"",OR('alle Spiele'!$H30='alle Spiele'!BM30,'alle Spiele'!$J30='alle Spiele'!BN30)),Punktsystem!$B$11,0)+IF(AND(Punktsystem!$D$10&lt;&gt;"",'alle Spiele'!$H30='alle Spiele'!$J30,'alle Spiele'!BM30='alle Spiele'!BN30,ABS('alle Spiele'!$H30-'alle Spiele'!BM30)=1),Punktsystem!$B$10,0),0)</f>
        <v>0</v>
      </c>
      <c r="BO30" s="225">
        <f>IF(BM30=Punktsystem!$B$5,IF(AND(Punktsystem!$I$14&lt;&gt;"",'alle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BP30" s="230">
        <f>IF(OR('alle Spiele'!BP30="",'alle Spiele'!BQ30=""),0,IF(AND('alle Spiele'!$H30='alle Spiele'!BP30,'alle Spiele'!$J30='alle Spiele'!BQ30),Punktsystem!$B$5,IF(OR(AND('alle Spiele'!$H30-'alle Spiele'!$J30&lt;0,'alle Spiele'!BP30-'alle Spiele'!BQ30&lt;0),AND('alle Spiele'!$H30-'alle Spiele'!$J30&gt;0,'alle Spiele'!BP30-'alle Spiele'!BQ30&gt;0),AND('alle Spiele'!$H30-'alle Spiele'!$J30=0,'alle Spiele'!BP30-'alle Spiele'!BQ30=0)),Punktsystem!$B$6,0)))</f>
        <v>0</v>
      </c>
      <c r="BQ30" s="224">
        <f>IF(BP30=Punktsystem!$B$6,IF(AND(Punktsystem!$D$9&lt;&gt;"",'alle Spiele'!$H30-'alle Spiele'!$J30='alle Spiele'!BP30-'alle Spiele'!BQ30,'alle Spiele'!$H30&lt;&gt;'alle Spiele'!$J30),Punktsystem!$B$9,0)+IF(AND(Punktsystem!$D$11&lt;&gt;"",OR('alle Spiele'!$H30='alle Spiele'!BP30,'alle Spiele'!$J30='alle Spiele'!BQ30)),Punktsystem!$B$11,0)+IF(AND(Punktsystem!$D$10&lt;&gt;"",'alle Spiele'!$H30='alle Spiele'!$J30,'alle Spiele'!BP30='alle Spiele'!BQ30,ABS('alle Spiele'!$H30-'alle Spiele'!BP30)=1),Punktsystem!$B$10,0),0)</f>
        <v>0</v>
      </c>
      <c r="BR30" s="225">
        <f>IF(BP30=Punktsystem!$B$5,IF(AND(Punktsystem!$I$14&lt;&gt;"",'alle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BS30" s="230">
        <f>IF(OR('alle Spiele'!BS30="",'alle Spiele'!BT30=""),0,IF(AND('alle Spiele'!$H30='alle Spiele'!BS30,'alle Spiele'!$J30='alle Spiele'!BT30),Punktsystem!$B$5,IF(OR(AND('alle Spiele'!$H30-'alle Spiele'!$J30&lt;0,'alle Spiele'!BS30-'alle Spiele'!BT30&lt;0),AND('alle Spiele'!$H30-'alle Spiele'!$J30&gt;0,'alle Spiele'!BS30-'alle Spiele'!BT30&gt;0),AND('alle Spiele'!$H30-'alle Spiele'!$J30=0,'alle Spiele'!BS30-'alle Spiele'!BT30=0)),Punktsystem!$B$6,0)))</f>
        <v>0</v>
      </c>
      <c r="BT30" s="224">
        <f>IF(BS30=Punktsystem!$B$6,IF(AND(Punktsystem!$D$9&lt;&gt;"",'alle Spiele'!$H30-'alle Spiele'!$J30='alle Spiele'!BS30-'alle Spiele'!BT30,'alle Spiele'!$H30&lt;&gt;'alle Spiele'!$J30),Punktsystem!$B$9,0)+IF(AND(Punktsystem!$D$11&lt;&gt;"",OR('alle Spiele'!$H30='alle Spiele'!BS30,'alle Spiele'!$J30='alle Spiele'!BT30)),Punktsystem!$B$11,0)+IF(AND(Punktsystem!$D$10&lt;&gt;"",'alle Spiele'!$H30='alle Spiele'!$J30,'alle Spiele'!BS30='alle Spiele'!BT30,ABS('alle Spiele'!$H30-'alle Spiele'!BS30)=1),Punktsystem!$B$10,0),0)</f>
        <v>0</v>
      </c>
      <c r="BU30" s="225">
        <f>IF(BS30=Punktsystem!$B$5,IF(AND(Punktsystem!$I$14&lt;&gt;"",'alle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BV30" s="230">
        <f>IF(OR('alle Spiele'!BV30="",'alle Spiele'!BW30=""),0,IF(AND('alle Spiele'!$H30='alle Spiele'!BV30,'alle Spiele'!$J30='alle Spiele'!BW30),Punktsystem!$B$5,IF(OR(AND('alle Spiele'!$H30-'alle Spiele'!$J30&lt;0,'alle Spiele'!BV30-'alle Spiele'!BW30&lt;0),AND('alle Spiele'!$H30-'alle Spiele'!$J30&gt;0,'alle Spiele'!BV30-'alle Spiele'!BW30&gt;0),AND('alle Spiele'!$H30-'alle Spiele'!$J30=0,'alle Spiele'!BV30-'alle Spiele'!BW30=0)),Punktsystem!$B$6,0)))</f>
        <v>0</v>
      </c>
      <c r="BW30" s="224">
        <f>IF(BV30=Punktsystem!$B$6,IF(AND(Punktsystem!$D$9&lt;&gt;"",'alle Spiele'!$H30-'alle Spiele'!$J30='alle Spiele'!BV30-'alle Spiele'!BW30,'alle Spiele'!$H30&lt;&gt;'alle Spiele'!$J30),Punktsystem!$B$9,0)+IF(AND(Punktsystem!$D$11&lt;&gt;"",OR('alle Spiele'!$H30='alle Spiele'!BV30,'alle Spiele'!$J30='alle Spiele'!BW30)),Punktsystem!$B$11,0)+IF(AND(Punktsystem!$D$10&lt;&gt;"",'alle Spiele'!$H30='alle Spiele'!$J30,'alle Spiele'!BV30='alle Spiele'!BW30,ABS('alle Spiele'!$H30-'alle Spiele'!BV30)=1),Punktsystem!$B$10,0),0)</f>
        <v>0</v>
      </c>
      <c r="BX30" s="225">
        <f>IF(BV30=Punktsystem!$B$5,IF(AND(Punktsystem!$I$14&lt;&gt;"",'alle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BY30" s="230">
        <f>IF(OR('alle Spiele'!BY30="",'alle Spiele'!BZ30=""),0,IF(AND('alle Spiele'!$H30='alle Spiele'!BY30,'alle Spiele'!$J30='alle Spiele'!BZ30),Punktsystem!$B$5,IF(OR(AND('alle Spiele'!$H30-'alle Spiele'!$J30&lt;0,'alle Spiele'!BY30-'alle Spiele'!BZ30&lt;0),AND('alle Spiele'!$H30-'alle Spiele'!$J30&gt;0,'alle Spiele'!BY30-'alle Spiele'!BZ30&gt;0),AND('alle Spiele'!$H30-'alle Spiele'!$J30=0,'alle Spiele'!BY30-'alle Spiele'!BZ30=0)),Punktsystem!$B$6,0)))</f>
        <v>0</v>
      </c>
      <c r="BZ30" s="224">
        <f>IF(BY30=Punktsystem!$B$6,IF(AND(Punktsystem!$D$9&lt;&gt;"",'alle Spiele'!$H30-'alle Spiele'!$J30='alle Spiele'!BY30-'alle Spiele'!BZ30,'alle Spiele'!$H30&lt;&gt;'alle Spiele'!$J30),Punktsystem!$B$9,0)+IF(AND(Punktsystem!$D$11&lt;&gt;"",OR('alle Spiele'!$H30='alle Spiele'!BY30,'alle Spiele'!$J30='alle Spiele'!BZ30)),Punktsystem!$B$11,0)+IF(AND(Punktsystem!$D$10&lt;&gt;"",'alle Spiele'!$H30='alle Spiele'!$J30,'alle Spiele'!BY30='alle Spiele'!BZ30,ABS('alle Spiele'!$H30-'alle Spiele'!BY30)=1),Punktsystem!$B$10,0),0)</f>
        <v>0</v>
      </c>
      <c r="CA30" s="225">
        <f>IF(BY30=Punktsystem!$B$5,IF(AND(Punktsystem!$I$14&lt;&gt;"",'alle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CB30" s="230">
        <f>IF(OR('alle Spiele'!CB30="",'alle Spiele'!CC30=""),0,IF(AND('alle Spiele'!$H30='alle Spiele'!CB30,'alle Spiele'!$J30='alle Spiele'!CC30),Punktsystem!$B$5,IF(OR(AND('alle Spiele'!$H30-'alle Spiele'!$J30&lt;0,'alle Spiele'!CB30-'alle Spiele'!CC30&lt;0),AND('alle Spiele'!$H30-'alle Spiele'!$J30&gt;0,'alle Spiele'!CB30-'alle Spiele'!CC30&gt;0),AND('alle Spiele'!$H30-'alle Spiele'!$J30=0,'alle Spiele'!CB30-'alle Spiele'!CC30=0)),Punktsystem!$B$6,0)))</f>
        <v>0</v>
      </c>
      <c r="CC30" s="224">
        <f>IF(CB30=Punktsystem!$B$6,IF(AND(Punktsystem!$D$9&lt;&gt;"",'alle Spiele'!$H30-'alle Spiele'!$J30='alle Spiele'!CB30-'alle Spiele'!CC30,'alle Spiele'!$H30&lt;&gt;'alle Spiele'!$J30),Punktsystem!$B$9,0)+IF(AND(Punktsystem!$D$11&lt;&gt;"",OR('alle Spiele'!$H30='alle Spiele'!CB30,'alle Spiele'!$J30='alle Spiele'!CC30)),Punktsystem!$B$11,0)+IF(AND(Punktsystem!$D$10&lt;&gt;"",'alle Spiele'!$H30='alle Spiele'!$J30,'alle Spiele'!CB30='alle Spiele'!CC30,ABS('alle Spiele'!$H30-'alle Spiele'!CB30)=1),Punktsystem!$B$10,0),0)</f>
        <v>0</v>
      </c>
      <c r="CD30" s="225">
        <f>IF(CB30=Punktsystem!$B$5,IF(AND(Punktsystem!$I$14&lt;&gt;"",'alle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CE30" s="230">
        <f>IF(OR('alle Spiele'!CE30="",'alle Spiele'!CF30=""),0,IF(AND('alle Spiele'!$H30='alle Spiele'!CE30,'alle Spiele'!$J30='alle Spiele'!CF30),Punktsystem!$B$5,IF(OR(AND('alle Spiele'!$H30-'alle Spiele'!$J30&lt;0,'alle Spiele'!CE30-'alle Spiele'!CF30&lt;0),AND('alle Spiele'!$H30-'alle Spiele'!$J30&gt;0,'alle Spiele'!CE30-'alle Spiele'!CF30&gt;0),AND('alle Spiele'!$H30-'alle Spiele'!$J30=0,'alle Spiele'!CE30-'alle Spiele'!CF30=0)),Punktsystem!$B$6,0)))</f>
        <v>0</v>
      </c>
      <c r="CF30" s="224">
        <f>IF(CE30=Punktsystem!$B$6,IF(AND(Punktsystem!$D$9&lt;&gt;"",'alle Spiele'!$H30-'alle Spiele'!$J30='alle Spiele'!CE30-'alle Spiele'!CF30,'alle Spiele'!$H30&lt;&gt;'alle Spiele'!$J30),Punktsystem!$B$9,0)+IF(AND(Punktsystem!$D$11&lt;&gt;"",OR('alle Spiele'!$H30='alle Spiele'!CE30,'alle Spiele'!$J30='alle Spiele'!CF30)),Punktsystem!$B$11,0)+IF(AND(Punktsystem!$D$10&lt;&gt;"",'alle Spiele'!$H30='alle Spiele'!$J30,'alle Spiele'!CE30='alle Spiele'!CF30,ABS('alle Spiele'!$H30-'alle Spiele'!CE30)=1),Punktsystem!$B$10,0),0)</f>
        <v>0</v>
      </c>
      <c r="CG30" s="225">
        <f>IF(CE30=Punktsystem!$B$5,IF(AND(Punktsystem!$I$14&lt;&gt;"",'alle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CH30" s="230">
        <f>IF(OR('alle Spiele'!CH30="",'alle Spiele'!CI30=""),0,IF(AND('alle Spiele'!$H30='alle Spiele'!CH30,'alle Spiele'!$J30='alle Spiele'!CI30),Punktsystem!$B$5,IF(OR(AND('alle Spiele'!$H30-'alle Spiele'!$J30&lt;0,'alle Spiele'!CH30-'alle Spiele'!CI30&lt;0),AND('alle Spiele'!$H30-'alle Spiele'!$J30&gt;0,'alle Spiele'!CH30-'alle Spiele'!CI30&gt;0),AND('alle Spiele'!$H30-'alle Spiele'!$J30=0,'alle Spiele'!CH30-'alle Spiele'!CI30=0)),Punktsystem!$B$6,0)))</f>
        <v>0</v>
      </c>
      <c r="CI30" s="224">
        <f>IF(CH30=Punktsystem!$B$6,IF(AND(Punktsystem!$D$9&lt;&gt;"",'alle Spiele'!$H30-'alle Spiele'!$J30='alle Spiele'!CH30-'alle Spiele'!CI30,'alle Spiele'!$H30&lt;&gt;'alle Spiele'!$J30),Punktsystem!$B$9,0)+IF(AND(Punktsystem!$D$11&lt;&gt;"",OR('alle Spiele'!$H30='alle Spiele'!CH30,'alle Spiele'!$J30='alle Spiele'!CI30)),Punktsystem!$B$11,0)+IF(AND(Punktsystem!$D$10&lt;&gt;"",'alle Spiele'!$H30='alle Spiele'!$J30,'alle Spiele'!CH30='alle Spiele'!CI30,ABS('alle Spiele'!$H30-'alle Spiele'!CH30)=1),Punktsystem!$B$10,0),0)</f>
        <v>0</v>
      </c>
      <c r="CJ30" s="225">
        <f>IF(CH30=Punktsystem!$B$5,IF(AND(Punktsystem!$I$14&lt;&gt;"",'alle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CK30" s="230">
        <f>IF(OR('alle Spiele'!CK30="",'alle Spiele'!CL30=""),0,IF(AND('alle Spiele'!$H30='alle Spiele'!CK30,'alle Spiele'!$J30='alle Spiele'!CL30),Punktsystem!$B$5,IF(OR(AND('alle Spiele'!$H30-'alle Spiele'!$J30&lt;0,'alle Spiele'!CK30-'alle Spiele'!CL30&lt;0),AND('alle Spiele'!$H30-'alle Spiele'!$J30&gt;0,'alle Spiele'!CK30-'alle Spiele'!CL30&gt;0),AND('alle Spiele'!$H30-'alle Spiele'!$J30=0,'alle Spiele'!CK30-'alle Spiele'!CL30=0)),Punktsystem!$B$6,0)))</f>
        <v>0</v>
      </c>
      <c r="CL30" s="224">
        <f>IF(CK30=Punktsystem!$B$6,IF(AND(Punktsystem!$D$9&lt;&gt;"",'alle Spiele'!$H30-'alle Spiele'!$J30='alle Spiele'!CK30-'alle Spiele'!CL30,'alle Spiele'!$H30&lt;&gt;'alle Spiele'!$J30),Punktsystem!$B$9,0)+IF(AND(Punktsystem!$D$11&lt;&gt;"",OR('alle Spiele'!$H30='alle Spiele'!CK30,'alle Spiele'!$J30='alle Spiele'!CL30)),Punktsystem!$B$11,0)+IF(AND(Punktsystem!$D$10&lt;&gt;"",'alle Spiele'!$H30='alle Spiele'!$J30,'alle Spiele'!CK30='alle Spiele'!CL30,ABS('alle Spiele'!$H30-'alle Spiele'!CK30)=1),Punktsystem!$B$10,0),0)</f>
        <v>0</v>
      </c>
      <c r="CM30" s="225">
        <f>IF(CK30=Punktsystem!$B$5,IF(AND(Punktsystem!$I$14&lt;&gt;"",'alle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CN30" s="230">
        <f>IF(OR('alle Spiele'!CN30="",'alle Spiele'!CO30=""),0,IF(AND('alle Spiele'!$H30='alle Spiele'!CN30,'alle Spiele'!$J30='alle Spiele'!CO30),Punktsystem!$B$5,IF(OR(AND('alle Spiele'!$H30-'alle Spiele'!$J30&lt;0,'alle Spiele'!CN30-'alle Spiele'!CO30&lt;0),AND('alle Spiele'!$H30-'alle Spiele'!$J30&gt;0,'alle Spiele'!CN30-'alle Spiele'!CO30&gt;0),AND('alle Spiele'!$H30-'alle Spiele'!$J30=0,'alle Spiele'!CN30-'alle Spiele'!CO30=0)),Punktsystem!$B$6,0)))</f>
        <v>0</v>
      </c>
      <c r="CO30" s="224">
        <f>IF(CN30=Punktsystem!$B$6,IF(AND(Punktsystem!$D$9&lt;&gt;"",'alle Spiele'!$H30-'alle Spiele'!$J30='alle Spiele'!CN30-'alle Spiele'!CO30,'alle Spiele'!$H30&lt;&gt;'alle Spiele'!$J30),Punktsystem!$B$9,0)+IF(AND(Punktsystem!$D$11&lt;&gt;"",OR('alle Spiele'!$H30='alle Spiele'!CN30,'alle Spiele'!$J30='alle Spiele'!CO30)),Punktsystem!$B$11,0)+IF(AND(Punktsystem!$D$10&lt;&gt;"",'alle Spiele'!$H30='alle Spiele'!$J30,'alle Spiele'!CN30='alle Spiele'!CO30,ABS('alle Spiele'!$H30-'alle Spiele'!CN30)=1),Punktsystem!$B$10,0),0)</f>
        <v>0</v>
      </c>
      <c r="CP30" s="225">
        <f>IF(CN30=Punktsystem!$B$5,IF(AND(Punktsystem!$I$14&lt;&gt;"",'alle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CQ30" s="230">
        <f>IF(OR('alle Spiele'!CQ30="",'alle Spiele'!CR30=""),0,IF(AND('alle Spiele'!$H30='alle Spiele'!CQ30,'alle Spiele'!$J30='alle Spiele'!CR30),Punktsystem!$B$5,IF(OR(AND('alle Spiele'!$H30-'alle Spiele'!$J30&lt;0,'alle Spiele'!CQ30-'alle Spiele'!CR30&lt;0),AND('alle Spiele'!$H30-'alle Spiele'!$J30&gt;0,'alle Spiele'!CQ30-'alle Spiele'!CR30&gt;0),AND('alle Spiele'!$H30-'alle Spiele'!$J30=0,'alle Spiele'!CQ30-'alle Spiele'!CR30=0)),Punktsystem!$B$6,0)))</f>
        <v>0</v>
      </c>
      <c r="CR30" s="224">
        <f>IF(CQ30=Punktsystem!$B$6,IF(AND(Punktsystem!$D$9&lt;&gt;"",'alle Spiele'!$H30-'alle Spiele'!$J30='alle Spiele'!CQ30-'alle Spiele'!CR30,'alle Spiele'!$H30&lt;&gt;'alle Spiele'!$J30),Punktsystem!$B$9,0)+IF(AND(Punktsystem!$D$11&lt;&gt;"",OR('alle Spiele'!$H30='alle Spiele'!CQ30,'alle Spiele'!$J30='alle Spiele'!CR30)),Punktsystem!$B$11,0)+IF(AND(Punktsystem!$D$10&lt;&gt;"",'alle Spiele'!$H30='alle Spiele'!$J30,'alle Spiele'!CQ30='alle Spiele'!CR30,ABS('alle Spiele'!$H30-'alle Spiele'!CQ30)=1),Punktsystem!$B$10,0),0)</f>
        <v>0</v>
      </c>
      <c r="CS30" s="225">
        <f>IF(CQ30=Punktsystem!$B$5,IF(AND(Punktsystem!$I$14&lt;&gt;"",'alle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CT30" s="230">
        <f>IF(OR('alle Spiele'!CT30="",'alle Spiele'!CU30=""),0,IF(AND('alle Spiele'!$H30='alle Spiele'!CT30,'alle Spiele'!$J30='alle Spiele'!CU30),Punktsystem!$B$5,IF(OR(AND('alle Spiele'!$H30-'alle Spiele'!$J30&lt;0,'alle Spiele'!CT30-'alle Spiele'!CU30&lt;0),AND('alle Spiele'!$H30-'alle Spiele'!$J30&gt;0,'alle Spiele'!CT30-'alle Spiele'!CU30&gt;0),AND('alle Spiele'!$H30-'alle Spiele'!$J30=0,'alle Spiele'!CT30-'alle Spiele'!CU30=0)),Punktsystem!$B$6,0)))</f>
        <v>0</v>
      </c>
      <c r="CU30" s="224">
        <f>IF(CT30=Punktsystem!$B$6,IF(AND(Punktsystem!$D$9&lt;&gt;"",'alle Spiele'!$H30-'alle Spiele'!$J30='alle Spiele'!CT30-'alle Spiele'!CU30,'alle Spiele'!$H30&lt;&gt;'alle Spiele'!$J30),Punktsystem!$B$9,0)+IF(AND(Punktsystem!$D$11&lt;&gt;"",OR('alle Spiele'!$H30='alle Spiele'!CT30,'alle Spiele'!$J30='alle Spiele'!CU30)),Punktsystem!$B$11,0)+IF(AND(Punktsystem!$D$10&lt;&gt;"",'alle Spiele'!$H30='alle Spiele'!$J30,'alle Spiele'!CT30='alle Spiele'!CU30,ABS('alle Spiele'!$H30-'alle Spiele'!CT30)=1),Punktsystem!$B$10,0),0)</f>
        <v>0</v>
      </c>
      <c r="CV30" s="225">
        <f>IF(CT30=Punktsystem!$B$5,IF(AND(Punktsystem!$I$14&lt;&gt;"",'alle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CW30" s="230">
        <f>IF(OR('alle Spiele'!CW30="",'alle Spiele'!CX30=""),0,IF(AND('alle Spiele'!$H30='alle Spiele'!CW30,'alle Spiele'!$J30='alle Spiele'!CX30),Punktsystem!$B$5,IF(OR(AND('alle Spiele'!$H30-'alle Spiele'!$J30&lt;0,'alle Spiele'!CW30-'alle Spiele'!CX30&lt;0),AND('alle Spiele'!$H30-'alle Spiele'!$J30&gt;0,'alle Spiele'!CW30-'alle Spiele'!CX30&gt;0),AND('alle Spiele'!$H30-'alle Spiele'!$J30=0,'alle Spiele'!CW30-'alle Spiele'!CX30=0)),Punktsystem!$B$6,0)))</f>
        <v>0</v>
      </c>
      <c r="CX30" s="224">
        <f>IF(CW30=Punktsystem!$B$6,IF(AND(Punktsystem!$D$9&lt;&gt;"",'alle Spiele'!$H30-'alle Spiele'!$J30='alle Spiele'!CW30-'alle Spiele'!CX30,'alle Spiele'!$H30&lt;&gt;'alle Spiele'!$J30),Punktsystem!$B$9,0)+IF(AND(Punktsystem!$D$11&lt;&gt;"",OR('alle Spiele'!$H30='alle Spiele'!CW30,'alle Spiele'!$J30='alle Spiele'!CX30)),Punktsystem!$B$11,0)+IF(AND(Punktsystem!$D$10&lt;&gt;"",'alle Spiele'!$H30='alle Spiele'!$J30,'alle Spiele'!CW30='alle Spiele'!CX30,ABS('alle Spiele'!$H30-'alle Spiele'!CW30)=1),Punktsystem!$B$10,0),0)</f>
        <v>0</v>
      </c>
      <c r="CY30" s="225">
        <f>IF(CW30=Punktsystem!$B$5,IF(AND(Punktsystem!$I$14&lt;&gt;"",'alle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CZ30" s="230">
        <f>IF(OR('alle Spiele'!CZ30="",'alle Spiele'!DA30=""),0,IF(AND('alle Spiele'!$H30='alle Spiele'!CZ30,'alle Spiele'!$J30='alle Spiele'!DA30),Punktsystem!$B$5,IF(OR(AND('alle Spiele'!$H30-'alle Spiele'!$J30&lt;0,'alle Spiele'!CZ30-'alle Spiele'!DA30&lt;0),AND('alle Spiele'!$H30-'alle Spiele'!$J30&gt;0,'alle Spiele'!CZ30-'alle Spiele'!DA30&gt;0),AND('alle Spiele'!$H30-'alle Spiele'!$J30=0,'alle Spiele'!CZ30-'alle Spiele'!DA30=0)),Punktsystem!$B$6,0)))</f>
        <v>0</v>
      </c>
      <c r="DA30" s="224">
        <f>IF(CZ30=Punktsystem!$B$6,IF(AND(Punktsystem!$D$9&lt;&gt;"",'alle Spiele'!$H30-'alle Spiele'!$J30='alle Spiele'!CZ30-'alle Spiele'!DA30,'alle Spiele'!$H30&lt;&gt;'alle Spiele'!$J30),Punktsystem!$B$9,0)+IF(AND(Punktsystem!$D$11&lt;&gt;"",OR('alle Spiele'!$H30='alle Spiele'!CZ30,'alle Spiele'!$J30='alle Spiele'!DA30)),Punktsystem!$B$11,0)+IF(AND(Punktsystem!$D$10&lt;&gt;"",'alle Spiele'!$H30='alle Spiele'!$J30,'alle Spiele'!CZ30='alle Spiele'!DA30,ABS('alle Spiele'!$H30-'alle Spiele'!CZ30)=1),Punktsystem!$B$10,0),0)</f>
        <v>0</v>
      </c>
      <c r="DB30" s="225">
        <f>IF(CZ30=Punktsystem!$B$5,IF(AND(Punktsystem!$I$14&lt;&gt;"",'alle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DC30" s="230">
        <f>IF(OR('alle Spiele'!DC30="",'alle Spiele'!DD30=""),0,IF(AND('alle Spiele'!$H30='alle Spiele'!DC30,'alle Spiele'!$J30='alle Spiele'!DD30),Punktsystem!$B$5,IF(OR(AND('alle Spiele'!$H30-'alle Spiele'!$J30&lt;0,'alle Spiele'!DC30-'alle Spiele'!DD30&lt;0),AND('alle Spiele'!$H30-'alle Spiele'!$J30&gt;0,'alle Spiele'!DC30-'alle Spiele'!DD30&gt;0),AND('alle Spiele'!$H30-'alle Spiele'!$J30=0,'alle Spiele'!DC30-'alle Spiele'!DD30=0)),Punktsystem!$B$6,0)))</f>
        <v>0</v>
      </c>
      <c r="DD30" s="224">
        <f>IF(DC30=Punktsystem!$B$6,IF(AND(Punktsystem!$D$9&lt;&gt;"",'alle Spiele'!$H30-'alle Spiele'!$J30='alle Spiele'!DC30-'alle Spiele'!DD30,'alle Spiele'!$H30&lt;&gt;'alle Spiele'!$J30),Punktsystem!$B$9,0)+IF(AND(Punktsystem!$D$11&lt;&gt;"",OR('alle Spiele'!$H30='alle Spiele'!DC30,'alle Spiele'!$J30='alle Spiele'!DD30)),Punktsystem!$B$11,0)+IF(AND(Punktsystem!$D$10&lt;&gt;"",'alle Spiele'!$H30='alle Spiele'!$J30,'alle Spiele'!DC30='alle Spiele'!DD30,ABS('alle Spiele'!$H30-'alle Spiele'!DC30)=1),Punktsystem!$B$10,0),0)</f>
        <v>0</v>
      </c>
      <c r="DE30" s="225">
        <f>IF(DC30=Punktsystem!$B$5,IF(AND(Punktsystem!$I$14&lt;&gt;"",'alle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DF30" s="230">
        <f>IF(OR('alle Spiele'!DF30="",'alle Spiele'!DG30=""),0,IF(AND('alle Spiele'!$H30='alle Spiele'!DF30,'alle Spiele'!$J30='alle Spiele'!DG30),Punktsystem!$B$5,IF(OR(AND('alle Spiele'!$H30-'alle Spiele'!$J30&lt;0,'alle Spiele'!DF30-'alle Spiele'!DG30&lt;0),AND('alle Spiele'!$H30-'alle Spiele'!$J30&gt;0,'alle Spiele'!DF30-'alle Spiele'!DG30&gt;0),AND('alle Spiele'!$H30-'alle Spiele'!$J30=0,'alle Spiele'!DF30-'alle Spiele'!DG30=0)),Punktsystem!$B$6,0)))</f>
        <v>0</v>
      </c>
      <c r="DG30" s="224">
        <f>IF(DF30=Punktsystem!$B$6,IF(AND(Punktsystem!$D$9&lt;&gt;"",'alle Spiele'!$H30-'alle Spiele'!$J30='alle Spiele'!DF30-'alle Spiele'!DG30,'alle Spiele'!$H30&lt;&gt;'alle Spiele'!$J30),Punktsystem!$B$9,0)+IF(AND(Punktsystem!$D$11&lt;&gt;"",OR('alle Spiele'!$H30='alle Spiele'!DF30,'alle Spiele'!$J30='alle Spiele'!DG30)),Punktsystem!$B$11,0)+IF(AND(Punktsystem!$D$10&lt;&gt;"",'alle Spiele'!$H30='alle Spiele'!$J30,'alle Spiele'!DF30='alle Spiele'!DG30,ABS('alle Spiele'!$H30-'alle Spiele'!DF30)=1),Punktsystem!$B$10,0),0)</f>
        <v>0</v>
      </c>
      <c r="DH30" s="225">
        <f>IF(DF30=Punktsystem!$B$5,IF(AND(Punktsystem!$I$14&lt;&gt;"",'alle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DI30" s="230">
        <f>IF(OR('alle Spiele'!DI30="",'alle Spiele'!DJ30=""),0,IF(AND('alle Spiele'!$H30='alle Spiele'!DI30,'alle Spiele'!$J30='alle Spiele'!DJ30),Punktsystem!$B$5,IF(OR(AND('alle Spiele'!$H30-'alle Spiele'!$J30&lt;0,'alle Spiele'!DI30-'alle Spiele'!DJ30&lt;0),AND('alle Spiele'!$H30-'alle Spiele'!$J30&gt;0,'alle Spiele'!DI30-'alle Spiele'!DJ30&gt;0),AND('alle Spiele'!$H30-'alle Spiele'!$J30=0,'alle Spiele'!DI30-'alle Spiele'!DJ30=0)),Punktsystem!$B$6,0)))</f>
        <v>0</v>
      </c>
      <c r="DJ30" s="224">
        <f>IF(DI30=Punktsystem!$B$6,IF(AND(Punktsystem!$D$9&lt;&gt;"",'alle Spiele'!$H30-'alle Spiele'!$J30='alle Spiele'!DI30-'alle Spiele'!DJ30,'alle Spiele'!$H30&lt;&gt;'alle Spiele'!$J30),Punktsystem!$B$9,0)+IF(AND(Punktsystem!$D$11&lt;&gt;"",OR('alle Spiele'!$H30='alle Spiele'!DI30,'alle Spiele'!$J30='alle Spiele'!DJ30)),Punktsystem!$B$11,0)+IF(AND(Punktsystem!$D$10&lt;&gt;"",'alle Spiele'!$H30='alle Spiele'!$J30,'alle Spiele'!DI30='alle Spiele'!DJ30,ABS('alle Spiele'!$H30-'alle Spiele'!DI30)=1),Punktsystem!$B$10,0),0)</f>
        <v>0</v>
      </c>
      <c r="DK30" s="225">
        <f>IF(DI30=Punktsystem!$B$5,IF(AND(Punktsystem!$I$14&lt;&gt;"",'alle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DL30" s="230">
        <f>IF(OR('alle Spiele'!DL30="",'alle Spiele'!DM30=""),0,IF(AND('alle Spiele'!$H30='alle Spiele'!DL30,'alle Spiele'!$J30='alle Spiele'!DM30),Punktsystem!$B$5,IF(OR(AND('alle Spiele'!$H30-'alle Spiele'!$J30&lt;0,'alle Spiele'!DL30-'alle Spiele'!DM30&lt;0),AND('alle Spiele'!$H30-'alle Spiele'!$J30&gt;0,'alle Spiele'!DL30-'alle Spiele'!DM30&gt;0),AND('alle Spiele'!$H30-'alle Spiele'!$J30=0,'alle Spiele'!DL30-'alle Spiele'!DM30=0)),Punktsystem!$B$6,0)))</f>
        <v>0</v>
      </c>
      <c r="DM30" s="224">
        <f>IF(DL30=Punktsystem!$B$6,IF(AND(Punktsystem!$D$9&lt;&gt;"",'alle Spiele'!$H30-'alle Spiele'!$J30='alle Spiele'!DL30-'alle Spiele'!DM30,'alle Spiele'!$H30&lt;&gt;'alle Spiele'!$J30),Punktsystem!$B$9,0)+IF(AND(Punktsystem!$D$11&lt;&gt;"",OR('alle Spiele'!$H30='alle Spiele'!DL30,'alle Spiele'!$J30='alle Spiele'!DM30)),Punktsystem!$B$11,0)+IF(AND(Punktsystem!$D$10&lt;&gt;"",'alle Spiele'!$H30='alle Spiele'!$J30,'alle Spiele'!DL30='alle Spiele'!DM30,ABS('alle Spiele'!$H30-'alle Spiele'!DL30)=1),Punktsystem!$B$10,0),0)</f>
        <v>0</v>
      </c>
      <c r="DN30" s="225">
        <f>IF(DL30=Punktsystem!$B$5,IF(AND(Punktsystem!$I$14&lt;&gt;"",'alle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DO30" s="230">
        <f>IF(OR('alle Spiele'!DO30="",'alle Spiele'!DP30=""),0,IF(AND('alle Spiele'!$H30='alle Spiele'!DO30,'alle Spiele'!$J30='alle Spiele'!DP30),Punktsystem!$B$5,IF(OR(AND('alle Spiele'!$H30-'alle Spiele'!$J30&lt;0,'alle Spiele'!DO30-'alle Spiele'!DP30&lt;0),AND('alle Spiele'!$H30-'alle Spiele'!$J30&gt;0,'alle Spiele'!DO30-'alle Spiele'!DP30&gt;0),AND('alle Spiele'!$H30-'alle Spiele'!$J30=0,'alle Spiele'!DO30-'alle Spiele'!DP30=0)),Punktsystem!$B$6,0)))</f>
        <v>0</v>
      </c>
      <c r="DP30" s="224">
        <f>IF(DO30=Punktsystem!$B$6,IF(AND(Punktsystem!$D$9&lt;&gt;"",'alle Spiele'!$H30-'alle Spiele'!$J30='alle Spiele'!DO30-'alle Spiele'!DP30,'alle Spiele'!$H30&lt;&gt;'alle Spiele'!$J30),Punktsystem!$B$9,0)+IF(AND(Punktsystem!$D$11&lt;&gt;"",OR('alle Spiele'!$H30='alle Spiele'!DO30,'alle Spiele'!$J30='alle Spiele'!DP30)),Punktsystem!$B$11,0)+IF(AND(Punktsystem!$D$10&lt;&gt;"",'alle Spiele'!$H30='alle Spiele'!$J30,'alle Spiele'!DO30='alle Spiele'!DP30,ABS('alle Spiele'!$H30-'alle Spiele'!DO30)=1),Punktsystem!$B$10,0),0)</f>
        <v>0</v>
      </c>
      <c r="DQ30" s="225">
        <f>IF(DO30=Punktsystem!$B$5,IF(AND(Punktsystem!$I$14&lt;&gt;"",'alle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DR30" s="230">
        <f>IF(OR('alle Spiele'!DR30="",'alle Spiele'!DS30=""),0,IF(AND('alle Spiele'!$H30='alle Spiele'!DR30,'alle Spiele'!$J30='alle Spiele'!DS30),Punktsystem!$B$5,IF(OR(AND('alle Spiele'!$H30-'alle Spiele'!$J30&lt;0,'alle Spiele'!DR30-'alle Spiele'!DS30&lt;0),AND('alle Spiele'!$H30-'alle Spiele'!$J30&gt;0,'alle Spiele'!DR30-'alle Spiele'!DS30&gt;0),AND('alle Spiele'!$H30-'alle Spiele'!$J30=0,'alle Spiele'!DR30-'alle Spiele'!DS30=0)),Punktsystem!$B$6,0)))</f>
        <v>0</v>
      </c>
      <c r="DS30" s="224">
        <f>IF(DR30=Punktsystem!$B$6,IF(AND(Punktsystem!$D$9&lt;&gt;"",'alle Spiele'!$H30-'alle Spiele'!$J30='alle Spiele'!DR30-'alle Spiele'!DS30,'alle Spiele'!$H30&lt;&gt;'alle Spiele'!$J30),Punktsystem!$B$9,0)+IF(AND(Punktsystem!$D$11&lt;&gt;"",OR('alle Spiele'!$H30='alle Spiele'!DR30,'alle Spiele'!$J30='alle Spiele'!DS30)),Punktsystem!$B$11,0)+IF(AND(Punktsystem!$D$10&lt;&gt;"",'alle Spiele'!$H30='alle Spiele'!$J30,'alle Spiele'!DR30='alle Spiele'!DS30,ABS('alle Spiele'!$H30-'alle Spiele'!DR30)=1),Punktsystem!$B$10,0),0)</f>
        <v>0</v>
      </c>
      <c r="DT30" s="225">
        <f>IF(DR30=Punktsystem!$B$5,IF(AND(Punktsystem!$I$14&lt;&gt;"",'alle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DU30" s="230">
        <f>IF(OR('alle Spiele'!DU30="",'alle Spiele'!DV30=""),0,IF(AND('alle Spiele'!$H30='alle Spiele'!DU30,'alle Spiele'!$J30='alle Spiele'!DV30),Punktsystem!$B$5,IF(OR(AND('alle Spiele'!$H30-'alle Spiele'!$J30&lt;0,'alle Spiele'!DU30-'alle Spiele'!DV30&lt;0),AND('alle Spiele'!$H30-'alle Spiele'!$J30&gt;0,'alle Spiele'!DU30-'alle Spiele'!DV30&gt;0),AND('alle Spiele'!$H30-'alle Spiele'!$J30=0,'alle Spiele'!DU30-'alle Spiele'!DV30=0)),Punktsystem!$B$6,0)))</f>
        <v>0</v>
      </c>
      <c r="DV30" s="224">
        <f>IF(DU30=Punktsystem!$B$6,IF(AND(Punktsystem!$D$9&lt;&gt;"",'alle Spiele'!$H30-'alle Spiele'!$J30='alle Spiele'!DU30-'alle Spiele'!DV30,'alle Spiele'!$H30&lt;&gt;'alle Spiele'!$J30),Punktsystem!$B$9,0)+IF(AND(Punktsystem!$D$11&lt;&gt;"",OR('alle Spiele'!$H30='alle Spiele'!DU30,'alle Spiele'!$J30='alle Spiele'!DV30)),Punktsystem!$B$11,0)+IF(AND(Punktsystem!$D$10&lt;&gt;"",'alle Spiele'!$H30='alle Spiele'!$J30,'alle Spiele'!DU30='alle Spiele'!DV30,ABS('alle Spiele'!$H30-'alle Spiele'!DU30)=1),Punktsystem!$B$10,0),0)</f>
        <v>0</v>
      </c>
      <c r="DW30" s="225">
        <f>IF(DU30=Punktsystem!$B$5,IF(AND(Punktsystem!$I$14&lt;&gt;"",'alle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DX30" s="230">
        <f>IF(OR('alle Spiele'!DX30="",'alle Spiele'!DY30=""),0,IF(AND('alle Spiele'!$H30='alle Spiele'!DX30,'alle Spiele'!$J30='alle Spiele'!DY30),Punktsystem!$B$5,IF(OR(AND('alle Spiele'!$H30-'alle Spiele'!$J30&lt;0,'alle Spiele'!DX30-'alle Spiele'!DY30&lt;0),AND('alle Spiele'!$H30-'alle Spiele'!$J30&gt;0,'alle Spiele'!DX30-'alle Spiele'!DY30&gt;0),AND('alle Spiele'!$H30-'alle Spiele'!$J30=0,'alle Spiele'!DX30-'alle Spiele'!DY30=0)),Punktsystem!$B$6,0)))</f>
        <v>0</v>
      </c>
      <c r="DY30" s="224">
        <f>IF(DX30=Punktsystem!$B$6,IF(AND(Punktsystem!$D$9&lt;&gt;"",'alle Spiele'!$H30-'alle Spiele'!$J30='alle Spiele'!DX30-'alle Spiele'!DY30,'alle Spiele'!$H30&lt;&gt;'alle Spiele'!$J30),Punktsystem!$B$9,0)+IF(AND(Punktsystem!$D$11&lt;&gt;"",OR('alle Spiele'!$H30='alle Spiele'!DX30,'alle Spiele'!$J30='alle Spiele'!DY30)),Punktsystem!$B$11,0)+IF(AND(Punktsystem!$D$10&lt;&gt;"",'alle Spiele'!$H30='alle Spiele'!$J30,'alle Spiele'!DX30='alle Spiele'!DY30,ABS('alle Spiele'!$H30-'alle Spiele'!DX30)=1),Punktsystem!$B$10,0),0)</f>
        <v>0</v>
      </c>
      <c r="DZ30" s="225">
        <f>IF(DX30=Punktsystem!$B$5,IF(AND(Punktsystem!$I$14&lt;&gt;"",'alle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EA30" s="230">
        <f>IF(OR('alle Spiele'!EA30="",'alle Spiele'!EB30=""),0,IF(AND('alle Spiele'!$H30='alle Spiele'!EA30,'alle Spiele'!$J30='alle Spiele'!EB30),Punktsystem!$B$5,IF(OR(AND('alle Spiele'!$H30-'alle Spiele'!$J30&lt;0,'alle Spiele'!EA30-'alle Spiele'!EB30&lt;0),AND('alle Spiele'!$H30-'alle Spiele'!$J30&gt;0,'alle Spiele'!EA30-'alle Spiele'!EB30&gt;0),AND('alle Spiele'!$H30-'alle Spiele'!$J30=0,'alle Spiele'!EA30-'alle Spiele'!EB30=0)),Punktsystem!$B$6,0)))</f>
        <v>0</v>
      </c>
      <c r="EB30" s="224">
        <f>IF(EA30=Punktsystem!$B$6,IF(AND(Punktsystem!$D$9&lt;&gt;"",'alle Spiele'!$H30-'alle Spiele'!$J30='alle Spiele'!EA30-'alle Spiele'!EB30,'alle Spiele'!$H30&lt;&gt;'alle Spiele'!$J30),Punktsystem!$B$9,0)+IF(AND(Punktsystem!$D$11&lt;&gt;"",OR('alle Spiele'!$H30='alle Spiele'!EA30,'alle Spiele'!$J30='alle Spiele'!EB30)),Punktsystem!$B$11,0)+IF(AND(Punktsystem!$D$10&lt;&gt;"",'alle Spiele'!$H30='alle Spiele'!$J30,'alle Spiele'!EA30='alle Spiele'!EB30,ABS('alle Spiele'!$H30-'alle Spiele'!EA30)=1),Punktsystem!$B$10,0),0)</f>
        <v>0</v>
      </c>
      <c r="EC30" s="225">
        <f>IF(EA30=Punktsystem!$B$5,IF(AND(Punktsystem!$I$14&lt;&gt;"",'alle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ED30" s="230">
        <f>IF(OR('alle Spiele'!ED30="",'alle Spiele'!EE30=""),0,IF(AND('alle Spiele'!$H30='alle Spiele'!ED30,'alle Spiele'!$J30='alle Spiele'!EE30),Punktsystem!$B$5,IF(OR(AND('alle Spiele'!$H30-'alle Spiele'!$J30&lt;0,'alle Spiele'!ED30-'alle Spiele'!EE30&lt;0),AND('alle Spiele'!$H30-'alle Spiele'!$J30&gt;0,'alle Spiele'!ED30-'alle Spiele'!EE30&gt;0),AND('alle Spiele'!$H30-'alle Spiele'!$J30=0,'alle Spiele'!ED30-'alle Spiele'!EE30=0)),Punktsystem!$B$6,0)))</f>
        <v>0</v>
      </c>
      <c r="EE30" s="224">
        <f>IF(ED30=Punktsystem!$B$6,IF(AND(Punktsystem!$D$9&lt;&gt;"",'alle Spiele'!$H30-'alle Spiele'!$J30='alle Spiele'!ED30-'alle Spiele'!EE30,'alle Spiele'!$H30&lt;&gt;'alle Spiele'!$J30),Punktsystem!$B$9,0)+IF(AND(Punktsystem!$D$11&lt;&gt;"",OR('alle Spiele'!$H30='alle Spiele'!ED30,'alle Spiele'!$J30='alle Spiele'!EE30)),Punktsystem!$B$11,0)+IF(AND(Punktsystem!$D$10&lt;&gt;"",'alle Spiele'!$H30='alle Spiele'!$J30,'alle Spiele'!ED30='alle Spiele'!EE30,ABS('alle Spiele'!$H30-'alle Spiele'!ED30)=1),Punktsystem!$B$10,0),0)</f>
        <v>0</v>
      </c>
      <c r="EF30" s="225">
        <f>IF(ED30=Punktsystem!$B$5,IF(AND(Punktsystem!$I$14&lt;&gt;"",'alle Spiele'!$H30+'alle Spiele'!$J30&gt;Punktsystem!$D$14),('alle Spiele'!$H30+'alle Spiele'!$J30-Punktsystem!$D$14)*Punktsystem!$F$14,0)+IF(AND(Punktsystem!$I$15&lt;&gt;"",ABS('alle Spiele'!$H30-'alle Spiele'!$J30)&gt;Punktsystem!$D$15),(ABS('alle Spiele'!$H30-'alle Spiele'!$J30)-Punktsystem!$D$15)*Punktsystem!$F$15,0),0)</f>
        <v>0</v>
      </c>
      <c r="EG30" s="230">
        <f>IF(OR('alle Spiele'!EG30="",'alle Spiele'!EH30=""),0,IF(AND('alle Spiele'!$H30='alle Spiele'!EG30,'alle Spiele'!$J30='alle Spiele'!EH30),Punktsystem!$B$5,IF(OR(AND('alle Spiele'!$H30-'alle Spiele'!$J30&lt;0,'alle Spiele'!EG30-'alle Spiele'!EH30&lt;0),AND('alle Spiele'!$H30-'alle Spiele'!$J30&gt;0,'alle Spiele'!EG30-'alle Spiele'!EH30&gt;0),AND('alle Spiele'!$H30-'alle Spiele'!$J30=0,'alle Spiele'!EG30-'alle Spiele'!EH30=0)),Punktsystem!$B$6,0)))</f>
        <v>0</v>
      </c>
      <c r="EH30" s="224">
        <f>IF(EG30=Punktsystem!$B$6,IF(AND(Punktsystem!$D$9&lt;&gt;"",'alle Spiele'!$H30-'alle Spiele'!$J30='alle Spiele'!EG30-'alle Spiele'!EH30,'alle Spiele'!$H30&lt;&gt;'alle Spiele'!$J30),Punktsystem!$B$9,0)+IF(AND(Punktsystem!$D$11&lt;&gt;"",OR('alle Spiele'!$H30='alle Spiele'!EG30,'alle Spiele'!$J30='alle Spiele'!EH30)),Punktsystem!$B$11,0)+IF(AND(Punktsystem!$D$10&lt;&gt;"",'alle Spiele'!$H30='alle Spiele'!$J30,'alle Spiele'!EG30='alle Spiele'!EH30,ABS('alle Spiele'!$H30-'alle Spiele'!EG30)=1),Punktsystem!$B$10,0),0)</f>
        <v>0</v>
      </c>
      <c r="EI30" s="225">
        <f>IF(EG30=Punktsystem!$B$5,IF(AND(Punktsystem!$I$14&lt;&gt;"",'alle Spiele'!$H30+'alle Spiele'!$J30&gt;Punktsystem!$D$14),('alle Spiele'!$H30+'alle Spiele'!$J30-Punktsystem!$D$14)*Punktsystem!$F$14,0)+IF(AND(Punktsystem!$I$15&lt;&gt;"",ABS('alle Spiele'!$H30-'alle Spiele'!$J30)&gt;Punktsystem!$D$15),(ABS('alle Spiele'!$H30-'alle Spiele'!$J30)-Punktsystem!$D$15)*Punktsystem!$F$15,0),0)</f>
        <v>0</v>
      </c>
    </row>
    <row r="31" spans="1:139" x14ac:dyDescent="0.2">
      <c r="A31"/>
      <c r="B31"/>
      <c r="C31"/>
      <c r="D31"/>
      <c r="E31"/>
      <c r="F31"/>
      <c r="G31"/>
      <c r="H31"/>
      <c r="J31"/>
      <c r="K31"/>
      <c r="L31"/>
      <c r="M31"/>
      <c r="N31"/>
      <c r="O31"/>
      <c r="P31"/>
      <c r="Q31"/>
      <c r="T31" s="230">
        <f>IF(OR('alle Spiele'!T31="",'alle Spiele'!U31=""),0,IF(AND('alle Spiele'!$H31='alle Spiele'!T31,'alle Spiele'!$J31='alle Spiele'!U31),Punktsystem!$B$5,IF(OR(AND('alle Spiele'!$H31-'alle Spiele'!$J31&lt;0,'alle Spiele'!T31-'alle Spiele'!U31&lt;0),AND('alle Spiele'!$H31-'alle Spiele'!$J31&gt;0,'alle Spiele'!T31-'alle Spiele'!U31&gt;0),AND('alle Spiele'!$H31-'alle Spiele'!$J31=0,'alle Spiele'!T31-'alle Spiele'!U31=0)),Punktsystem!$B$6,0)))</f>
        <v>0</v>
      </c>
      <c r="U31" s="224">
        <f>IF(T31=Punktsystem!$B$6,IF(AND(Punktsystem!$D$9&lt;&gt;"",'alle Spiele'!$H31-'alle Spiele'!$J31='alle Spiele'!T31-'alle Spiele'!U31,'alle Spiele'!$H31&lt;&gt;'alle Spiele'!$J31),Punktsystem!$B$9,0)+IF(AND(Punktsystem!$D$11&lt;&gt;"",OR('alle Spiele'!$H31='alle Spiele'!T31,'alle Spiele'!$J31='alle Spiele'!U31)),Punktsystem!$B$11,0)+IF(AND(Punktsystem!$D$10&lt;&gt;"",'alle Spiele'!$H31='alle Spiele'!$J31,'alle Spiele'!T31='alle Spiele'!U31,ABS('alle Spiele'!$H31-'alle Spiele'!T31)=1),Punktsystem!$B$10,0),0)</f>
        <v>0</v>
      </c>
      <c r="V31" s="225">
        <f>IF(T31=Punktsystem!$B$5,IF(AND(Punktsystem!$I$14&lt;&gt;"",'alle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W31" s="230">
        <f>IF(OR('alle Spiele'!W31="",'alle Spiele'!X31=""),0,IF(AND('alle Spiele'!$H31='alle Spiele'!W31,'alle Spiele'!$J31='alle Spiele'!X31),Punktsystem!$B$5,IF(OR(AND('alle Spiele'!$H31-'alle Spiele'!$J31&lt;0,'alle Spiele'!W31-'alle Spiele'!X31&lt;0),AND('alle Spiele'!$H31-'alle Spiele'!$J31&gt;0,'alle Spiele'!W31-'alle Spiele'!X31&gt;0),AND('alle Spiele'!$H31-'alle Spiele'!$J31=0,'alle Spiele'!W31-'alle Spiele'!X31=0)),Punktsystem!$B$6,0)))</f>
        <v>0</v>
      </c>
      <c r="X31" s="224">
        <f>IF(W31=Punktsystem!$B$6,IF(AND(Punktsystem!$D$9&lt;&gt;"",'alle Spiele'!$H31-'alle Spiele'!$J31='alle Spiele'!W31-'alle Spiele'!X31,'alle Spiele'!$H31&lt;&gt;'alle Spiele'!$J31),Punktsystem!$B$9,0)+IF(AND(Punktsystem!$D$11&lt;&gt;"",OR('alle Spiele'!$H31='alle Spiele'!W31,'alle Spiele'!$J31='alle Spiele'!X31)),Punktsystem!$B$11,0)+IF(AND(Punktsystem!$D$10&lt;&gt;"",'alle Spiele'!$H31='alle Spiele'!$J31,'alle Spiele'!W31='alle Spiele'!X31,ABS('alle Spiele'!$H31-'alle Spiele'!W31)=1),Punktsystem!$B$10,0),0)</f>
        <v>0</v>
      </c>
      <c r="Y31" s="225">
        <f>IF(W31=Punktsystem!$B$5,IF(AND(Punktsystem!$I$14&lt;&gt;"",'alle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Z31" s="230">
        <f>IF(OR('alle Spiele'!Z31="",'alle Spiele'!AA31=""),0,IF(AND('alle Spiele'!$H31='alle Spiele'!Z31,'alle Spiele'!$J31='alle Spiele'!AA31),Punktsystem!$B$5,IF(OR(AND('alle Spiele'!$H31-'alle Spiele'!$J31&lt;0,'alle Spiele'!Z31-'alle Spiele'!AA31&lt;0),AND('alle Spiele'!$H31-'alle Spiele'!$J31&gt;0,'alle Spiele'!Z31-'alle Spiele'!AA31&gt;0),AND('alle Spiele'!$H31-'alle Spiele'!$J31=0,'alle Spiele'!Z31-'alle Spiele'!AA31=0)),Punktsystem!$B$6,0)))</f>
        <v>0</v>
      </c>
      <c r="AA31" s="224">
        <f>IF(Z31=Punktsystem!$B$6,IF(AND(Punktsystem!$D$9&lt;&gt;"",'alle Spiele'!$H31-'alle Spiele'!$J31='alle Spiele'!Z31-'alle Spiele'!AA31,'alle Spiele'!$H31&lt;&gt;'alle Spiele'!$J31),Punktsystem!$B$9,0)+IF(AND(Punktsystem!$D$11&lt;&gt;"",OR('alle Spiele'!$H31='alle Spiele'!Z31,'alle Spiele'!$J31='alle Spiele'!AA31)),Punktsystem!$B$11,0)+IF(AND(Punktsystem!$D$10&lt;&gt;"",'alle Spiele'!$H31='alle Spiele'!$J31,'alle Spiele'!Z31='alle Spiele'!AA31,ABS('alle Spiele'!$H31-'alle Spiele'!Z31)=1),Punktsystem!$B$10,0),0)</f>
        <v>0</v>
      </c>
      <c r="AB31" s="225">
        <f>IF(Z31=Punktsystem!$B$5,IF(AND(Punktsystem!$I$14&lt;&gt;"",'alle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AC31" s="230">
        <f>IF(OR('alle Spiele'!AC31="",'alle Spiele'!AD31=""),0,IF(AND('alle Spiele'!$H31='alle Spiele'!AC31,'alle Spiele'!$J31='alle Spiele'!AD31),Punktsystem!$B$5,IF(OR(AND('alle Spiele'!$H31-'alle Spiele'!$J31&lt;0,'alle Spiele'!AC31-'alle Spiele'!AD31&lt;0),AND('alle Spiele'!$H31-'alle Spiele'!$J31&gt;0,'alle Spiele'!AC31-'alle Spiele'!AD31&gt;0),AND('alle Spiele'!$H31-'alle Spiele'!$J31=0,'alle Spiele'!AC31-'alle Spiele'!AD31=0)),Punktsystem!$B$6,0)))</f>
        <v>0</v>
      </c>
      <c r="AD31" s="224">
        <f>IF(AC31=Punktsystem!$B$6,IF(AND(Punktsystem!$D$9&lt;&gt;"",'alle Spiele'!$H31-'alle Spiele'!$J31='alle Spiele'!AC31-'alle Spiele'!AD31,'alle Spiele'!$H31&lt;&gt;'alle Spiele'!$J31),Punktsystem!$B$9,0)+IF(AND(Punktsystem!$D$11&lt;&gt;"",OR('alle Spiele'!$H31='alle Spiele'!AC31,'alle Spiele'!$J31='alle Spiele'!AD31)),Punktsystem!$B$11,0)+IF(AND(Punktsystem!$D$10&lt;&gt;"",'alle Spiele'!$H31='alle Spiele'!$J31,'alle Spiele'!AC31='alle Spiele'!AD31,ABS('alle Spiele'!$H31-'alle Spiele'!AC31)=1),Punktsystem!$B$10,0),0)</f>
        <v>0</v>
      </c>
      <c r="AE31" s="225">
        <f>IF(AC31=Punktsystem!$B$5,IF(AND(Punktsystem!$I$14&lt;&gt;"",'alle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AF31" s="230">
        <f>IF(OR('alle Spiele'!AF31="",'alle Spiele'!AG31=""),0,IF(AND('alle Spiele'!$H31='alle Spiele'!AF31,'alle Spiele'!$J31='alle Spiele'!AG31),Punktsystem!$B$5,IF(OR(AND('alle Spiele'!$H31-'alle Spiele'!$J31&lt;0,'alle Spiele'!AF31-'alle Spiele'!AG31&lt;0),AND('alle Spiele'!$H31-'alle Spiele'!$J31&gt;0,'alle Spiele'!AF31-'alle Spiele'!AG31&gt;0),AND('alle Spiele'!$H31-'alle Spiele'!$J31=0,'alle Spiele'!AF31-'alle Spiele'!AG31=0)),Punktsystem!$B$6,0)))</f>
        <v>0</v>
      </c>
      <c r="AG31" s="224">
        <f>IF(AF31=Punktsystem!$B$6,IF(AND(Punktsystem!$D$9&lt;&gt;"",'alle Spiele'!$H31-'alle Spiele'!$J31='alle Spiele'!AF31-'alle Spiele'!AG31,'alle Spiele'!$H31&lt;&gt;'alle Spiele'!$J31),Punktsystem!$B$9,0)+IF(AND(Punktsystem!$D$11&lt;&gt;"",OR('alle Spiele'!$H31='alle Spiele'!AF31,'alle Spiele'!$J31='alle Spiele'!AG31)),Punktsystem!$B$11,0)+IF(AND(Punktsystem!$D$10&lt;&gt;"",'alle Spiele'!$H31='alle Spiele'!$J31,'alle Spiele'!AF31='alle Spiele'!AG31,ABS('alle Spiele'!$H31-'alle Spiele'!AF31)=1),Punktsystem!$B$10,0),0)</f>
        <v>0</v>
      </c>
      <c r="AH31" s="225">
        <f>IF(AF31=Punktsystem!$B$5,IF(AND(Punktsystem!$I$14&lt;&gt;"",'alle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AI31" s="230">
        <f>IF(OR('alle Spiele'!AI31="",'alle Spiele'!AJ31=""),0,IF(AND('alle Spiele'!$H31='alle Spiele'!AI31,'alle Spiele'!$J31='alle Spiele'!AJ31),Punktsystem!$B$5,IF(OR(AND('alle Spiele'!$H31-'alle Spiele'!$J31&lt;0,'alle Spiele'!AI31-'alle Spiele'!AJ31&lt;0),AND('alle Spiele'!$H31-'alle Spiele'!$J31&gt;0,'alle Spiele'!AI31-'alle Spiele'!AJ31&gt;0),AND('alle Spiele'!$H31-'alle Spiele'!$J31=0,'alle Spiele'!AI31-'alle Spiele'!AJ31=0)),Punktsystem!$B$6,0)))</f>
        <v>0</v>
      </c>
      <c r="AJ31" s="224">
        <f>IF(AI31=Punktsystem!$B$6,IF(AND(Punktsystem!$D$9&lt;&gt;"",'alle Spiele'!$H31-'alle Spiele'!$J31='alle Spiele'!AI31-'alle Spiele'!AJ31,'alle Spiele'!$H31&lt;&gt;'alle Spiele'!$J31),Punktsystem!$B$9,0)+IF(AND(Punktsystem!$D$11&lt;&gt;"",OR('alle Spiele'!$H31='alle Spiele'!AI31,'alle Spiele'!$J31='alle Spiele'!AJ31)),Punktsystem!$B$11,0)+IF(AND(Punktsystem!$D$10&lt;&gt;"",'alle Spiele'!$H31='alle Spiele'!$J31,'alle Spiele'!AI31='alle Spiele'!AJ31,ABS('alle Spiele'!$H31-'alle Spiele'!AI31)=1),Punktsystem!$B$10,0),0)</f>
        <v>0</v>
      </c>
      <c r="AK31" s="225">
        <f>IF(AI31=Punktsystem!$B$5,IF(AND(Punktsystem!$I$14&lt;&gt;"",'alle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AL31" s="230">
        <f>IF(OR('alle Spiele'!AL31="",'alle Spiele'!AM31=""),0,IF(AND('alle Spiele'!$H31='alle Spiele'!AL31,'alle Spiele'!$J31='alle Spiele'!AM31),Punktsystem!$B$5,IF(OR(AND('alle Spiele'!$H31-'alle Spiele'!$J31&lt;0,'alle Spiele'!AL31-'alle Spiele'!AM31&lt;0),AND('alle Spiele'!$H31-'alle Spiele'!$J31&gt;0,'alle Spiele'!AL31-'alle Spiele'!AM31&gt;0),AND('alle Spiele'!$H31-'alle Spiele'!$J31=0,'alle Spiele'!AL31-'alle Spiele'!AM31=0)),Punktsystem!$B$6,0)))</f>
        <v>0</v>
      </c>
      <c r="AM31" s="224">
        <f>IF(AL31=Punktsystem!$B$6,IF(AND(Punktsystem!$D$9&lt;&gt;"",'alle Spiele'!$H31-'alle Spiele'!$J31='alle Spiele'!AL31-'alle Spiele'!AM31,'alle Spiele'!$H31&lt;&gt;'alle Spiele'!$J31),Punktsystem!$B$9,0)+IF(AND(Punktsystem!$D$11&lt;&gt;"",OR('alle Spiele'!$H31='alle Spiele'!AL31,'alle Spiele'!$J31='alle Spiele'!AM31)),Punktsystem!$B$11,0)+IF(AND(Punktsystem!$D$10&lt;&gt;"",'alle Spiele'!$H31='alle Spiele'!$J31,'alle Spiele'!AL31='alle Spiele'!AM31,ABS('alle Spiele'!$H31-'alle Spiele'!AL31)=1),Punktsystem!$B$10,0),0)</f>
        <v>0</v>
      </c>
      <c r="AN31" s="225">
        <f>IF(AL31=Punktsystem!$B$5,IF(AND(Punktsystem!$I$14&lt;&gt;"",'alle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AO31" s="230">
        <f>IF(OR('alle Spiele'!AO31="",'alle Spiele'!AP31=""),0,IF(AND('alle Spiele'!$H31='alle Spiele'!AO31,'alle Spiele'!$J31='alle Spiele'!AP31),Punktsystem!$B$5,IF(OR(AND('alle Spiele'!$H31-'alle Spiele'!$J31&lt;0,'alle Spiele'!AO31-'alle Spiele'!AP31&lt;0),AND('alle Spiele'!$H31-'alle Spiele'!$J31&gt;0,'alle Spiele'!AO31-'alle Spiele'!AP31&gt;0),AND('alle Spiele'!$H31-'alle Spiele'!$J31=0,'alle Spiele'!AO31-'alle Spiele'!AP31=0)),Punktsystem!$B$6,0)))</f>
        <v>0</v>
      </c>
      <c r="AP31" s="224">
        <f>IF(AO31=Punktsystem!$B$6,IF(AND(Punktsystem!$D$9&lt;&gt;"",'alle Spiele'!$H31-'alle Spiele'!$J31='alle Spiele'!AO31-'alle Spiele'!AP31,'alle Spiele'!$H31&lt;&gt;'alle Spiele'!$J31),Punktsystem!$B$9,0)+IF(AND(Punktsystem!$D$11&lt;&gt;"",OR('alle Spiele'!$H31='alle Spiele'!AO31,'alle Spiele'!$J31='alle Spiele'!AP31)),Punktsystem!$B$11,0)+IF(AND(Punktsystem!$D$10&lt;&gt;"",'alle Spiele'!$H31='alle Spiele'!$J31,'alle Spiele'!AO31='alle Spiele'!AP31,ABS('alle Spiele'!$H31-'alle Spiele'!AO31)=1),Punktsystem!$B$10,0),0)</f>
        <v>0</v>
      </c>
      <c r="AQ31" s="225">
        <f>IF(AO31=Punktsystem!$B$5,IF(AND(Punktsystem!$I$14&lt;&gt;"",'alle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AR31" s="230">
        <f>IF(OR('alle Spiele'!AR31="",'alle Spiele'!AS31=""),0,IF(AND('alle Spiele'!$H31='alle Spiele'!AR31,'alle Spiele'!$J31='alle Spiele'!AS31),Punktsystem!$B$5,IF(OR(AND('alle Spiele'!$H31-'alle Spiele'!$J31&lt;0,'alle Spiele'!AR31-'alle Spiele'!AS31&lt;0),AND('alle Spiele'!$H31-'alle Spiele'!$J31&gt;0,'alle Spiele'!AR31-'alle Spiele'!AS31&gt;0),AND('alle Spiele'!$H31-'alle Spiele'!$J31=0,'alle Spiele'!AR31-'alle Spiele'!AS31=0)),Punktsystem!$B$6,0)))</f>
        <v>0</v>
      </c>
      <c r="AS31" s="224">
        <f>IF(AR31=Punktsystem!$B$6,IF(AND(Punktsystem!$D$9&lt;&gt;"",'alle Spiele'!$H31-'alle Spiele'!$J31='alle Spiele'!AR31-'alle Spiele'!AS31,'alle Spiele'!$H31&lt;&gt;'alle Spiele'!$J31),Punktsystem!$B$9,0)+IF(AND(Punktsystem!$D$11&lt;&gt;"",OR('alle Spiele'!$H31='alle Spiele'!AR31,'alle Spiele'!$J31='alle Spiele'!AS31)),Punktsystem!$B$11,0)+IF(AND(Punktsystem!$D$10&lt;&gt;"",'alle Spiele'!$H31='alle Spiele'!$J31,'alle Spiele'!AR31='alle Spiele'!AS31,ABS('alle Spiele'!$H31-'alle Spiele'!AR31)=1),Punktsystem!$B$10,0),0)</f>
        <v>0</v>
      </c>
      <c r="AT31" s="225">
        <f>IF(AR31=Punktsystem!$B$5,IF(AND(Punktsystem!$I$14&lt;&gt;"",'alle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AU31" s="230">
        <f>IF(OR('alle Spiele'!AU31="",'alle Spiele'!AV31=""),0,IF(AND('alle Spiele'!$H31='alle Spiele'!AU31,'alle Spiele'!$J31='alle Spiele'!AV31),Punktsystem!$B$5,IF(OR(AND('alle Spiele'!$H31-'alle Spiele'!$J31&lt;0,'alle Spiele'!AU31-'alle Spiele'!AV31&lt;0),AND('alle Spiele'!$H31-'alle Spiele'!$J31&gt;0,'alle Spiele'!AU31-'alle Spiele'!AV31&gt;0),AND('alle Spiele'!$H31-'alle Spiele'!$J31=0,'alle Spiele'!AU31-'alle Spiele'!AV31=0)),Punktsystem!$B$6,0)))</f>
        <v>0</v>
      </c>
      <c r="AV31" s="224">
        <f>IF(AU31=Punktsystem!$B$6,IF(AND(Punktsystem!$D$9&lt;&gt;"",'alle Spiele'!$H31-'alle Spiele'!$J31='alle Spiele'!AU31-'alle Spiele'!AV31,'alle Spiele'!$H31&lt;&gt;'alle Spiele'!$J31),Punktsystem!$B$9,0)+IF(AND(Punktsystem!$D$11&lt;&gt;"",OR('alle Spiele'!$H31='alle Spiele'!AU31,'alle Spiele'!$J31='alle Spiele'!AV31)),Punktsystem!$B$11,0)+IF(AND(Punktsystem!$D$10&lt;&gt;"",'alle Spiele'!$H31='alle Spiele'!$J31,'alle Spiele'!AU31='alle Spiele'!AV31,ABS('alle Spiele'!$H31-'alle Spiele'!AU31)=1),Punktsystem!$B$10,0),0)</f>
        <v>0</v>
      </c>
      <c r="AW31" s="225">
        <f>IF(AU31=Punktsystem!$B$5,IF(AND(Punktsystem!$I$14&lt;&gt;"",'alle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AX31" s="230">
        <f>IF(OR('alle Spiele'!AX31="",'alle Spiele'!AY31=""),0,IF(AND('alle Spiele'!$H31='alle Spiele'!AX31,'alle Spiele'!$J31='alle Spiele'!AY31),Punktsystem!$B$5,IF(OR(AND('alle Spiele'!$H31-'alle Spiele'!$J31&lt;0,'alle Spiele'!AX31-'alle Spiele'!AY31&lt;0),AND('alle Spiele'!$H31-'alle Spiele'!$J31&gt;0,'alle Spiele'!AX31-'alle Spiele'!AY31&gt;0),AND('alle Spiele'!$H31-'alle Spiele'!$J31=0,'alle Spiele'!AX31-'alle Spiele'!AY31=0)),Punktsystem!$B$6,0)))</f>
        <v>0</v>
      </c>
      <c r="AY31" s="224">
        <f>IF(AX31=Punktsystem!$B$6,IF(AND(Punktsystem!$D$9&lt;&gt;"",'alle Spiele'!$H31-'alle Spiele'!$J31='alle Spiele'!AX31-'alle Spiele'!AY31,'alle Spiele'!$H31&lt;&gt;'alle Spiele'!$J31),Punktsystem!$B$9,0)+IF(AND(Punktsystem!$D$11&lt;&gt;"",OR('alle Spiele'!$H31='alle Spiele'!AX31,'alle Spiele'!$J31='alle Spiele'!AY31)),Punktsystem!$B$11,0)+IF(AND(Punktsystem!$D$10&lt;&gt;"",'alle Spiele'!$H31='alle Spiele'!$J31,'alle Spiele'!AX31='alle Spiele'!AY31,ABS('alle Spiele'!$H31-'alle Spiele'!AX31)=1),Punktsystem!$B$10,0),0)</f>
        <v>0</v>
      </c>
      <c r="AZ31" s="225">
        <f>IF(AX31=Punktsystem!$B$5,IF(AND(Punktsystem!$I$14&lt;&gt;"",'alle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BA31" s="230">
        <f>IF(OR('alle Spiele'!BA31="",'alle Spiele'!BB31=""),0,IF(AND('alle Spiele'!$H31='alle Spiele'!BA31,'alle Spiele'!$J31='alle Spiele'!BB31),Punktsystem!$B$5,IF(OR(AND('alle Spiele'!$H31-'alle Spiele'!$J31&lt;0,'alle Spiele'!BA31-'alle Spiele'!BB31&lt;0),AND('alle Spiele'!$H31-'alle Spiele'!$J31&gt;0,'alle Spiele'!BA31-'alle Spiele'!BB31&gt;0),AND('alle Spiele'!$H31-'alle Spiele'!$J31=0,'alle Spiele'!BA31-'alle Spiele'!BB31=0)),Punktsystem!$B$6,0)))</f>
        <v>0</v>
      </c>
      <c r="BB31" s="224">
        <f>IF(BA31=Punktsystem!$B$6,IF(AND(Punktsystem!$D$9&lt;&gt;"",'alle Spiele'!$H31-'alle Spiele'!$J31='alle Spiele'!BA31-'alle Spiele'!BB31,'alle Spiele'!$H31&lt;&gt;'alle Spiele'!$J31),Punktsystem!$B$9,0)+IF(AND(Punktsystem!$D$11&lt;&gt;"",OR('alle Spiele'!$H31='alle Spiele'!BA31,'alle Spiele'!$J31='alle Spiele'!BB31)),Punktsystem!$B$11,0)+IF(AND(Punktsystem!$D$10&lt;&gt;"",'alle Spiele'!$H31='alle Spiele'!$J31,'alle Spiele'!BA31='alle Spiele'!BB31,ABS('alle Spiele'!$H31-'alle Spiele'!BA31)=1),Punktsystem!$B$10,0),0)</f>
        <v>0</v>
      </c>
      <c r="BC31" s="225">
        <f>IF(BA31=Punktsystem!$B$5,IF(AND(Punktsystem!$I$14&lt;&gt;"",'alle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BD31" s="230">
        <f>IF(OR('alle Spiele'!BD31="",'alle Spiele'!BE31=""),0,IF(AND('alle Spiele'!$H31='alle Spiele'!BD31,'alle Spiele'!$J31='alle Spiele'!BE31),Punktsystem!$B$5,IF(OR(AND('alle Spiele'!$H31-'alle Spiele'!$J31&lt;0,'alle Spiele'!BD31-'alle Spiele'!BE31&lt;0),AND('alle Spiele'!$H31-'alle Spiele'!$J31&gt;0,'alle Spiele'!BD31-'alle Spiele'!BE31&gt;0),AND('alle Spiele'!$H31-'alle Spiele'!$J31=0,'alle Spiele'!BD31-'alle Spiele'!BE31=0)),Punktsystem!$B$6,0)))</f>
        <v>0</v>
      </c>
      <c r="BE31" s="224">
        <f>IF(BD31=Punktsystem!$B$6,IF(AND(Punktsystem!$D$9&lt;&gt;"",'alle Spiele'!$H31-'alle Spiele'!$J31='alle Spiele'!BD31-'alle Spiele'!BE31,'alle Spiele'!$H31&lt;&gt;'alle Spiele'!$J31),Punktsystem!$B$9,0)+IF(AND(Punktsystem!$D$11&lt;&gt;"",OR('alle Spiele'!$H31='alle Spiele'!BD31,'alle Spiele'!$J31='alle Spiele'!BE31)),Punktsystem!$B$11,0)+IF(AND(Punktsystem!$D$10&lt;&gt;"",'alle Spiele'!$H31='alle Spiele'!$J31,'alle Spiele'!BD31='alle Spiele'!BE31,ABS('alle Spiele'!$H31-'alle Spiele'!BD31)=1),Punktsystem!$B$10,0),0)</f>
        <v>0</v>
      </c>
      <c r="BF31" s="225">
        <f>IF(BD31=Punktsystem!$B$5,IF(AND(Punktsystem!$I$14&lt;&gt;"",'alle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BG31" s="230">
        <f>IF(OR('alle Spiele'!BG31="",'alle Spiele'!BH31=""),0,IF(AND('alle Spiele'!$H31='alle Spiele'!BG31,'alle Spiele'!$J31='alle Spiele'!BH31),Punktsystem!$B$5,IF(OR(AND('alle Spiele'!$H31-'alle Spiele'!$J31&lt;0,'alle Spiele'!BG31-'alle Spiele'!BH31&lt;0),AND('alle Spiele'!$H31-'alle Spiele'!$J31&gt;0,'alle Spiele'!BG31-'alle Spiele'!BH31&gt;0),AND('alle Spiele'!$H31-'alle Spiele'!$J31=0,'alle Spiele'!BG31-'alle Spiele'!BH31=0)),Punktsystem!$B$6,0)))</f>
        <v>0</v>
      </c>
      <c r="BH31" s="224">
        <f>IF(BG31=Punktsystem!$B$6,IF(AND(Punktsystem!$D$9&lt;&gt;"",'alle Spiele'!$H31-'alle Spiele'!$J31='alle Spiele'!BG31-'alle Spiele'!BH31,'alle Spiele'!$H31&lt;&gt;'alle Spiele'!$J31),Punktsystem!$B$9,0)+IF(AND(Punktsystem!$D$11&lt;&gt;"",OR('alle Spiele'!$H31='alle Spiele'!BG31,'alle Spiele'!$J31='alle Spiele'!BH31)),Punktsystem!$B$11,0)+IF(AND(Punktsystem!$D$10&lt;&gt;"",'alle Spiele'!$H31='alle Spiele'!$J31,'alle Spiele'!BG31='alle Spiele'!BH31,ABS('alle Spiele'!$H31-'alle Spiele'!BG31)=1),Punktsystem!$B$10,0),0)</f>
        <v>0</v>
      </c>
      <c r="BI31" s="225">
        <f>IF(BG31=Punktsystem!$B$5,IF(AND(Punktsystem!$I$14&lt;&gt;"",'alle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BJ31" s="230">
        <f>IF(OR('alle Spiele'!BJ31="",'alle Spiele'!BK31=""),0,IF(AND('alle Spiele'!$H31='alle Spiele'!BJ31,'alle Spiele'!$J31='alle Spiele'!BK31),Punktsystem!$B$5,IF(OR(AND('alle Spiele'!$H31-'alle Spiele'!$J31&lt;0,'alle Spiele'!BJ31-'alle Spiele'!BK31&lt;0),AND('alle Spiele'!$H31-'alle Spiele'!$J31&gt;0,'alle Spiele'!BJ31-'alle Spiele'!BK31&gt;0),AND('alle Spiele'!$H31-'alle Spiele'!$J31=0,'alle Spiele'!BJ31-'alle Spiele'!BK31=0)),Punktsystem!$B$6,0)))</f>
        <v>0</v>
      </c>
      <c r="BK31" s="224">
        <f>IF(BJ31=Punktsystem!$B$6,IF(AND(Punktsystem!$D$9&lt;&gt;"",'alle Spiele'!$H31-'alle Spiele'!$J31='alle Spiele'!BJ31-'alle Spiele'!BK31,'alle Spiele'!$H31&lt;&gt;'alle Spiele'!$J31),Punktsystem!$B$9,0)+IF(AND(Punktsystem!$D$11&lt;&gt;"",OR('alle Spiele'!$H31='alle Spiele'!BJ31,'alle Spiele'!$J31='alle Spiele'!BK31)),Punktsystem!$B$11,0)+IF(AND(Punktsystem!$D$10&lt;&gt;"",'alle Spiele'!$H31='alle Spiele'!$J31,'alle Spiele'!BJ31='alle Spiele'!BK31,ABS('alle Spiele'!$H31-'alle Spiele'!BJ31)=1),Punktsystem!$B$10,0),0)</f>
        <v>0</v>
      </c>
      <c r="BL31" s="225">
        <f>IF(BJ31=Punktsystem!$B$5,IF(AND(Punktsystem!$I$14&lt;&gt;"",'alle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BM31" s="230">
        <f>IF(OR('alle Spiele'!BM31="",'alle Spiele'!BN31=""),0,IF(AND('alle Spiele'!$H31='alle Spiele'!BM31,'alle Spiele'!$J31='alle Spiele'!BN31),Punktsystem!$B$5,IF(OR(AND('alle Spiele'!$H31-'alle Spiele'!$J31&lt;0,'alle Spiele'!BM31-'alle Spiele'!BN31&lt;0),AND('alle Spiele'!$H31-'alle Spiele'!$J31&gt;0,'alle Spiele'!BM31-'alle Spiele'!BN31&gt;0),AND('alle Spiele'!$H31-'alle Spiele'!$J31=0,'alle Spiele'!BM31-'alle Spiele'!BN31=0)),Punktsystem!$B$6,0)))</f>
        <v>0</v>
      </c>
      <c r="BN31" s="224">
        <f>IF(BM31=Punktsystem!$B$6,IF(AND(Punktsystem!$D$9&lt;&gt;"",'alle Spiele'!$H31-'alle Spiele'!$J31='alle Spiele'!BM31-'alle Spiele'!BN31,'alle Spiele'!$H31&lt;&gt;'alle Spiele'!$J31),Punktsystem!$B$9,0)+IF(AND(Punktsystem!$D$11&lt;&gt;"",OR('alle Spiele'!$H31='alle Spiele'!BM31,'alle Spiele'!$J31='alle Spiele'!BN31)),Punktsystem!$B$11,0)+IF(AND(Punktsystem!$D$10&lt;&gt;"",'alle Spiele'!$H31='alle Spiele'!$J31,'alle Spiele'!BM31='alle Spiele'!BN31,ABS('alle Spiele'!$H31-'alle Spiele'!BM31)=1),Punktsystem!$B$10,0),0)</f>
        <v>0</v>
      </c>
      <c r="BO31" s="225">
        <f>IF(BM31=Punktsystem!$B$5,IF(AND(Punktsystem!$I$14&lt;&gt;"",'alle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BP31" s="230">
        <f>IF(OR('alle Spiele'!BP31="",'alle Spiele'!BQ31=""),0,IF(AND('alle Spiele'!$H31='alle Spiele'!BP31,'alle Spiele'!$J31='alle Spiele'!BQ31),Punktsystem!$B$5,IF(OR(AND('alle Spiele'!$H31-'alle Spiele'!$J31&lt;0,'alle Spiele'!BP31-'alle Spiele'!BQ31&lt;0),AND('alle Spiele'!$H31-'alle Spiele'!$J31&gt;0,'alle Spiele'!BP31-'alle Spiele'!BQ31&gt;0),AND('alle Spiele'!$H31-'alle Spiele'!$J31=0,'alle Spiele'!BP31-'alle Spiele'!BQ31=0)),Punktsystem!$B$6,0)))</f>
        <v>0</v>
      </c>
      <c r="BQ31" s="224">
        <f>IF(BP31=Punktsystem!$B$6,IF(AND(Punktsystem!$D$9&lt;&gt;"",'alle Spiele'!$H31-'alle Spiele'!$J31='alle Spiele'!BP31-'alle Spiele'!BQ31,'alle Spiele'!$H31&lt;&gt;'alle Spiele'!$J31),Punktsystem!$B$9,0)+IF(AND(Punktsystem!$D$11&lt;&gt;"",OR('alle Spiele'!$H31='alle Spiele'!BP31,'alle Spiele'!$J31='alle Spiele'!BQ31)),Punktsystem!$B$11,0)+IF(AND(Punktsystem!$D$10&lt;&gt;"",'alle Spiele'!$H31='alle Spiele'!$J31,'alle Spiele'!BP31='alle Spiele'!BQ31,ABS('alle Spiele'!$H31-'alle Spiele'!BP31)=1),Punktsystem!$B$10,0),0)</f>
        <v>0</v>
      </c>
      <c r="BR31" s="225">
        <f>IF(BP31=Punktsystem!$B$5,IF(AND(Punktsystem!$I$14&lt;&gt;"",'alle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BS31" s="230">
        <f>IF(OR('alle Spiele'!BS31="",'alle Spiele'!BT31=""),0,IF(AND('alle Spiele'!$H31='alle Spiele'!BS31,'alle Spiele'!$J31='alle Spiele'!BT31),Punktsystem!$B$5,IF(OR(AND('alle Spiele'!$H31-'alle Spiele'!$J31&lt;0,'alle Spiele'!BS31-'alle Spiele'!BT31&lt;0),AND('alle Spiele'!$H31-'alle Spiele'!$J31&gt;0,'alle Spiele'!BS31-'alle Spiele'!BT31&gt;0),AND('alle Spiele'!$H31-'alle Spiele'!$J31=0,'alle Spiele'!BS31-'alle Spiele'!BT31=0)),Punktsystem!$B$6,0)))</f>
        <v>0</v>
      </c>
      <c r="BT31" s="224">
        <f>IF(BS31=Punktsystem!$B$6,IF(AND(Punktsystem!$D$9&lt;&gt;"",'alle Spiele'!$H31-'alle Spiele'!$J31='alle Spiele'!BS31-'alle Spiele'!BT31,'alle Spiele'!$H31&lt;&gt;'alle Spiele'!$J31),Punktsystem!$B$9,0)+IF(AND(Punktsystem!$D$11&lt;&gt;"",OR('alle Spiele'!$H31='alle Spiele'!BS31,'alle Spiele'!$J31='alle Spiele'!BT31)),Punktsystem!$B$11,0)+IF(AND(Punktsystem!$D$10&lt;&gt;"",'alle Spiele'!$H31='alle Spiele'!$J31,'alle Spiele'!BS31='alle Spiele'!BT31,ABS('alle Spiele'!$H31-'alle Spiele'!BS31)=1),Punktsystem!$B$10,0),0)</f>
        <v>0</v>
      </c>
      <c r="BU31" s="225">
        <f>IF(BS31=Punktsystem!$B$5,IF(AND(Punktsystem!$I$14&lt;&gt;"",'alle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BV31" s="230">
        <f>IF(OR('alle Spiele'!BV31="",'alle Spiele'!BW31=""),0,IF(AND('alle Spiele'!$H31='alle Spiele'!BV31,'alle Spiele'!$J31='alle Spiele'!BW31),Punktsystem!$B$5,IF(OR(AND('alle Spiele'!$H31-'alle Spiele'!$J31&lt;0,'alle Spiele'!BV31-'alle Spiele'!BW31&lt;0),AND('alle Spiele'!$H31-'alle Spiele'!$J31&gt;0,'alle Spiele'!BV31-'alle Spiele'!BW31&gt;0),AND('alle Spiele'!$H31-'alle Spiele'!$J31=0,'alle Spiele'!BV31-'alle Spiele'!BW31=0)),Punktsystem!$B$6,0)))</f>
        <v>0</v>
      </c>
      <c r="BW31" s="224">
        <f>IF(BV31=Punktsystem!$B$6,IF(AND(Punktsystem!$D$9&lt;&gt;"",'alle Spiele'!$H31-'alle Spiele'!$J31='alle Spiele'!BV31-'alle Spiele'!BW31,'alle Spiele'!$H31&lt;&gt;'alle Spiele'!$J31),Punktsystem!$B$9,0)+IF(AND(Punktsystem!$D$11&lt;&gt;"",OR('alle Spiele'!$H31='alle Spiele'!BV31,'alle Spiele'!$J31='alle Spiele'!BW31)),Punktsystem!$B$11,0)+IF(AND(Punktsystem!$D$10&lt;&gt;"",'alle Spiele'!$H31='alle Spiele'!$J31,'alle Spiele'!BV31='alle Spiele'!BW31,ABS('alle Spiele'!$H31-'alle Spiele'!BV31)=1),Punktsystem!$B$10,0),0)</f>
        <v>0</v>
      </c>
      <c r="BX31" s="225">
        <f>IF(BV31=Punktsystem!$B$5,IF(AND(Punktsystem!$I$14&lt;&gt;"",'alle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BY31" s="230">
        <f>IF(OR('alle Spiele'!BY31="",'alle Spiele'!BZ31=""),0,IF(AND('alle Spiele'!$H31='alle Spiele'!BY31,'alle Spiele'!$J31='alle Spiele'!BZ31),Punktsystem!$B$5,IF(OR(AND('alle Spiele'!$H31-'alle Spiele'!$J31&lt;0,'alle Spiele'!BY31-'alle Spiele'!BZ31&lt;0),AND('alle Spiele'!$H31-'alle Spiele'!$J31&gt;0,'alle Spiele'!BY31-'alle Spiele'!BZ31&gt;0),AND('alle Spiele'!$H31-'alle Spiele'!$J31=0,'alle Spiele'!BY31-'alle Spiele'!BZ31=0)),Punktsystem!$B$6,0)))</f>
        <v>0</v>
      </c>
      <c r="BZ31" s="224">
        <f>IF(BY31=Punktsystem!$B$6,IF(AND(Punktsystem!$D$9&lt;&gt;"",'alle Spiele'!$H31-'alle Spiele'!$J31='alle Spiele'!BY31-'alle Spiele'!BZ31,'alle Spiele'!$H31&lt;&gt;'alle Spiele'!$J31),Punktsystem!$B$9,0)+IF(AND(Punktsystem!$D$11&lt;&gt;"",OR('alle Spiele'!$H31='alle Spiele'!BY31,'alle Spiele'!$J31='alle Spiele'!BZ31)),Punktsystem!$B$11,0)+IF(AND(Punktsystem!$D$10&lt;&gt;"",'alle Spiele'!$H31='alle Spiele'!$J31,'alle Spiele'!BY31='alle Spiele'!BZ31,ABS('alle Spiele'!$H31-'alle Spiele'!BY31)=1),Punktsystem!$B$10,0),0)</f>
        <v>0</v>
      </c>
      <c r="CA31" s="225">
        <f>IF(BY31=Punktsystem!$B$5,IF(AND(Punktsystem!$I$14&lt;&gt;"",'alle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CB31" s="230">
        <f>IF(OR('alle Spiele'!CB31="",'alle Spiele'!CC31=""),0,IF(AND('alle Spiele'!$H31='alle Spiele'!CB31,'alle Spiele'!$J31='alle Spiele'!CC31),Punktsystem!$B$5,IF(OR(AND('alle Spiele'!$H31-'alle Spiele'!$J31&lt;0,'alle Spiele'!CB31-'alle Spiele'!CC31&lt;0),AND('alle Spiele'!$H31-'alle Spiele'!$J31&gt;0,'alle Spiele'!CB31-'alle Spiele'!CC31&gt;0),AND('alle Spiele'!$H31-'alle Spiele'!$J31=0,'alle Spiele'!CB31-'alle Spiele'!CC31=0)),Punktsystem!$B$6,0)))</f>
        <v>0</v>
      </c>
      <c r="CC31" s="224">
        <f>IF(CB31=Punktsystem!$B$6,IF(AND(Punktsystem!$D$9&lt;&gt;"",'alle Spiele'!$H31-'alle Spiele'!$J31='alle Spiele'!CB31-'alle Spiele'!CC31,'alle Spiele'!$H31&lt;&gt;'alle Spiele'!$J31),Punktsystem!$B$9,0)+IF(AND(Punktsystem!$D$11&lt;&gt;"",OR('alle Spiele'!$H31='alle Spiele'!CB31,'alle Spiele'!$J31='alle Spiele'!CC31)),Punktsystem!$B$11,0)+IF(AND(Punktsystem!$D$10&lt;&gt;"",'alle Spiele'!$H31='alle Spiele'!$J31,'alle Spiele'!CB31='alle Spiele'!CC31,ABS('alle Spiele'!$H31-'alle Spiele'!CB31)=1),Punktsystem!$B$10,0),0)</f>
        <v>0</v>
      </c>
      <c r="CD31" s="225">
        <f>IF(CB31=Punktsystem!$B$5,IF(AND(Punktsystem!$I$14&lt;&gt;"",'alle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CE31" s="230">
        <f>IF(OR('alle Spiele'!CE31="",'alle Spiele'!CF31=""),0,IF(AND('alle Spiele'!$H31='alle Spiele'!CE31,'alle Spiele'!$J31='alle Spiele'!CF31),Punktsystem!$B$5,IF(OR(AND('alle Spiele'!$H31-'alle Spiele'!$J31&lt;0,'alle Spiele'!CE31-'alle Spiele'!CF31&lt;0),AND('alle Spiele'!$H31-'alle Spiele'!$J31&gt;0,'alle Spiele'!CE31-'alle Spiele'!CF31&gt;0),AND('alle Spiele'!$H31-'alle Spiele'!$J31=0,'alle Spiele'!CE31-'alle Spiele'!CF31=0)),Punktsystem!$B$6,0)))</f>
        <v>0</v>
      </c>
      <c r="CF31" s="224">
        <f>IF(CE31=Punktsystem!$B$6,IF(AND(Punktsystem!$D$9&lt;&gt;"",'alle Spiele'!$H31-'alle Spiele'!$J31='alle Spiele'!CE31-'alle Spiele'!CF31,'alle Spiele'!$H31&lt;&gt;'alle Spiele'!$J31),Punktsystem!$B$9,0)+IF(AND(Punktsystem!$D$11&lt;&gt;"",OR('alle Spiele'!$H31='alle Spiele'!CE31,'alle Spiele'!$J31='alle Spiele'!CF31)),Punktsystem!$B$11,0)+IF(AND(Punktsystem!$D$10&lt;&gt;"",'alle Spiele'!$H31='alle Spiele'!$J31,'alle Spiele'!CE31='alle Spiele'!CF31,ABS('alle Spiele'!$H31-'alle Spiele'!CE31)=1),Punktsystem!$B$10,0),0)</f>
        <v>0</v>
      </c>
      <c r="CG31" s="225">
        <f>IF(CE31=Punktsystem!$B$5,IF(AND(Punktsystem!$I$14&lt;&gt;"",'alle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CH31" s="230">
        <f>IF(OR('alle Spiele'!CH31="",'alle Spiele'!CI31=""),0,IF(AND('alle Spiele'!$H31='alle Spiele'!CH31,'alle Spiele'!$J31='alle Spiele'!CI31),Punktsystem!$B$5,IF(OR(AND('alle Spiele'!$H31-'alle Spiele'!$J31&lt;0,'alle Spiele'!CH31-'alle Spiele'!CI31&lt;0),AND('alle Spiele'!$H31-'alle Spiele'!$J31&gt;0,'alle Spiele'!CH31-'alle Spiele'!CI31&gt;0),AND('alle Spiele'!$H31-'alle Spiele'!$J31=0,'alle Spiele'!CH31-'alle Spiele'!CI31=0)),Punktsystem!$B$6,0)))</f>
        <v>0</v>
      </c>
      <c r="CI31" s="224">
        <f>IF(CH31=Punktsystem!$B$6,IF(AND(Punktsystem!$D$9&lt;&gt;"",'alle Spiele'!$H31-'alle Spiele'!$J31='alle Spiele'!CH31-'alle Spiele'!CI31,'alle Spiele'!$H31&lt;&gt;'alle Spiele'!$J31),Punktsystem!$B$9,0)+IF(AND(Punktsystem!$D$11&lt;&gt;"",OR('alle Spiele'!$H31='alle Spiele'!CH31,'alle Spiele'!$J31='alle Spiele'!CI31)),Punktsystem!$B$11,0)+IF(AND(Punktsystem!$D$10&lt;&gt;"",'alle Spiele'!$H31='alle Spiele'!$J31,'alle Spiele'!CH31='alle Spiele'!CI31,ABS('alle Spiele'!$H31-'alle Spiele'!CH31)=1),Punktsystem!$B$10,0),0)</f>
        <v>0</v>
      </c>
      <c r="CJ31" s="225">
        <f>IF(CH31=Punktsystem!$B$5,IF(AND(Punktsystem!$I$14&lt;&gt;"",'alle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CK31" s="230">
        <f>IF(OR('alle Spiele'!CK31="",'alle Spiele'!CL31=""),0,IF(AND('alle Spiele'!$H31='alle Spiele'!CK31,'alle Spiele'!$J31='alle Spiele'!CL31),Punktsystem!$B$5,IF(OR(AND('alle Spiele'!$H31-'alle Spiele'!$J31&lt;0,'alle Spiele'!CK31-'alle Spiele'!CL31&lt;0),AND('alle Spiele'!$H31-'alle Spiele'!$J31&gt;0,'alle Spiele'!CK31-'alle Spiele'!CL31&gt;0),AND('alle Spiele'!$H31-'alle Spiele'!$J31=0,'alle Spiele'!CK31-'alle Spiele'!CL31=0)),Punktsystem!$B$6,0)))</f>
        <v>0</v>
      </c>
      <c r="CL31" s="224">
        <f>IF(CK31=Punktsystem!$B$6,IF(AND(Punktsystem!$D$9&lt;&gt;"",'alle Spiele'!$H31-'alle Spiele'!$J31='alle Spiele'!CK31-'alle Spiele'!CL31,'alle Spiele'!$H31&lt;&gt;'alle Spiele'!$J31),Punktsystem!$B$9,0)+IF(AND(Punktsystem!$D$11&lt;&gt;"",OR('alle Spiele'!$H31='alle Spiele'!CK31,'alle Spiele'!$J31='alle Spiele'!CL31)),Punktsystem!$B$11,0)+IF(AND(Punktsystem!$D$10&lt;&gt;"",'alle Spiele'!$H31='alle Spiele'!$J31,'alle Spiele'!CK31='alle Spiele'!CL31,ABS('alle Spiele'!$H31-'alle Spiele'!CK31)=1),Punktsystem!$B$10,0),0)</f>
        <v>0</v>
      </c>
      <c r="CM31" s="225">
        <f>IF(CK31=Punktsystem!$B$5,IF(AND(Punktsystem!$I$14&lt;&gt;"",'alle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CN31" s="230">
        <f>IF(OR('alle Spiele'!CN31="",'alle Spiele'!CO31=""),0,IF(AND('alle Spiele'!$H31='alle Spiele'!CN31,'alle Spiele'!$J31='alle Spiele'!CO31),Punktsystem!$B$5,IF(OR(AND('alle Spiele'!$H31-'alle Spiele'!$J31&lt;0,'alle Spiele'!CN31-'alle Spiele'!CO31&lt;0),AND('alle Spiele'!$H31-'alle Spiele'!$J31&gt;0,'alle Spiele'!CN31-'alle Spiele'!CO31&gt;0),AND('alle Spiele'!$H31-'alle Spiele'!$J31=0,'alle Spiele'!CN31-'alle Spiele'!CO31=0)),Punktsystem!$B$6,0)))</f>
        <v>0</v>
      </c>
      <c r="CO31" s="224">
        <f>IF(CN31=Punktsystem!$B$6,IF(AND(Punktsystem!$D$9&lt;&gt;"",'alle Spiele'!$H31-'alle Spiele'!$J31='alle Spiele'!CN31-'alle Spiele'!CO31,'alle Spiele'!$H31&lt;&gt;'alle Spiele'!$J31),Punktsystem!$B$9,0)+IF(AND(Punktsystem!$D$11&lt;&gt;"",OR('alle Spiele'!$H31='alle Spiele'!CN31,'alle Spiele'!$J31='alle Spiele'!CO31)),Punktsystem!$B$11,0)+IF(AND(Punktsystem!$D$10&lt;&gt;"",'alle Spiele'!$H31='alle Spiele'!$J31,'alle Spiele'!CN31='alle Spiele'!CO31,ABS('alle Spiele'!$H31-'alle Spiele'!CN31)=1),Punktsystem!$B$10,0),0)</f>
        <v>0</v>
      </c>
      <c r="CP31" s="225">
        <f>IF(CN31=Punktsystem!$B$5,IF(AND(Punktsystem!$I$14&lt;&gt;"",'alle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CQ31" s="230">
        <f>IF(OR('alle Spiele'!CQ31="",'alle Spiele'!CR31=""),0,IF(AND('alle Spiele'!$H31='alle Spiele'!CQ31,'alle Spiele'!$J31='alle Spiele'!CR31),Punktsystem!$B$5,IF(OR(AND('alle Spiele'!$H31-'alle Spiele'!$J31&lt;0,'alle Spiele'!CQ31-'alle Spiele'!CR31&lt;0),AND('alle Spiele'!$H31-'alle Spiele'!$J31&gt;0,'alle Spiele'!CQ31-'alle Spiele'!CR31&gt;0),AND('alle Spiele'!$H31-'alle Spiele'!$J31=0,'alle Spiele'!CQ31-'alle Spiele'!CR31=0)),Punktsystem!$B$6,0)))</f>
        <v>0</v>
      </c>
      <c r="CR31" s="224">
        <f>IF(CQ31=Punktsystem!$B$6,IF(AND(Punktsystem!$D$9&lt;&gt;"",'alle Spiele'!$H31-'alle Spiele'!$J31='alle Spiele'!CQ31-'alle Spiele'!CR31,'alle Spiele'!$H31&lt;&gt;'alle Spiele'!$J31),Punktsystem!$B$9,0)+IF(AND(Punktsystem!$D$11&lt;&gt;"",OR('alle Spiele'!$H31='alle Spiele'!CQ31,'alle Spiele'!$J31='alle Spiele'!CR31)),Punktsystem!$B$11,0)+IF(AND(Punktsystem!$D$10&lt;&gt;"",'alle Spiele'!$H31='alle Spiele'!$J31,'alle Spiele'!CQ31='alle Spiele'!CR31,ABS('alle Spiele'!$H31-'alle Spiele'!CQ31)=1),Punktsystem!$B$10,0),0)</f>
        <v>0</v>
      </c>
      <c r="CS31" s="225">
        <f>IF(CQ31=Punktsystem!$B$5,IF(AND(Punktsystem!$I$14&lt;&gt;"",'alle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CT31" s="230">
        <f>IF(OR('alle Spiele'!CT31="",'alle Spiele'!CU31=""),0,IF(AND('alle Spiele'!$H31='alle Spiele'!CT31,'alle Spiele'!$J31='alle Spiele'!CU31),Punktsystem!$B$5,IF(OR(AND('alle Spiele'!$H31-'alle Spiele'!$J31&lt;0,'alle Spiele'!CT31-'alle Spiele'!CU31&lt;0),AND('alle Spiele'!$H31-'alle Spiele'!$J31&gt;0,'alle Spiele'!CT31-'alle Spiele'!CU31&gt;0),AND('alle Spiele'!$H31-'alle Spiele'!$J31=0,'alle Spiele'!CT31-'alle Spiele'!CU31=0)),Punktsystem!$B$6,0)))</f>
        <v>0</v>
      </c>
      <c r="CU31" s="224">
        <f>IF(CT31=Punktsystem!$B$6,IF(AND(Punktsystem!$D$9&lt;&gt;"",'alle Spiele'!$H31-'alle Spiele'!$J31='alle Spiele'!CT31-'alle Spiele'!CU31,'alle Spiele'!$H31&lt;&gt;'alle Spiele'!$J31),Punktsystem!$B$9,0)+IF(AND(Punktsystem!$D$11&lt;&gt;"",OR('alle Spiele'!$H31='alle Spiele'!CT31,'alle Spiele'!$J31='alle Spiele'!CU31)),Punktsystem!$B$11,0)+IF(AND(Punktsystem!$D$10&lt;&gt;"",'alle Spiele'!$H31='alle Spiele'!$J31,'alle Spiele'!CT31='alle Spiele'!CU31,ABS('alle Spiele'!$H31-'alle Spiele'!CT31)=1),Punktsystem!$B$10,0),0)</f>
        <v>0</v>
      </c>
      <c r="CV31" s="225">
        <f>IF(CT31=Punktsystem!$B$5,IF(AND(Punktsystem!$I$14&lt;&gt;"",'alle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CW31" s="230">
        <f>IF(OR('alle Spiele'!CW31="",'alle Spiele'!CX31=""),0,IF(AND('alle Spiele'!$H31='alle Spiele'!CW31,'alle Spiele'!$J31='alle Spiele'!CX31),Punktsystem!$B$5,IF(OR(AND('alle Spiele'!$H31-'alle Spiele'!$J31&lt;0,'alle Spiele'!CW31-'alle Spiele'!CX31&lt;0),AND('alle Spiele'!$H31-'alle Spiele'!$J31&gt;0,'alle Spiele'!CW31-'alle Spiele'!CX31&gt;0),AND('alle Spiele'!$H31-'alle Spiele'!$J31=0,'alle Spiele'!CW31-'alle Spiele'!CX31=0)),Punktsystem!$B$6,0)))</f>
        <v>0</v>
      </c>
      <c r="CX31" s="224">
        <f>IF(CW31=Punktsystem!$B$6,IF(AND(Punktsystem!$D$9&lt;&gt;"",'alle Spiele'!$H31-'alle Spiele'!$J31='alle Spiele'!CW31-'alle Spiele'!CX31,'alle Spiele'!$H31&lt;&gt;'alle Spiele'!$J31),Punktsystem!$B$9,0)+IF(AND(Punktsystem!$D$11&lt;&gt;"",OR('alle Spiele'!$H31='alle Spiele'!CW31,'alle Spiele'!$J31='alle Spiele'!CX31)),Punktsystem!$B$11,0)+IF(AND(Punktsystem!$D$10&lt;&gt;"",'alle Spiele'!$H31='alle Spiele'!$J31,'alle Spiele'!CW31='alle Spiele'!CX31,ABS('alle Spiele'!$H31-'alle Spiele'!CW31)=1),Punktsystem!$B$10,0),0)</f>
        <v>0</v>
      </c>
      <c r="CY31" s="225">
        <f>IF(CW31=Punktsystem!$B$5,IF(AND(Punktsystem!$I$14&lt;&gt;"",'alle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CZ31" s="230">
        <f>IF(OR('alle Spiele'!CZ31="",'alle Spiele'!DA31=""),0,IF(AND('alle Spiele'!$H31='alle Spiele'!CZ31,'alle Spiele'!$J31='alle Spiele'!DA31),Punktsystem!$B$5,IF(OR(AND('alle Spiele'!$H31-'alle Spiele'!$J31&lt;0,'alle Spiele'!CZ31-'alle Spiele'!DA31&lt;0),AND('alle Spiele'!$H31-'alle Spiele'!$J31&gt;0,'alle Spiele'!CZ31-'alle Spiele'!DA31&gt;0),AND('alle Spiele'!$H31-'alle Spiele'!$J31=0,'alle Spiele'!CZ31-'alle Spiele'!DA31=0)),Punktsystem!$B$6,0)))</f>
        <v>0</v>
      </c>
      <c r="DA31" s="224">
        <f>IF(CZ31=Punktsystem!$B$6,IF(AND(Punktsystem!$D$9&lt;&gt;"",'alle Spiele'!$H31-'alle Spiele'!$J31='alle Spiele'!CZ31-'alle Spiele'!DA31,'alle Spiele'!$H31&lt;&gt;'alle Spiele'!$J31),Punktsystem!$B$9,0)+IF(AND(Punktsystem!$D$11&lt;&gt;"",OR('alle Spiele'!$H31='alle Spiele'!CZ31,'alle Spiele'!$J31='alle Spiele'!DA31)),Punktsystem!$B$11,0)+IF(AND(Punktsystem!$D$10&lt;&gt;"",'alle Spiele'!$H31='alle Spiele'!$J31,'alle Spiele'!CZ31='alle Spiele'!DA31,ABS('alle Spiele'!$H31-'alle Spiele'!CZ31)=1),Punktsystem!$B$10,0),0)</f>
        <v>0</v>
      </c>
      <c r="DB31" s="225">
        <f>IF(CZ31=Punktsystem!$B$5,IF(AND(Punktsystem!$I$14&lt;&gt;"",'alle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DC31" s="230">
        <f>IF(OR('alle Spiele'!DC31="",'alle Spiele'!DD31=""),0,IF(AND('alle Spiele'!$H31='alle Spiele'!DC31,'alle Spiele'!$J31='alle Spiele'!DD31),Punktsystem!$B$5,IF(OR(AND('alle Spiele'!$H31-'alle Spiele'!$J31&lt;0,'alle Spiele'!DC31-'alle Spiele'!DD31&lt;0),AND('alle Spiele'!$H31-'alle Spiele'!$J31&gt;0,'alle Spiele'!DC31-'alle Spiele'!DD31&gt;0),AND('alle Spiele'!$H31-'alle Spiele'!$J31=0,'alle Spiele'!DC31-'alle Spiele'!DD31=0)),Punktsystem!$B$6,0)))</f>
        <v>0</v>
      </c>
      <c r="DD31" s="224">
        <f>IF(DC31=Punktsystem!$B$6,IF(AND(Punktsystem!$D$9&lt;&gt;"",'alle Spiele'!$H31-'alle Spiele'!$J31='alle Spiele'!DC31-'alle Spiele'!DD31,'alle Spiele'!$H31&lt;&gt;'alle Spiele'!$J31),Punktsystem!$B$9,0)+IF(AND(Punktsystem!$D$11&lt;&gt;"",OR('alle Spiele'!$H31='alle Spiele'!DC31,'alle Spiele'!$J31='alle Spiele'!DD31)),Punktsystem!$B$11,0)+IF(AND(Punktsystem!$D$10&lt;&gt;"",'alle Spiele'!$H31='alle Spiele'!$J31,'alle Spiele'!DC31='alle Spiele'!DD31,ABS('alle Spiele'!$H31-'alle Spiele'!DC31)=1),Punktsystem!$B$10,0),0)</f>
        <v>0</v>
      </c>
      <c r="DE31" s="225">
        <f>IF(DC31=Punktsystem!$B$5,IF(AND(Punktsystem!$I$14&lt;&gt;"",'alle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DF31" s="230">
        <f>IF(OR('alle Spiele'!DF31="",'alle Spiele'!DG31=""),0,IF(AND('alle Spiele'!$H31='alle Spiele'!DF31,'alle Spiele'!$J31='alle Spiele'!DG31),Punktsystem!$B$5,IF(OR(AND('alle Spiele'!$H31-'alle Spiele'!$J31&lt;0,'alle Spiele'!DF31-'alle Spiele'!DG31&lt;0),AND('alle Spiele'!$H31-'alle Spiele'!$J31&gt;0,'alle Spiele'!DF31-'alle Spiele'!DG31&gt;0),AND('alle Spiele'!$H31-'alle Spiele'!$J31=0,'alle Spiele'!DF31-'alle Spiele'!DG31=0)),Punktsystem!$B$6,0)))</f>
        <v>0</v>
      </c>
      <c r="DG31" s="224">
        <f>IF(DF31=Punktsystem!$B$6,IF(AND(Punktsystem!$D$9&lt;&gt;"",'alle Spiele'!$H31-'alle Spiele'!$J31='alle Spiele'!DF31-'alle Spiele'!DG31,'alle Spiele'!$H31&lt;&gt;'alle Spiele'!$J31),Punktsystem!$B$9,0)+IF(AND(Punktsystem!$D$11&lt;&gt;"",OR('alle Spiele'!$H31='alle Spiele'!DF31,'alle Spiele'!$J31='alle Spiele'!DG31)),Punktsystem!$B$11,0)+IF(AND(Punktsystem!$D$10&lt;&gt;"",'alle Spiele'!$H31='alle Spiele'!$J31,'alle Spiele'!DF31='alle Spiele'!DG31,ABS('alle Spiele'!$H31-'alle Spiele'!DF31)=1),Punktsystem!$B$10,0),0)</f>
        <v>0</v>
      </c>
      <c r="DH31" s="225">
        <f>IF(DF31=Punktsystem!$B$5,IF(AND(Punktsystem!$I$14&lt;&gt;"",'alle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DI31" s="230">
        <f>IF(OR('alle Spiele'!DI31="",'alle Spiele'!DJ31=""),0,IF(AND('alle Spiele'!$H31='alle Spiele'!DI31,'alle Spiele'!$J31='alle Spiele'!DJ31),Punktsystem!$B$5,IF(OR(AND('alle Spiele'!$H31-'alle Spiele'!$J31&lt;0,'alle Spiele'!DI31-'alle Spiele'!DJ31&lt;0),AND('alle Spiele'!$H31-'alle Spiele'!$J31&gt;0,'alle Spiele'!DI31-'alle Spiele'!DJ31&gt;0),AND('alle Spiele'!$H31-'alle Spiele'!$J31=0,'alle Spiele'!DI31-'alle Spiele'!DJ31=0)),Punktsystem!$B$6,0)))</f>
        <v>0</v>
      </c>
      <c r="DJ31" s="224">
        <f>IF(DI31=Punktsystem!$B$6,IF(AND(Punktsystem!$D$9&lt;&gt;"",'alle Spiele'!$H31-'alle Spiele'!$J31='alle Spiele'!DI31-'alle Spiele'!DJ31,'alle Spiele'!$H31&lt;&gt;'alle Spiele'!$J31),Punktsystem!$B$9,0)+IF(AND(Punktsystem!$D$11&lt;&gt;"",OR('alle Spiele'!$H31='alle Spiele'!DI31,'alle Spiele'!$J31='alle Spiele'!DJ31)),Punktsystem!$B$11,0)+IF(AND(Punktsystem!$D$10&lt;&gt;"",'alle Spiele'!$H31='alle Spiele'!$J31,'alle Spiele'!DI31='alle Spiele'!DJ31,ABS('alle Spiele'!$H31-'alle Spiele'!DI31)=1),Punktsystem!$B$10,0),0)</f>
        <v>0</v>
      </c>
      <c r="DK31" s="225">
        <f>IF(DI31=Punktsystem!$B$5,IF(AND(Punktsystem!$I$14&lt;&gt;"",'alle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DL31" s="230">
        <f>IF(OR('alle Spiele'!DL31="",'alle Spiele'!DM31=""),0,IF(AND('alle Spiele'!$H31='alle Spiele'!DL31,'alle Spiele'!$J31='alle Spiele'!DM31),Punktsystem!$B$5,IF(OR(AND('alle Spiele'!$H31-'alle Spiele'!$J31&lt;0,'alle Spiele'!DL31-'alle Spiele'!DM31&lt;0),AND('alle Spiele'!$H31-'alle Spiele'!$J31&gt;0,'alle Spiele'!DL31-'alle Spiele'!DM31&gt;0),AND('alle Spiele'!$H31-'alle Spiele'!$J31=0,'alle Spiele'!DL31-'alle Spiele'!DM31=0)),Punktsystem!$B$6,0)))</f>
        <v>0</v>
      </c>
      <c r="DM31" s="224">
        <f>IF(DL31=Punktsystem!$B$6,IF(AND(Punktsystem!$D$9&lt;&gt;"",'alle Spiele'!$H31-'alle Spiele'!$J31='alle Spiele'!DL31-'alle Spiele'!DM31,'alle Spiele'!$H31&lt;&gt;'alle Spiele'!$J31),Punktsystem!$B$9,0)+IF(AND(Punktsystem!$D$11&lt;&gt;"",OR('alle Spiele'!$H31='alle Spiele'!DL31,'alle Spiele'!$J31='alle Spiele'!DM31)),Punktsystem!$B$11,0)+IF(AND(Punktsystem!$D$10&lt;&gt;"",'alle Spiele'!$H31='alle Spiele'!$J31,'alle Spiele'!DL31='alle Spiele'!DM31,ABS('alle Spiele'!$H31-'alle Spiele'!DL31)=1),Punktsystem!$B$10,0),0)</f>
        <v>0</v>
      </c>
      <c r="DN31" s="225">
        <f>IF(DL31=Punktsystem!$B$5,IF(AND(Punktsystem!$I$14&lt;&gt;"",'alle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DO31" s="230">
        <f>IF(OR('alle Spiele'!DO31="",'alle Spiele'!DP31=""),0,IF(AND('alle Spiele'!$H31='alle Spiele'!DO31,'alle Spiele'!$J31='alle Spiele'!DP31),Punktsystem!$B$5,IF(OR(AND('alle Spiele'!$H31-'alle Spiele'!$J31&lt;0,'alle Spiele'!DO31-'alle Spiele'!DP31&lt;0),AND('alle Spiele'!$H31-'alle Spiele'!$J31&gt;0,'alle Spiele'!DO31-'alle Spiele'!DP31&gt;0),AND('alle Spiele'!$H31-'alle Spiele'!$J31=0,'alle Spiele'!DO31-'alle Spiele'!DP31=0)),Punktsystem!$B$6,0)))</f>
        <v>0</v>
      </c>
      <c r="DP31" s="224">
        <f>IF(DO31=Punktsystem!$B$6,IF(AND(Punktsystem!$D$9&lt;&gt;"",'alle Spiele'!$H31-'alle Spiele'!$J31='alle Spiele'!DO31-'alle Spiele'!DP31,'alle Spiele'!$H31&lt;&gt;'alle Spiele'!$J31),Punktsystem!$B$9,0)+IF(AND(Punktsystem!$D$11&lt;&gt;"",OR('alle Spiele'!$H31='alle Spiele'!DO31,'alle Spiele'!$J31='alle Spiele'!DP31)),Punktsystem!$B$11,0)+IF(AND(Punktsystem!$D$10&lt;&gt;"",'alle Spiele'!$H31='alle Spiele'!$J31,'alle Spiele'!DO31='alle Spiele'!DP31,ABS('alle Spiele'!$H31-'alle Spiele'!DO31)=1),Punktsystem!$B$10,0),0)</f>
        <v>0</v>
      </c>
      <c r="DQ31" s="225">
        <f>IF(DO31=Punktsystem!$B$5,IF(AND(Punktsystem!$I$14&lt;&gt;"",'alle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DR31" s="230">
        <f>IF(OR('alle Spiele'!DR31="",'alle Spiele'!DS31=""),0,IF(AND('alle Spiele'!$H31='alle Spiele'!DR31,'alle Spiele'!$J31='alle Spiele'!DS31),Punktsystem!$B$5,IF(OR(AND('alle Spiele'!$H31-'alle Spiele'!$J31&lt;0,'alle Spiele'!DR31-'alle Spiele'!DS31&lt;0),AND('alle Spiele'!$H31-'alle Spiele'!$J31&gt;0,'alle Spiele'!DR31-'alle Spiele'!DS31&gt;0),AND('alle Spiele'!$H31-'alle Spiele'!$J31=0,'alle Spiele'!DR31-'alle Spiele'!DS31=0)),Punktsystem!$B$6,0)))</f>
        <v>0</v>
      </c>
      <c r="DS31" s="224">
        <f>IF(DR31=Punktsystem!$B$6,IF(AND(Punktsystem!$D$9&lt;&gt;"",'alle Spiele'!$H31-'alle Spiele'!$J31='alle Spiele'!DR31-'alle Spiele'!DS31,'alle Spiele'!$H31&lt;&gt;'alle Spiele'!$J31),Punktsystem!$B$9,0)+IF(AND(Punktsystem!$D$11&lt;&gt;"",OR('alle Spiele'!$H31='alle Spiele'!DR31,'alle Spiele'!$J31='alle Spiele'!DS31)),Punktsystem!$B$11,0)+IF(AND(Punktsystem!$D$10&lt;&gt;"",'alle Spiele'!$H31='alle Spiele'!$J31,'alle Spiele'!DR31='alle Spiele'!DS31,ABS('alle Spiele'!$H31-'alle Spiele'!DR31)=1),Punktsystem!$B$10,0),0)</f>
        <v>0</v>
      </c>
      <c r="DT31" s="225">
        <f>IF(DR31=Punktsystem!$B$5,IF(AND(Punktsystem!$I$14&lt;&gt;"",'alle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DU31" s="230">
        <f>IF(OR('alle Spiele'!DU31="",'alle Spiele'!DV31=""),0,IF(AND('alle Spiele'!$H31='alle Spiele'!DU31,'alle Spiele'!$J31='alle Spiele'!DV31),Punktsystem!$B$5,IF(OR(AND('alle Spiele'!$H31-'alle Spiele'!$J31&lt;0,'alle Spiele'!DU31-'alle Spiele'!DV31&lt;0),AND('alle Spiele'!$H31-'alle Spiele'!$J31&gt;0,'alle Spiele'!DU31-'alle Spiele'!DV31&gt;0),AND('alle Spiele'!$H31-'alle Spiele'!$J31=0,'alle Spiele'!DU31-'alle Spiele'!DV31=0)),Punktsystem!$B$6,0)))</f>
        <v>0</v>
      </c>
      <c r="DV31" s="224">
        <f>IF(DU31=Punktsystem!$B$6,IF(AND(Punktsystem!$D$9&lt;&gt;"",'alle Spiele'!$H31-'alle Spiele'!$J31='alle Spiele'!DU31-'alle Spiele'!DV31,'alle Spiele'!$H31&lt;&gt;'alle Spiele'!$J31),Punktsystem!$B$9,0)+IF(AND(Punktsystem!$D$11&lt;&gt;"",OR('alle Spiele'!$H31='alle Spiele'!DU31,'alle Spiele'!$J31='alle Spiele'!DV31)),Punktsystem!$B$11,0)+IF(AND(Punktsystem!$D$10&lt;&gt;"",'alle Spiele'!$H31='alle Spiele'!$J31,'alle Spiele'!DU31='alle Spiele'!DV31,ABS('alle Spiele'!$H31-'alle Spiele'!DU31)=1),Punktsystem!$B$10,0),0)</f>
        <v>0</v>
      </c>
      <c r="DW31" s="225">
        <f>IF(DU31=Punktsystem!$B$5,IF(AND(Punktsystem!$I$14&lt;&gt;"",'alle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DX31" s="230">
        <f>IF(OR('alle Spiele'!DX31="",'alle Spiele'!DY31=""),0,IF(AND('alle Spiele'!$H31='alle Spiele'!DX31,'alle Spiele'!$J31='alle Spiele'!DY31),Punktsystem!$B$5,IF(OR(AND('alle Spiele'!$H31-'alle Spiele'!$J31&lt;0,'alle Spiele'!DX31-'alle Spiele'!DY31&lt;0),AND('alle Spiele'!$H31-'alle Spiele'!$J31&gt;0,'alle Spiele'!DX31-'alle Spiele'!DY31&gt;0),AND('alle Spiele'!$H31-'alle Spiele'!$J31=0,'alle Spiele'!DX31-'alle Spiele'!DY31=0)),Punktsystem!$B$6,0)))</f>
        <v>0</v>
      </c>
      <c r="DY31" s="224">
        <f>IF(DX31=Punktsystem!$B$6,IF(AND(Punktsystem!$D$9&lt;&gt;"",'alle Spiele'!$H31-'alle Spiele'!$J31='alle Spiele'!DX31-'alle Spiele'!DY31,'alle Spiele'!$H31&lt;&gt;'alle Spiele'!$J31),Punktsystem!$B$9,0)+IF(AND(Punktsystem!$D$11&lt;&gt;"",OR('alle Spiele'!$H31='alle Spiele'!DX31,'alle Spiele'!$J31='alle Spiele'!DY31)),Punktsystem!$B$11,0)+IF(AND(Punktsystem!$D$10&lt;&gt;"",'alle Spiele'!$H31='alle Spiele'!$J31,'alle Spiele'!DX31='alle Spiele'!DY31,ABS('alle Spiele'!$H31-'alle Spiele'!DX31)=1),Punktsystem!$B$10,0),0)</f>
        <v>0</v>
      </c>
      <c r="DZ31" s="225">
        <f>IF(DX31=Punktsystem!$B$5,IF(AND(Punktsystem!$I$14&lt;&gt;"",'alle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EA31" s="230">
        <f>IF(OR('alle Spiele'!EA31="",'alle Spiele'!EB31=""),0,IF(AND('alle Spiele'!$H31='alle Spiele'!EA31,'alle Spiele'!$J31='alle Spiele'!EB31),Punktsystem!$B$5,IF(OR(AND('alle Spiele'!$H31-'alle Spiele'!$J31&lt;0,'alle Spiele'!EA31-'alle Spiele'!EB31&lt;0),AND('alle Spiele'!$H31-'alle Spiele'!$J31&gt;0,'alle Spiele'!EA31-'alle Spiele'!EB31&gt;0),AND('alle Spiele'!$H31-'alle Spiele'!$J31=0,'alle Spiele'!EA31-'alle Spiele'!EB31=0)),Punktsystem!$B$6,0)))</f>
        <v>0</v>
      </c>
      <c r="EB31" s="224">
        <f>IF(EA31=Punktsystem!$B$6,IF(AND(Punktsystem!$D$9&lt;&gt;"",'alle Spiele'!$H31-'alle Spiele'!$J31='alle Spiele'!EA31-'alle Spiele'!EB31,'alle Spiele'!$H31&lt;&gt;'alle Spiele'!$J31),Punktsystem!$B$9,0)+IF(AND(Punktsystem!$D$11&lt;&gt;"",OR('alle Spiele'!$H31='alle Spiele'!EA31,'alle Spiele'!$J31='alle Spiele'!EB31)),Punktsystem!$B$11,0)+IF(AND(Punktsystem!$D$10&lt;&gt;"",'alle Spiele'!$H31='alle Spiele'!$J31,'alle Spiele'!EA31='alle Spiele'!EB31,ABS('alle Spiele'!$H31-'alle Spiele'!EA31)=1),Punktsystem!$B$10,0),0)</f>
        <v>0</v>
      </c>
      <c r="EC31" s="225">
        <f>IF(EA31=Punktsystem!$B$5,IF(AND(Punktsystem!$I$14&lt;&gt;"",'alle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ED31" s="230">
        <f>IF(OR('alle Spiele'!ED31="",'alle Spiele'!EE31=""),0,IF(AND('alle Spiele'!$H31='alle Spiele'!ED31,'alle Spiele'!$J31='alle Spiele'!EE31),Punktsystem!$B$5,IF(OR(AND('alle Spiele'!$H31-'alle Spiele'!$J31&lt;0,'alle Spiele'!ED31-'alle Spiele'!EE31&lt;0),AND('alle Spiele'!$H31-'alle Spiele'!$J31&gt;0,'alle Spiele'!ED31-'alle Spiele'!EE31&gt;0),AND('alle Spiele'!$H31-'alle Spiele'!$J31=0,'alle Spiele'!ED31-'alle Spiele'!EE31=0)),Punktsystem!$B$6,0)))</f>
        <v>0</v>
      </c>
      <c r="EE31" s="224">
        <f>IF(ED31=Punktsystem!$B$6,IF(AND(Punktsystem!$D$9&lt;&gt;"",'alle Spiele'!$H31-'alle Spiele'!$J31='alle Spiele'!ED31-'alle Spiele'!EE31,'alle Spiele'!$H31&lt;&gt;'alle Spiele'!$J31),Punktsystem!$B$9,0)+IF(AND(Punktsystem!$D$11&lt;&gt;"",OR('alle Spiele'!$H31='alle Spiele'!ED31,'alle Spiele'!$J31='alle Spiele'!EE31)),Punktsystem!$B$11,0)+IF(AND(Punktsystem!$D$10&lt;&gt;"",'alle Spiele'!$H31='alle Spiele'!$J31,'alle Spiele'!ED31='alle Spiele'!EE31,ABS('alle Spiele'!$H31-'alle Spiele'!ED31)=1),Punktsystem!$B$10,0),0)</f>
        <v>0</v>
      </c>
      <c r="EF31" s="225">
        <f>IF(ED31=Punktsystem!$B$5,IF(AND(Punktsystem!$I$14&lt;&gt;"",'alle Spiele'!$H31+'alle Spiele'!$J31&gt;Punktsystem!$D$14),('alle Spiele'!$H31+'alle Spiele'!$J31-Punktsystem!$D$14)*Punktsystem!$F$14,0)+IF(AND(Punktsystem!$I$15&lt;&gt;"",ABS('alle Spiele'!$H31-'alle Spiele'!$J31)&gt;Punktsystem!$D$15),(ABS('alle Spiele'!$H31-'alle Spiele'!$J31)-Punktsystem!$D$15)*Punktsystem!$F$15,0),0)</f>
        <v>0</v>
      </c>
      <c r="EG31" s="230">
        <f>IF(OR('alle Spiele'!EG31="",'alle Spiele'!EH31=""),0,IF(AND('alle Spiele'!$H31='alle Spiele'!EG31,'alle Spiele'!$J31='alle Spiele'!EH31),Punktsystem!$B$5,IF(OR(AND('alle Spiele'!$H31-'alle Spiele'!$J31&lt;0,'alle Spiele'!EG31-'alle Spiele'!EH31&lt;0),AND('alle Spiele'!$H31-'alle Spiele'!$J31&gt;0,'alle Spiele'!EG31-'alle Spiele'!EH31&gt;0),AND('alle Spiele'!$H31-'alle Spiele'!$J31=0,'alle Spiele'!EG31-'alle Spiele'!EH31=0)),Punktsystem!$B$6,0)))</f>
        <v>0</v>
      </c>
      <c r="EH31" s="224">
        <f>IF(EG31=Punktsystem!$B$6,IF(AND(Punktsystem!$D$9&lt;&gt;"",'alle Spiele'!$H31-'alle Spiele'!$J31='alle Spiele'!EG31-'alle Spiele'!EH31,'alle Spiele'!$H31&lt;&gt;'alle Spiele'!$J31),Punktsystem!$B$9,0)+IF(AND(Punktsystem!$D$11&lt;&gt;"",OR('alle Spiele'!$H31='alle Spiele'!EG31,'alle Spiele'!$J31='alle Spiele'!EH31)),Punktsystem!$B$11,0)+IF(AND(Punktsystem!$D$10&lt;&gt;"",'alle Spiele'!$H31='alle Spiele'!$J31,'alle Spiele'!EG31='alle Spiele'!EH31,ABS('alle Spiele'!$H31-'alle Spiele'!EG31)=1),Punktsystem!$B$10,0),0)</f>
        <v>0</v>
      </c>
      <c r="EI31" s="225">
        <f>IF(EG31=Punktsystem!$B$5,IF(AND(Punktsystem!$I$14&lt;&gt;"",'alle Spiele'!$H31+'alle Spiele'!$J31&gt;Punktsystem!$D$14),('alle Spiele'!$H31+'alle Spiele'!$J31-Punktsystem!$D$14)*Punktsystem!$F$14,0)+IF(AND(Punktsystem!$I$15&lt;&gt;"",ABS('alle Spiele'!$H31-'alle Spiele'!$J31)&gt;Punktsystem!$D$15),(ABS('alle Spiele'!$H31-'alle Spiele'!$J31)-Punktsystem!$D$15)*Punktsystem!$F$15,0),0)</f>
        <v>0</v>
      </c>
    </row>
    <row r="32" spans="1:139" x14ac:dyDescent="0.2">
      <c r="A32"/>
      <c r="B32"/>
      <c r="C32"/>
      <c r="D32"/>
      <c r="E32"/>
      <c r="F32"/>
      <c r="G32"/>
      <c r="H32"/>
      <c r="J32"/>
      <c r="K32"/>
      <c r="L32"/>
      <c r="M32"/>
      <c r="N32"/>
      <c r="O32"/>
      <c r="P32"/>
      <c r="Q32"/>
      <c r="T32" s="230">
        <f>IF(OR('alle Spiele'!T32="",'alle Spiele'!U32=""),0,IF(AND('alle Spiele'!$H32='alle Spiele'!T32,'alle Spiele'!$J32='alle Spiele'!U32),Punktsystem!$B$5,IF(OR(AND('alle Spiele'!$H32-'alle Spiele'!$J32&lt;0,'alle Spiele'!T32-'alle Spiele'!U32&lt;0),AND('alle Spiele'!$H32-'alle Spiele'!$J32&gt;0,'alle Spiele'!T32-'alle Spiele'!U32&gt;0),AND('alle Spiele'!$H32-'alle Spiele'!$J32=0,'alle Spiele'!T32-'alle Spiele'!U32=0)),Punktsystem!$B$6,0)))</f>
        <v>0</v>
      </c>
      <c r="U32" s="224">
        <f>IF(T32=Punktsystem!$B$6,IF(AND(Punktsystem!$D$9&lt;&gt;"",'alle Spiele'!$H32-'alle Spiele'!$J32='alle Spiele'!T32-'alle Spiele'!U32,'alle Spiele'!$H32&lt;&gt;'alle Spiele'!$J32),Punktsystem!$B$9,0)+IF(AND(Punktsystem!$D$11&lt;&gt;"",OR('alle Spiele'!$H32='alle Spiele'!T32,'alle Spiele'!$J32='alle Spiele'!U32)),Punktsystem!$B$11,0)+IF(AND(Punktsystem!$D$10&lt;&gt;"",'alle Spiele'!$H32='alle Spiele'!$J32,'alle Spiele'!T32='alle Spiele'!U32,ABS('alle Spiele'!$H32-'alle Spiele'!T32)=1),Punktsystem!$B$10,0),0)</f>
        <v>0</v>
      </c>
      <c r="V32" s="225">
        <f>IF(T32=Punktsystem!$B$5,IF(AND(Punktsystem!$I$14&lt;&gt;"",'alle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W32" s="230">
        <f>IF(OR('alle Spiele'!W32="",'alle Spiele'!X32=""),0,IF(AND('alle Spiele'!$H32='alle Spiele'!W32,'alle Spiele'!$J32='alle Spiele'!X32),Punktsystem!$B$5,IF(OR(AND('alle Spiele'!$H32-'alle Spiele'!$J32&lt;0,'alle Spiele'!W32-'alle Spiele'!X32&lt;0),AND('alle Spiele'!$H32-'alle Spiele'!$J32&gt;0,'alle Spiele'!W32-'alle Spiele'!X32&gt;0),AND('alle Spiele'!$H32-'alle Spiele'!$J32=0,'alle Spiele'!W32-'alle Spiele'!X32=0)),Punktsystem!$B$6,0)))</f>
        <v>0</v>
      </c>
      <c r="X32" s="224">
        <f>IF(W32=Punktsystem!$B$6,IF(AND(Punktsystem!$D$9&lt;&gt;"",'alle Spiele'!$H32-'alle Spiele'!$J32='alle Spiele'!W32-'alle Spiele'!X32,'alle Spiele'!$H32&lt;&gt;'alle Spiele'!$J32),Punktsystem!$B$9,0)+IF(AND(Punktsystem!$D$11&lt;&gt;"",OR('alle Spiele'!$H32='alle Spiele'!W32,'alle Spiele'!$J32='alle Spiele'!X32)),Punktsystem!$B$11,0)+IF(AND(Punktsystem!$D$10&lt;&gt;"",'alle Spiele'!$H32='alle Spiele'!$J32,'alle Spiele'!W32='alle Spiele'!X32,ABS('alle Spiele'!$H32-'alle Spiele'!W32)=1),Punktsystem!$B$10,0),0)</f>
        <v>0</v>
      </c>
      <c r="Y32" s="225">
        <f>IF(W32=Punktsystem!$B$5,IF(AND(Punktsystem!$I$14&lt;&gt;"",'alle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Z32" s="230">
        <f>IF(OR('alle Spiele'!Z32="",'alle Spiele'!AA32=""),0,IF(AND('alle Spiele'!$H32='alle Spiele'!Z32,'alle Spiele'!$J32='alle Spiele'!AA32),Punktsystem!$B$5,IF(OR(AND('alle Spiele'!$H32-'alle Spiele'!$J32&lt;0,'alle Spiele'!Z32-'alle Spiele'!AA32&lt;0),AND('alle Spiele'!$H32-'alle Spiele'!$J32&gt;0,'alle Spiele'!Z32-'alle Spiele'!AA32&gt;0),AND('alle Spiele'!$H32-'alle Spiele'!$J32=0,'alle Spiele'!Z32-'alle Spiele'!AA32=0)),Punktsystem!$B$6,0)))</f>
        <v>0</v>
      </c>
      <c r="AA32" s="224">
        <f>IF(Z32=Punktsystem!$B$6,IF(AND(Punktsystem!$D$9&lt;&gt;"",'alle Spiele'!$H32-'alle Spiele'!$J32='alle Spiele'!Z32-'alle Spiele'!AA32,'alle Spiele'!$H32&lt;&gt;'alle Spiele'!$J32),Punktsystem!$B$9,0)+IF(AND(Punktsystem!$D$11&lt;&gt;"",OR('alle Spiele'!$H32='alle Spiele'!Z32,'alle Spiele'!$J32='alle Spiele'!AA32)),Punktsystem!$B$11,0)+IF(AND(Punktsystem!$D$10&lt;&gt;"",'alle Spiele'!$H32='alle Spiele'!$J32,'alle Spiele'!Z32='alle Spiele'!AA32,ABS('alle Spiele'!$H32-'alle Spiele'!Z32)=1),Punktsystem!$B$10,0),0)</f>
        <v>0</v>
      </c>
      <c r="AB32" s="225">
        <f>IF(Z32=Punktsystem!$B$5,IF(AND(Punktsystem!$I$14&lt;&gt;"",'alle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AC32" s="230">
        <f>IF(OR('alle Spiele'!AC32="",'alle Spiele'!AD32=""),0,IF(AND('alle Spiele'!$H32='alle Spiele'!AC32,'alle Spiele'!$J32='alle Spiele'!AD32),Punktsystem!$B$5,IF(OR(AND('alle Spiele'!$H32-'alle Spiele'!$J32&lt;0,'alle Spiele'!AC32-'alle Spiele'!AD32&lt;0),AND('alle Spiele'!$H32-'alle Spiele'!$J32&gt;0,'alle Spiele'!AC32-'alle Spiele'!AD32&gt;0),AND('alle Spiele'!$H32-'alle Spiele'!$J32=0,'alle Spiele'!AC32-'alle Spiele'!AD32=0)),Punktsystem!$B$6,0)))</f>
        <v>0</v>
      </c>
      <c r="AD32" s="224">
        <f>IF(AC32=Punktsystem!$B$6,IF(AND(Punktsystem!$D$9&lt;&gt;"",'alle Spiele'!$H32-'alle Spiele'!$J32='alle Spiele'!AC32-'alle Spiele'!AD32,'alle Spiele'!$H32&lt;&gt;'alle Spiele'!$J32),Punktsystem!$B$9,0)+IF(AND(Punktsystem!$D$11&lt;&gt;"",OR('alle Spiele'!$H32='alle Spiele'!AC32,'alle Spiele'!$J32='alle Spiele'!AD32)),Punktsystem!$B$11,0)+IF(AND(Punktsystem!$D$10&lt;&gt;"",'alle Spiele'!$H32='alle Spiele'!$J32,'alle Spiele'!AC32='alle Spiele'!AD32,ABS('alle Spiele'!$H32-'alle Spiele'!AC32)=1),Punktsystem!$B$10,0),0)</f>
        <v>0</v>
      </c>
      <c r="AE32" s="225">
        <f>IF(AC32=Punktsystem!$B$5,IF(AND(Punktsystem!$I$14&lt;&gt;"",'alle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AF32" s="230">
        <f>IF(OR('alle Spiele'!AF32="",'alle Spiele'!AG32=""),0,IF(AND('alle Spiele'!$H32='alle Spiele'!AF32,'alle Spiele'!$J32='alle Spiele'!AG32),Punktsystem!$B$5,IF(OR(AND('alle Spiele'!$H32-'alle Spiele'!$J32&lt;0,'alle Spiele'!AF32-'alle Spiele'!AG32&lt;0),AND('alle Spiele'!$H32-'alle Spiele'!$J32&gt;0,'alle Spiele'!AF32-'alle Spiele'!AG32&gt;0),AND('alle Spiele'!$H32-'alle Spiele'!$J32=0,'alle Spiele'!AF32-'alle Spiele'!AG32=0)),Punktsystem!$B$6,0)))</f>
        <v>0</v>
      </c>
      <c r="AG32" s="224">
        <f>IF(AF32=Punktsystem!$B$6,IF(AND(Punktsystem!$D$9&lt;&gt;"",'alle Spiele'!$H32-'alle Spiele'!$J32='alle Spiele'!AF32-'alle Spiele'!AG32,'alle Spiele'!$H32&lt;&gt;'alle Spiele'!$J32),Punktsystem!$B$9,0)+IF(AND(Punktsystem!$D$11&lt;&gt;"",OR('alle Spiele'!$H32='alle Spiele'!AF32,'alle Spiele'!$J32='alle Spiele'!AG32)),Punktsystem!$B$11,0)+IF(AND(Punktsystem!$D$10&lt;&gt;"",'alle Spiele'!$H32='alle Spiele'!$J32,'alle Spiele'!AF32='alle Spiele'!AG32,ABS('alle Spiele'!$H32-'alle Spiele'!AF32)=1),Punktsystem!$B$10,0),0)</f>
        <v>0</v>
      </c>
      <c r="AH32" s="225">
        <f>IF(AF32=Punktsystem!$B$5,IF(AND(Punktsystem!$I$14&lt;&gt;"",'alle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AI32" s="230">
        <f>IF(OR('alle Spiele'!AI32="",'alle Spiele'!AJ32=""),0,IF(AND('alle Spiele'!$H32='alle Spiele'!AI32,'alle Spiele'!$J32='alle Spiele'!AJ32),Punktsystem!$B$5,IF(OR(AND('alle Spiele'!$H32-'alle Spiele'!$J32&lt;0,'alle Spiele'!AI32-'alle Spiele'!AJ32&lt;0),AND('alle Spiele'!$H32-'alle Spiele'!$J32&gt;0,'alle Spiele'!AI32-'alle Spiele'!AJ32&gt;0),AND('alle Spiele'!$H32-'alle Spiele'!$J32=0,'alle Spiele'!AI32-'alle Spiele'!AJ32=0)),Punktsystem!$B$6,0)))</f>
        <v>0</v>
      </c>
      <c r="AJ32" s="224">
        <f>IF(AI32=Punktsystem!$B$6,IF(AND(Punktsystem!$D$9&lt;&gt;"",'alle Spiele'!$H32-'alle Spiele'!$J32='alle Spiele'!AI32-'alle Spiele'!AJ32,'alle Spiele'!$H32&lt;&gt;'alle Spiele'!$J32),Punktsystem!$B$9,0)+IF(AND(Punktsystem!$D$11&lt;&gt;"",OR('alle Spiele'!$H32='alle Spiele'!AI32,'alle Spiele'!$J32='alle Spiele'!AJ32)),Punktsystem!$B$11,0)+IF(AND(Punktsystem!$D$10&lt;&gt;"",'alle Spiele'!$H32='alle Spiele'!$J32,'alle Spiele'!AI32='alle Spiele'!AJ32,ABS('alle Spiele'!$H32-'alle Spiele'!AI32)=1),Punktsystem!$B$10,0),0)</f>
        <v>0</v>
      </c>
      <c r="AK32" s="225">
        <f>IF(AI32=Punktsystem!$B$5,IF(AND(Punktsystem!$I$14&lt;&gt;"",'alle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AL32" s="230">
        <f>IF(OR('alle Spiele'!AL32="",'alle Spiele'!AM32=""),0,IF(AND('alle Spiele'!$H32='alle Spiele'!AL32,'alle Spiele'!$J32='alle Spiele'!AM32),Punktsystem!$B$5,IF(OR(AND('alle Spiele'!$H32-'alle Spiele'!$J32&lt;0,'alle Spiele'!AL32-'alle Spiele'!AM32&lt;0),AND('alle Spiele'!$H32-'alle Spiele'!$J32&gt;0,'alle Spiele'!AL32-'alle Spiele'!AM32&gt;0),AND('alle Spiele'!$H32-'alle Spiele'!$J32=0,'alle Spiele'!AL32-'alle Spiele'!AM32=0)),Punktsystem!$B$6,0)))</f>
        <v>0</v>
      </c>
      <c r="AM32" s="224">
        <f>IF(AL32=Punktsystem!$B$6,IF(AND(Punktsystem!$D$9&lt;&gt;"",'alle Spiele'!$H32-'alle Spiele'!$J32='alle Spiele'!AL32-'alle Spiele'!AM32,'alle Spiele'!$H32&lt;&gt;'alle Spiele'!$J32),Punktsystem!$B$9,0)+IF(AND(Punktsystem!$D$11&lt;&gt;"",OR('alle Spiele'!$H32='alle Spiele'!AL32,'alle Spiele'!$J32='alle Spiele'!AM32)),Punktsystem!$B$11,0)+IF(AND(Punktsystem!$D$10&lt;&gt;"",'alle Spiele'!$H32='alle Spiele'!$J32,'alle Spiele'!AL32='alle Spiele'!AM32,ABS('alle Spiele'!$H32-'alle Spiele'!AL32)=1),Punktsystem!$B$10,0),0)</f>
        <v>0</v>
      </c>
      <c r="AN32" s="225">
        <f>IF(AL32=Punktsystem!$B$5,IF(AND(Punktsystem!$I$14&lt;&gt;"",'alle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AO32" s="230">
        <f>IF(OR('alle Spiele'!AO32="",'alle Spiele'!AP32=""),0,IF(AND('alle Spiele'!$H32='alle Spiele'!AO32,'alle Spiele'!$J32='alle Spiele'!AP32),Punktsystem!$B$5,IF(OR(AND('alle Spiele'!$H32-'alle Spiele'!$J32&lt;0,'alle Spiele'!AO32-'alle Spiele'!AP32&lt;0),AND('alle Spiele'!$H32-'alle Spiele'!$J32&gt;0,'alle Spiele'!AO32-'alle Spiele'!AP32&gt;0),AND('alle Spiele'!$H32-'alle Spiele'!$J32=0,'alle Spiele'!AO32-'alle Spiele'!AP32=0)),Punktsystem!$B$6,0)))</f>
        <v>0</v>
      </c>
      <c r="AP32" s="224">
        <f>IF(AO32=Punktsystem!$B$6,IF(AND(Punktsystem!$D$9&lt;&gt;"",'alle Spiele'!$H32-'alle Spiele'!$J32='alle Spiele'!AO32-'alle Spiele'!AP32,'alle Spiele'!$H32&lt;&gt;'alle Spiele'!$J32),Punktsystem!$B$9,0)+IF(AND(Punktsystem!$D$11&lt;&gt;"",OR('alle Spiele'!$H32='alle Spiele'!AO32,'alle Spiele'!$J32='alle Spiele'!AP32)),Punktsystem!$B$11,0)+IF(AND(Punktsystem!$D$10&lt;&gt;"",'alle Spiele'!$H32='alle Spiele'!$J32,'alle Spiele'!AO32='alle Spiele'!AP32,ABS('alle Spiele'!$H32-'alle Spiele'!AO32)=1),Punktsystem!$B$10,0),0)</f>
        <v>0</v>
      </c>
      <c r="AQ32" s="225">
        <f>IF(AO32=Punktsystem!$B$5,IF(AND(Punktsystem!$I$14&lt;&gt;"",'alle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AR32" s="230">
        <f>IF(OR('alle Spiele'!AR32="",'alle Spiele'!AS32=""),0,IF(AND('alle Spiele'!$H32='alle Spiele'!AR32,'alle Spiele'!$J32='alle Spiele'!AS32),Punktsystem!$B$5,IF(OR(AND('alle Spiele'!$H32-'alle Spiele'!$J32&lt;0,'alle Spiele'!AR32-'alle Spiele'!AS32&lt;0),AND('alle Spiele'!$H32-'alle Spiele'!$J32&gt;0,'alle Spiele'!AR32-'alle Spiele'!AS32&gt;0),AND('alle Spiele'!$H32-'alle Spiele'!$J32=0,'alle Spiele'!AR32-'alle Spiele'!AS32=0)),Punktsystem!$B$6,0)))</f>
        <v>0</v>
      </c>
      <c r="AS32" s="224">
        <f>IF(AR32=Punktsystem!$B$6,IF(AND(Punktsystem!$D$9&lt;&gt;"",'alle Spiele'!$H32-'alle Spiele'!$J32='alle Spiele'!AR32-'alle Spiele'!AS32,'alle Spiele'!$H32&lt;&gt;'alle Spiele'!$J32),Punktsystem!$B$9,0)+IF(AND(Punktsystem!$D$11&lt;&gt;"",OR('alle Spiele'!$H32='alle Spiele'!AR32,'alle Spiele'!$J32='alle Spiele'!AS32)),Punktsystem!$B$11,0)+IF(AND(Punktsystem!$D$10&lt;&gt;"",'alle Spiele'!$H32='alle Spiele'!$J32,'alle Spiele'!AR32='alle Spiele'!AS32,ABS('alle Spiele'!$H32-'alle Spiele'!AR32)=1),Punktsystem!$B$10,0),0)</f>
        <v>0</v>
      </c>
      <c r="AT32" s="225">
        <f>IF(AR32=Punktsystem!$B$5,IF(AND(Punktsystem!$I$14&lt;&gt;"",'alle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AU32" s="230">
        <f>IF(OR('alle Spiele'!AU32="",'alle Spiele'!AV32=""),0,IF(AND('alle Spiele'!$H32='alle Spiele'!AU32,'alle Spiele'!$J32='alle Spiele'!AV32),Punktsystem!$B$5,IF(OR(AND('alle Spiele'!$H32-'alle Spiele'!$J32&lt;0,'alle Spiele'!AU32-'alle Spiele'!AV32&lt;0),AND('alle Spiele'!$H32-'alle Spiele'!$J32&gt;0,'alle Spiele'!AU32-'alle Spiele'!AV32&gt;0),AND('alle Spiele'!$H32-'alle Spiele'!$J32=0,'alle Spiele'!AU32-'alle Spiele'!AV32=0)),Punktsystem!$B$6,0)))</f>
        <v>0</v>
      </c>
      <c r="AV32" s="224">
        <f>IF(AU32=Punktsystem!$B$6,IF(AND(Punktsystem!$D$9&lt;&gt;"",'alle Spiele'!$H32-'alle Spiele'!$J32='alle Spiele'!AU32-'alle Spiele'!AV32,'alle Spiele'!$H32&lt;&gt;'alle Spiele'!$J32),Punktsystem!$B$9,0)+IF(AND(Punktsystem!$D$11&lt;&gt;"",OR('alle Spiele'!$H32='alle Spiele'!AU32,'alle Spiele'!$J32='alle Spiele'!AV32)),Punktsystem!$B$11,0)+IF(AND(Punktsystem!$D$10&lt;&gt;"",'alle Spiele'!$H32='alle Spiele'!$J32,'alle Spiele'!AU32='alle Spiele'!AV32,ABS('alle Spiele'!$H32-'alle Spiele'!AU32)=1),Punktsystem!$B$10,0),0)</f>
        <v>0</v>
      </c>
      <c r="AW32" s="225">
        <f>IF(AU32=Punktsystem!$B$5,IF(AND(Punktsystem!$I$14&lt;&gt;"",'alle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AX32" s="230">
        <f>IF(OR('alle Spiele'!AX32="",'alle Spiele'!AY32=""),0,IF(AND('alle Spiele'!$H32='alle Spiele'!AX32,'alle Spiele'!$J32='alle Spiele'!AY32),Punktsystem!$B$5,IF(OR(AND('alle Spiele'!$H32-'alle Spiele'!$J32&lt;0,'alle Spiele'!AX32-'alle Spiele'!AY32&lt;0),AND('alle Spiele'!$H32-'alle Spiele'!$J32&gt;0,'alle Spiele'!AX32-'alle Spiele'!AY32&gt;0),AND('alle Spiele'!$H32-'alle Spiele'!$J32=0,'alle Spiele'!AX32-'alle Spiele'!AY32=0)),Punktsystem!$B$6,0)))</f>
        <v>0</v>
      </c>
      <c r="AY32" s="224">
        <f>IF(AX32=Punktsystem!$B$6,IF(AND(Punktsystem!$D$9&lt;&gt;"",'alle Spiele'!$H32-'alle Spiele'!$J32='alle Spiele'!AX32-'alle Spiele'!AY32,'alle Spiele'!$H32&lt;&gt;'alle Spiele'!$J32),Punktsystem!$B$9,0)+IF(AND(Punktsystem!$D$11&lt;&gt;"",OR('alle Spiele'!$H32='alle Spiele'!AX32,'alle Spiele'!$J32='alle Spiele'!AY32)),Punktsystem!$B$11,0)+IF(AND(Punktsystem!$D$10&lt;&gt;"",'alle Spiele'!$H32='alle Spiele'!$J32,'alle Spiele'!AX32='alle Spiele'!AY32,ABS('alle Spiele'!$H32-'alle Spiele'!AX32)=1),Punktsystem!$B$10,0),0)</f>
        <v>0</v>
      </c>
      <c r="AZ32" s="225">
        <f>IF(AX32=Punktsystem!$B$5,IF(AND(Punktsystem!$I$14&lt;&gt;"",'alle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BA32" s="230">
        <f>IF(OR('alle Spiele'!BA32="",'alle Spiele'!BB32=""),0,IF(AND('alle Spiele'!$H32='alle Spiele'!BA32,'alle Spiele'!$J32='alle Spiele'!BB32),Punktsystem!$B$5,IF(OR(AND('alle Spiele'!$H32-'alle Spiele'!$J32&lt;0,'alle Spiele'!BA32-'alle Spiele'!BB32&lt;0),AND('alle Spiele'!$H32-'alle Spiele'!$J32&gt;0,'alle Spiele'!BA32-'alle Spiele'!BB32&gt;0),AND('alle Spiele'!$H32-'alle Spiele'!$J32=0,'alle Spiele'!BA32-'alle Spiele'!BB32=0)),Punktsystem!$B$6,0)))</f>
        <v>0</v>
      </c>
      <c r="BB32" s="224">
        <f>IF(BA32=Punktsystem!$B$6,IF(AND(Punktsystem!$D$9&lt;&gt;"",'alle Spiele'!$H32-'alle Spiele'!$J32='alle Spiele'!BA32-'alle Spiele'!BB32,'alle Spiele'!$H32&lt;&gt;'alle Spiele'!$J32),Punktsystem!$B$9,0)+IF(AND(Punktsystem!$D$11&lt;&gt;"",OR('alle Spiele'!$H32='alle Spiele'!BA32,'alle Spiele'!$J32='alle Spiele'!BB32)),Punktsystem!$B$11,0)+IF(AND(Punktsystem!$D$10&lt;&gt;"",'alle Spiele'!$H32='alle Spiele'!$J32,'alle Spiele'!BA32='alle Spiele'!BB32,ABS('alle Spiele'!$H32-'alle Spiele'!BA32)=1),Punktsystem!$B$10,0),0)</f>
        <v>0</v>
      </c>
      <c r="BC32" s="225">
        <f>IF(BA32=Punktsystem!$B$5,IF(AND(Punktsystem!$I$14&lt;&gt;"",'alle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BD32" s="230">
        <f>IF(OR('alle Spiele'!BD32="",'alle Spiele'!BE32=""),0,IF(AND('alle Spiele'!$H32='alle Spiele'!BD32,'alle Spiele'!$J32='alle Spiele'!BE32),Punktsystem!$B$5,IF(OR(AND('alle Spiele'!$H32-'alle Spiele'!$J32&lt;0,'alle Spiele'!BD32-'alle Spiele'!BE32&lt;0),AND('alle Spiele'!$H32-'alle Spiele'!$J32&gt;0,'alle Spiele'!BD32-'alle Spiele'!BE32&gt;0),AND('alle Spiele'!$H32-'alle Spiele'!$J32=0,'alle Spiele'!BD32-'alle Spiele'!BE32=0)),Punktsystem!$B$6,0)))</f>
        <v>0</v>
      </c>
      <c r="BE32" s="224">
        <f>IF(BD32=Punktsystem!$B$6,IF(AND(Punktsystem!$D$9&lt;&gt;"",'alle Spiele'!$H32-'alle Spiele'!$J32='alle Spiele'!BD32-'alle Spiele'!BE32,'alle Spiele'!$H32&lt;&gt;'alle Spiele'!$J32),Punktsystem!$B$9,0)+IF(AND(Punktsystem!$D$11&lt;&gt;"",OR('alle Spiele'!$H32='alle Spiele'!BD32,'alle Spiele'!$J32='alle Spiele'!BE32)),Punktsystem!$B$11,0)+IF(AND(Punktsystem!$D$10&lt;&gt;"",'alle Spiele'!$H32='alle Spiele'!$J32,'alle Spiele'!BD32='alle Spiele'!BE32,ABS('alle Spiele'!$H32-'alle Spiele'!BD32)=1),Punktsystem!$B$10,0),0)</f>
        <v>0</v>
      </c>
      <c r="BF32" s="225">
        <f>IF(BD32=Punktsystem!$B$5,IF(AND(Punktsystem!$I$14&lt;&gt;"",'alle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BG32" s="230">
        <f>IF(OR('alle Spiele'!BG32="",'alle Spiele'!BH32=""),0,IF(AND('alle Spiele'!$H32='alle Spiele'!BG32,'alle Spiele'!$J32='alle Spiele'!BH32),Punktsystem!$B$5,IF(OR(AND('alle Spiele'!$H32-'alle Spiele'!$J32&lt;0,'alle Spiele'!BG32-'alle Spiele'!BH32&lt;0),AND('alle Spiele'!$H32-'alle Spiele'!$J32&gt;0,'alle Spiele'!BG32-'alle Spiele'!BH32&gt;0),AND('alle Spiele'!$H32-'alle Spiele'!$J32=0,'alle Spiele'!BG32-'alle Spiele'!BH32=0)),Punktsystem!$B$6,0)))</f>
        <v>0</v>
      </c>
      <c r="BH32" s="224">
        <f>IF(BG32=Punktsystem!$B$6,IF(AND(Punktsystem!$D$9&lt;&gt;"",'alle Spiele'!$H32-'alle Spiele'!$J32='alle Spiele'!BG32-'alle Spiele'!BH32,'alle Spiele'!$H32&lt;&gt;'alle Spiele'!$J32),Punktsystem!$B$9,0)+IF(AND(Punktsystem!$D$11&lt;&gt;"",OR('alle Spiele'!$H32='alle Spiele'!BG32,'alle Spiele'!$J32='alle Spiele'!BH32)),Punktsystem!$B$11,0)+IF(AND(Punktsystem!$D$10&lt;&gt;"",'alle Spiele'!$H32='alle Spiele'!$J32,'alle Spiele'!BG32='alle Spiele'!BH32,ABS('alle Spiele'!$H32-'alle Spiele'!BG32)=1),Punktsystem!$B$10,0),0)</f>
        <v>0</v>
      </c>
      <c r="BI32" s="225">
        <f>IF(BG32=Punktsystem!$B$5,IF(AND(Punktsystem!$I$14&lt;&gt;"",'alle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BJ32" s="230">
        <f>IF(OR('alle Spiele'!BJ32="",'alle Spiele'!BK32=""),0,IF(AND('alle Spiele'!$H32='alle Spiele'!BJ32,'alle Spiele'!$J32='alle Spiele'!BK32),Punktsystem!$B$5,IF(OR(AND('alle Spiele'!$H32-'alle Spiele'!$J32&lt;0,'alle Spiele'!BJ32-'alle Spiele'!BK32&lt;0),AND('alle Spiele'!$H32-'alle Spiele'!$J32&gt;0,'alle Spiele'!BJ32-'alle Spiele'!BK32&gt;0),AND('alle Spiele'!$H32-'alle Spiele'!$J32=0,'alle Spiele'!BJ32-'alle Spiele'!BK32=0)),Punktsystem!$B$6,0)))</f>
        <v>0</v>
      </c>
      <c r="BK32" s="224">
        <f>IF(BJ32=Punktsystem!$B$6,IF(AND(Punktsystem!$D$9&lt;&gt;"",'alle Spiele'!$H32-'alle Spiele'!$J32='alle Spiele'!BJ32-'alle Spiele'!BK32,'alle Spiele'!$H32&lt;&gt;'alle Spiele'!$J32),Punktsystem!$B$9,0)+IF(AND(Punktsystem!$D$11&lt;&gt;"",OR('alle Spiele'!$H32='alle Spiele'!BJ32,'alle Spiele'!$J32='alle Spiele'!BK32)),Punktsystem!$B$11,0)+IF(AND(Punktsystem!$D$10&lt;&gt;"",'alle Spiele'!$H32='alle Spiele'!$J32,'alle Spiele'!BJ32='alle Spiele'!BK32,ABS('alle Spiele'!$H32-'alle Spiele'!BJ32)=1),Punktsystem!$B$10,0),0)</f>
        <v>0</v>
      </c>
      <c r="BL32" s="225">
        <f>IF(BJ32=Punktsystem!$B$5,IF(AND(Punktsystem!$I$14&lt;&gt;"",'alle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BM32" s="230">
        <f>IF(OR('alle Spiele'!BM32="",'alle Spiele'!BN32=""),0,IF(AND('alle Spiele'!$H32='alle Spiele'!BM32,'alle Spiele'!$J32='alle Spiele'!BN32),Punktsystem!$B$5,IF(OR(AND('alle Spiele'!$H32-'alle Spiele'!$J32&lt;0,'alle Spiele'!BM32-'alle Spiele'!BN32&lt;0),AND('alle Spiele'!$H32-'alle Spiele'!$J32&gt;0,'alle Spiele'!BM32-'alle Spiele'!BN32&gt;0),AND('alle Spiele'!$H32-'alle Spiele'!$J32=0,'alle Spiele'!BM32-'alle Spiele'!BN32=0)),Punktsystem!$B$6,0)))</f>
        <v>0</v>
      </c>
      <c r="BN32" s="224">
        <f>IF(BM32=Punktsystem!$B$6,IF(AND(Punktsystem!$D$9&lt;&gt;"",'alle Spiele'!$H32-'alle Spiele'!$J32='alle Spiele'!BM32-'alle Spiele'!BN32,'alle Spiele'!$H32&lt;&gt;'alle Spiele'!$J32),Punktsystem!$B$9,0)+IF(AND(Punktsystem!$D$11&lt;&gt;"",OR('alle Spiele'!$H32='alle Spiele'!BM32,'alle Spiele'!$J32='alle Spiele'!BN32)),Punktsystem!$B$11,0)+IF(AND(Punktsystem!$D$10&lt;&gt;"",'alle Spiele'!$H32='alle Spiele'!$J32,'alle Spiele'!BM32='alle Spiele'!BN32,ABS('alle Spiele'!$H32-'alle Spiele'!BM32)=1),Punktsystem!$B$10,0),0)</f>
        <v>0</v>
      </c>
      <c r="BO32" s="225">
        <f>IF(BM32=Punktsystem!$B$5,IF(AND(Punktsystem!$I$14&lt;&gt;"",'alle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BP32" s="230">
        <f>IF(OR('alle Spiele'!BP32="",'alle Spiele'!BQ32=""),0,IF(AND('alle Spiele'!$H32='alle Spiele'!BP32,'alle Spiele'!$J32='alle Spiele'!BQ32),Punktsystem!$B$5,IF(OR(AND('alle Spiele'!$H32-'alle Spiele'!$J32&lt;0,'alle Spiele'!BP32-'alle Spiele'!BQ32&lt;0),AND('alle Spiele'!$H32-'alle Spiele'!$J32&gt;0,'alle Spiele'!BP32-'alle Spiele'!BQ32&gt;0),AND('alle Spiele'!$H32-'alle Spiele'!$J32=0,'alle Spiele'!BP32-'alle Spiele'!BQ32=0)),Punktsystem!$B$6,0)))</f>
        <v>0</v>
      </c>
      <c r="BQ32" s="224">
        <f>IF(BP32=Punktsystem!$B$6,IF(AND(Punktsystem!$D$9&lt;&gt;"",'alle Spiele'!$H32-'alle Spiele'!$J32='alle Spiele'!BP32-'alle Spiele'!BQ32,'alle Spiele'!$H32&lt;&gt;'alle Spiele'!$J32),Punktsystem!$B$9,0)+IF(AND(Punktsystem!$D$11&lt;&gt;"",OR('alle Spiele'!$H32='alle Spiele'!BP32,'alle Spiele'!$J32='alle Spiele'!BQ32)),Punktsystem!$B$11,0)+IF(AND(Punktsystem!$D$10&lt;&gt;"",'alle Spiele'!$H32='alle Spiele'!$J32,'alle Spiele'!BP32='alle Spiele'!BQ32,ABS('alle Spiele'!$H32-'alle Spiele'!BP32)=1),Punktsystem!$B$10,0),0)</f>
        <v>0</v>
      </c>
      <c r="BR32" s="225">
        <f>IF(BP32=Punktsystem!$B$5,IF(AND(Punktsystem!$I$14&lt;&gt;"",'alle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BS32" s="230">
        <f>IF(OR('alle Spiele'!BS32="",'alle Spiele'!BT32=""),0,IF(AND('alle Spiele'!$H32='alle Spiele'!BS32,'alle Spiele'!$J32='alle Spiele'!BT32),Punktsystem!$B$5,IF(OR(AND('alle Spiele'!$H32-'alle Spiele'!$J32&lt;0,'alle Spiele'!BS32-'alle Spiele'!BT32&lt;0),AND('alle Spiele'!$H32-'alle Spiele'!$J32&gt;0,'alle Spiele'!BS32-'alle Spiele'!BT32&gt;0),AND('alle Spiele'!$H32-'alle Spiele'!$J32=0,'alle Spiele'!BS32-'alle Spiele'!BT32=0)),Punktsystem!$B$6,0)))</f>
        <v>0</v>
      </c>
      <c r="BT32" s="224">
        <f>IF(BS32=Punktsystem!$B$6,IF(AND(Punktsystem!$D$9&lt;&gt;"",'alle Spiele'!$H32-'alle Spiele'!$J32='alle Spiele'!BS32-'alle Spiele'!BT32,'alle Spiele'!$H32&lt;&gt;'alle Spiele'!$J32),Punktsystem!$B$9,0)+IF(AND(Punktsystem!$D$11&lt;&gt;"",OR('alle Spiele'!$H32='alle Spiele'!BS32,'alle Spiele'!$J32='alle Spiele'!BT32)),Punktsystem!$B$11,0)+IF(AND(Punktsystem!$D$10&lt;&gt;"",'alle Spiele'!$H32='alle Spiele'!$J32,'alle Spiele'!BS32='alle Spiele'!BT32,ABS('alle Spiele'!$H32-'alle Spiele'!BS32)=1),Punktsystem!$B$10,0),0)</f>
        <v>0</v>
      </c>
      <c r="BU32" s="225">
        <f>IF(BS32=Punktsystem!$B$5,IF(AND(Punktsystem!$I$14&lt;&gt;"",'alle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BV32" s="230">
        <f>IF(OR('alle Spiele'!BV32="",'alle Spiele'!BW32=""),0,IF(AND('alle Spiele'!$H32='alle Spiele'!BV32,'alle Spiele'!$J32='alle Spiele'!BW32),Punktsystem!$B$5,IF(OR(AND('alle Spiele'!$H32-'alle Spiele'!$J32&lt;0,'alle Spiele'!BV32-'alle Spiele'!BW32&lt;0),AND('alle Spiele'!$H32-'alle Spiele'!$J32&gt;0,'alle Spiele'!BV32-'alle Spiele'!BW32&gt;0),AND('alle Spiele'!$H32-'alle Spiele'!$J32=0,'alle Spiele'!BV32-'alle Spiele'!BW32=0)),Punktsystem!$B$6,0)))</f>
        <v>0</v>
      </c>
      <c r="BW32" s="224">
        <f>IF(BV32=Punktsystem!$B$6,IF(AND(Punktsystem!$D$9&lt;&gt;"",'alle Spiele'!$H32-'alle Spiele'!$J32='alle Spiele'!BV32-'alle Spiele'!BW32,'alle Spiele'!$H32&lt;&gt;'alle Spiele'!$J32),Punktsystem!$B$9,0)+IF(AND(Punktsystem!$D$11&lt;&gt;"",OR('alle Spiele'!$H32='alle Spiele'!BV32,'alle Spiele'!$J32='alle Spiele'!BW32)),Punktsystem!$B$11,0)+IF(AND(Punktsystem!$D$10&lt;&gt;"",'alle Spiele'!$H32='alle Spiele'!$J32,'alle Spiele'!BV32='alle Spiele'!BW32,ABS('alle Spiele'!$H32-'alle Spiele'!BV32)=1),Punktsystem!$B$10,0),0)</f>
        <v>0</v>
      </c>
      <c r="BX32" s="225">
        <f>IF(BV32=Punktsystem!$B$5,IF(AND(Punktsystem!$I$14&lt;&gt;"",'alle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BY32" s="230">
        <f>IF(OR('alle Spiele'!BY32="",'alle Spiele'!BZ32=""),0,IF(AND('alle Spiele'!$H32='alle Spiele'!BY32,'alle Spiele'!$J32='alle Spiele'!BZ32),Punktsystem!$B$5,IF(OR(AND('alle Spiele'!$H32-'alle Spiele'!$J32&lt;0,'alle Spiele'!BY32-'alle Spiele'!BZ32&lt;0),AND('alle Spiele'!$H32-'alle Spiele'!$J32&gt;0,'alle Spiele'!BY32-'alle Spiele'!BZ32&gt;0),AND('alle Spiele'!$H32-'alle Spiele'!$J32=0,'alle Spiele'!BY32-'alle Spiele'!BZ32=0)),Punktsystem!$B$6,0)))</f>
        <v>0</v>
      </c>
      <c r="BZ32" s="224">
        <f>IF(BY32=Punktsystem!$B$6,IF(AND(Punktsystem!$D$9&lt;&gt;"",'alle Spiele'!$H32-'alle Spiele'!$J32='alle Spiele'!BY32-'alle Spiele'!BZ32,'alle Spiele'!$H32&lt;&gt;'alle Spiele'!$J32),Punktsystem!$B$9,0)+IF(AND(Punktsystem!$D$11&lt;&gt;"",OR('alle Spiele'!$H32='alle Spiele'!BY32,'alle Spiele'!$J32='alle Spiele'!BZ32)),Punktsystem!$B$11,0)+IF(AND(Punktsystem!$D$10&lt;&gt;"",'alle Spiele'!$H32='alle Spiele'!$J32,'alle Spiele'!BY32='alle Spiele'!BZ32,ABS('alle Spiele'!$H32-'alle Spiele'!BY32)=1),Punktsystem!$B$10,0),0)</f>
        <v>0</v>
      </c>
      <c r="CA32" s="225">
        <f>IF(BY32=Punktsystem!$B$5,IF(AND(Punktsystem!$I$14&lt;&gt;"",'alle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CB32" s="230">
        <f>IF(OR('alle Spiele'!CB32="",'alle Spiele'!CC32=""),0,IF(AND('alle Spiele'!$H32='alle Spiele'!CB32,'alle Spiele'!$J32='alle Spiele'!CC32),Punktsystem!$B$5,IF(OR(AND('alle Spiele'!$H32-'alle Spiele'!$J32&lt;0,'alle Spiele'!CB32-'alle Spiele'!CC32&lt;0),AND('alle Spiele'!$H32-'alle Spiele'!$J32&gt;0,'alle Spiele'!CB32-'alle Spiele'!CC32&gt;0),AND('alle Spiele'!$H32-'alle Spiele'!$J32=0,'alle Spiele'!CB32-'alle Spiele'!CC32=0)),Punktsystem!$B$6,0)))</f>
        <v>0</v>
      </c>
      <c r="CC32" s="224">
        <f>IF(CB32=Punktsystem!$B$6,IF(AND(Punktsystem!$D$9&lt;&gt;"",'alle Spiele'!$H32-'alle Spiele'!$J32='alle Spiele'!CB32-'alle Spiele'!CC32,'alle Spiele'!$H32&lt;&gt;'alle Spiele'!$J32),Punktsystem!$B$9,0)+IF(AND(Punktsystem!$D$11&lt;&gt;"",OR('alle Spiele'!$H32='alle Spiele'!CB32,'alle Spiele'!$J32='alle Spiele'!CC32)),Punktsystem!$B$11,0)+IF(AND(Punktsystem!$D$10&lt;&gt;"",'alle Spiele'!$H32='alle Spiele'!$J32,'alle Spiele'!CB32='alle Spiele'!CC32,ABS('alle Spiele'!$H32-'alle Spiele'!CB32)=1),Punktsystem!$B$10,0),0)</f>
        <v>0</v>
      </c>
      <c r="CD32" s="225">
        <f>IF(CB32=Punktsystem!$B$5,IF(AND(Punktsystem!$I$14&lt;&gt;"",'alle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CE32" s="230">
        <f>IF(OR('alle Spiele'!CE32="",'alle Spiele'!CF32=""),0,IF(AND('alle Spiele'!$H32='alle Spiele'!CE32,'alle Spiele'!$J32='alle Spiele'!CF32),Punktsystem!$B$5,IF(OR(AND('alle Spiele'!$H32-'alle Spiele'!$J32&lt;0,'alle Spiele'!CE32-'alle Spiele'!CF32&lt;0),AND('alle Spiele'!$H32-'alle Spiele'!$J32&gt;0,'alle Spiele'!CE32-'alle Spiele'!CF32&gt;0),AND('alle Spiele'!$H32-'alle Spiele'!$J32=0,'alle Spiele'!CE32-'alle Spiele'!CF32=0)),Punktsystem!$B$6,0)))</f>
        <v>0</v>
      </c>
      <c r="CF32" s="224">
        <f>IF(CE32=Punktsystem!$B$6,IF(AND(Punktsystem!$D$9&lt;&gt;"",'alle Spiele'!$H32-'alle Spiele'!$J32='alle Spiele'!CE32-'alle Spiele'!CF32,'alle Spiele'!$H32&lt;&gt;'alle Spiele'!$J32),Punktsystem!$B$9,0)+IF(AND(Punktsystem!$D$11&lt;&gt;"",OR('alle Spiele'!$H32='alle Spiele'!CE32,'alle Spiele'!$J32='alle Spiele'!CF32)),Punktsystem!$B$11,0)+IF(AND(Punktsystem!$D$10&lt;&gt;"",'alle Spiele'!$H32='alle Spiele'!$J32,'alle Spiele'!CE32='alle Spiele'!CF32,ABS('alle Spiele'!$H32-'alle Spiele'!CE32)=1),Punktsystem!$B$10,0),0)</f>
        <v>0</v>
      </c>
      <c r="CG32" s="225">
        <f>IF(CE32=Punktsystem!$B$5,IF(AND(Punktsystem!$I$14&lt;&gt;"",'alle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CH32" s="230">
        <f>IF(OR('alle Spiele'!CH32="",'alle Spiele'!CI32=""),0,IF(AND('alle Spiele'!$H32='alle Spiele'!CH32,'alle Spiele'!$J32='alle Spiele'!CI32),Punktsystem!$B$5,IF(OR(AND('alle Spiele'!$H32-'alle Spiele'!$J32&lt;0,'alle Spiele'!CH32-'alle Spiele'!CI32&lt;0),AND('alle Spiele'!$H32-'alle Spiele'!$J32&gt;0,'alle Spiele'!CH32-'alle Spiele'!CI32&gt;0),AND('alle Spiele'!$H32-'alle Spiele'!$J32=0,'alle Spiele'!CH32-'alle Spiele'!CI32=0)),Punktsystem!$B$6,0)))</f>
        <v>0</v>
      </c>
      <c r="CI32" s="224">
        <f>IF(CH32=Punktsystem!$B$6,IF(AND(Punktsystem!$D$9&lt;&gt;"",'alle Spiele'!$H32-'alle Spiele'!$J32='alle Spiele'!CH32-'alle Spiele'!CI32,'alle Spiele'!$H32&lt;&gt;'alle Spiele'!$J32),Punktsystem!$B$9,0)+IF(AND(Punktsystem!$D$11&lt;&gt;"",OR('alle Spiele'!$H32='alle Spiele'!CH32,'alle Spiele'!$J32='alle Spiele'!CI32)),Punktsystem!$B$11,0)+IF(AND(Punktsystem!$D$10&lt;&gt;"",'alle Spiele'!$H32='alle Spiele'!$J32,'alle Spiele'!CH32='alle Spiele'!CI32,ABS('alle Spiele'!$H32-'alle Spiele'!CH32)=1),Punktsystem!$B$10,0),0)</f>
        <v>0</v>
      </c>
      <c r="CJ32" s="225">
        <f>IF(CH32=Punktsystem!$B$5,IF(AND(Punktsystem!$I$14&lt;&gt;"",'alle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CK32" s="230">
        <f>IF(OR('alle Spiele'!CK32="",'alle Spiele'!CL32=""),0,IF(AND('alle Spiele'!$H32='alle Spiele'!CK32,'alle Spiele'!$J32='alle Spiele'!CL32),Punktsystem!$B$5,IF(OR(AND('alle Spiele'!$H32-'alle Spiele'!$J32&lt;0,'alle Spiele'!CK32-'alle Spiele'!CL32&lt;0),AND('alle Spiele'!$H32-'alle Spiele'!$J32&gt;0,'alle Spiele'!CK32-'alle Spiele'!CL32&gt;0),AND('alle Spiele'!$H32-'alle Spiele'!$J32=0,'alle Spiele'!CK32-'alle Spiele'!CL32=0)),Punktsystem!$B$6,0)))</f>
        <v>0</v>
      </c>
      <c r="CL32" s="224">
        <f>IF(CK32=Punktsystem!$B$6,IF(AND(Punktsystem!$D$9&lt;&gt;"",'alle Spiele'!$H32-'alle Spiele'!$J32='alle Spiele'!CK32-'alle Spiele'!CL32,'alle Spiele'!$H32&lt;&gt;'alle Spiele'!$J32),Punktsystem!$B$9,0)+IF(AND(Punktsystem!$D$11&lt;&gt;"",OR('alle Spiele'!$H32='alle Spiele'!CK32,'alle Spiele'!$J32='alle Spiele'!CL32)),Punktsystem!$B$11,0)+IF(AND(Punktsystem!$D$10&lt;&gt;"",'alle Spiele'!$H32='alle Spiele'!$J32,'alle Spiele'!CK32='alle Spiele'!CL32,ABS('alle Spiele'!$H32-'alle Spiele'!CK32)=1),Punktsystem!$B$10,0),0)</f>
        <v>0</v>
      </c>
      <c r="CM32" s="225">
        <f>IF(CK32=Punktsystem!$B$5,IF(AND(Punktsystem!$I$14&lt;&gt;"",'alle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CN32" s="230">
        <f>IF(OR('alle Spiele'!CN32="",'alle Spiele'!CO32=""),0,IF(AND('alle Spiele'!$H32='alle Spiele'!CN32,'alle Spiele'!$J32='alle Spiele'!CO32),Punktsystem!$B$5,IF(OR(AND('alle Spiele'!$H32-'alle Spiele'!$J32&lt;0,'alle Spiele'!CN32-'alle Spiele'!CO32&lt;0),AND('alle Spiele'!$H32-'alle Spiele'!$J32&gt;0,'alle Spiele'!CN32-'alle Spiele'!CO32&gt;0),AND('alle Spiele'!$H32-'alle Spiele'!$J32=0,'alle Spiele'!CN32-'alle Spiele'!CO32=0)),Punktsystem!$B$6,0)))</f>
        <v>0</v>
      </c>
      <c r="CO32" s="224">
        <f>IF(CN32=Punktsystem!$B$6,IF(AND(Punktsystem!$D$9&lt;&gt;"",'alle Spiele'!$H32-'alle Spiele'!$J32='alle Spiele'!CN32-'alle Spiele'!CO32,'alle Spiele'!$H32&lt;&gt;'alle Spiele'!$J32),Punktsystem!$B$9,0)+IF(AND(Punktsystem!$D$11&lt;&gt;"",OR('alle Spiele'!$H32='alle Spiele'!CN32,'alle Spiele'!$J32='alle Spiele'!CO32)),Punktsystem!$B$11,0)+IF(AND(Punktsystem!$D$10&lt;&gt;"",'alle Spiele'!$H32='alle Spiele'!$J32,'alle Spiele'!CN32='alle Spiele'!CO32,ABS('alle Spiele'!$H32-'alle Spiele'!CN32)=1),Punktsystem!$B$10,0),0)</f>
        <v>0</v>
      </c>
      <c r="CP32" s="225">
        <f>IF(CN32=Punktsystem!$B$5,IF(AND(Punktsystem!$I$14&lt;&gt;"",'alle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CQ32" s="230">
        <f>IF(OR('alle Spiele'!CQ32="",'alle Spiele'!CR32=""),0,IF(AND('alle Spiele'!$H32='alle Spiele'!CQ32,'alle Spiele'!$J32='alle Spiele'!CR32),Punktsystem!$B$5,IF(OR(AND('alle Spiele'!$H32-'alle Spiele'!$J32&lt;0,'alle Spiele'!CQ32-'alle Spiele'!CR32&lt;0),AND('alle Spiele'!$H32-'alle Spiele'!$J32&gt;0,'alle Spiele'!CQ32-'alle Spiele'!CR32&gt;0),AND('alle Spiele'!$H32-'alle Spiele'!$J32=0,'alle Spiele'!CQ32-'alle Spiele'!CR32=0)),Punktsystem!$B$6,0)))</f>
        <v>0</v>
      </c>
      <c r="CR32" s="224">
        <f>IF(CQ32=Punktsystem!$B$6,IF(AND(Punktsystem!$D$9&lt;&gt;"",'alle Spiele'!$H32-'alle Spiele'!$J32='alle Spiele'!CQ32-'alle Spiele'!CR32,'alle Spiele'!$H32&lt;&gt;'alle Spiele'!$J32),Punktsystem!$B$9,0)+IF(AND(Punktsystem!$D$11&lt;&gt;"",OR('alle Spiele'!$H32='alle Spiele'!CQ32,'alle Spiele'!$J32='alle Spiele'!CR32)),Punktsystem!$B$11,0)+IF(AND(Punktsystem!$D$10&lt;&gt;"",'alle Spiele'!$H32='alle Spiele'!$J32,'alle Spiele'!CQ32='alle Spiele'!CR32,ABS('alle Spiele'!$H32-'alle Spiele'!CQ32)=1),Punktsystem!$B$10,0),0)</f>
        <v>0</v>
      </c>
      <c r="CS32" s="225">
        <f>IF(CQ32=Punktsystem!$B$5,IF(AND(Punktsystem!$I$14&lt;&gt;"",'alle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CT32" s="230">
        <f>IF(OR('alle Spiele'!CT32="",'alle Spiele'!CU32=""),0,IF(AND('alle Spiele'!$H32='alle Spiele'!CT32,'alle Spiele'!$J32='alle Spiele'!CU32),Punktsystem!$B$5,IF(OR(AND('alle Spiele'!$H32-'alle Spiele'!$J32&lt;0,'alle Spiele'!CT32-'alle Spiele'!CU32&lt;0),AND('alle Spiele'!$H32-'alle Spiele'!$J32&gt;0,'alle Spiele'!CT32-'alle Spiele'!CU32&gt;0),AND('alle Spiele'!$H32-'alle Spiele'!$J32=0,'alle Spiele'!CT32-'alle Spiele'!CU32=0)),Punktsystem!$B$6,0)))</f>
        <v>0</v>
      </c>
      <c r="CU32" s="224">
        <f>IF(CT32=Punktsystem!$B$6,IF(AND(Punktsystem!$D$9&lt;&gt;"",'alle Spiele'!$H32-'alle Spiele'!$J32='alle Spiele'!CT32-'alle Spiele'!CU32,'alle Spiele'!$H32&lt;&gt;'alle Spiele'!$J32),Punktsystem!$B$9,0)+IF(AND(Punktsystem!$D$11&lt;&gt;"",OR('alle Spiele'!$H32='alle Spiele'!CT32,'alle Spiele'!$J32='alle Spiele'!CU32)),Punktsystem!$B$11,0)+IF(AND(Punktsystem!$D$10&lt;&gt;"",'alle Spiele'!$H32='alle Spiele'!$J32,'alle Spiele'!CT32='alle Spiele'!CU32,ABS('alle Spiele'!$H32-'alle Spiele'!CT32)=1),Punktsystem!$B$10,0),0)</f>
        <v>0</v>
      </c>
      <c r="CV32" s="225">
        <f>IF(CT32=Punktsystem!$B$5,IF(AND(Punktsystem!$I$14&lt;&gt;"",'alle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CW32" s="230">
        <f>IF(OR('alle Spiele'!CW32="",'alle Spiele'!CX32=""),0,IF(AND('alle Spiele'!$H32='alle Spiele'!CW32,'alle Spiele'!$J32='alle Spiele'!CX32),Punktsystem!$B$5,IF(OR(AND('alle Spiele'!$H32-'alle Spiele'!$J32&lt;0,'alle Spiele'!CW32-'alle Spiele'!CX32&lt;0),AND('alle Spiele'!$H32-'alle Spiele'!$J32&gt;0,'alle Spiele'!CW32-'alle Spiele'!CX32&gt;0),AND('alle Spiele'!$H32-'alle Spiele'!$J32=0,'alle Spiele'!CW32-'alle Spiele'!CX32=0)),Punktsystem!$B$6,0)))</f>
        <v>0</v>
      </c>
      <c r="CX32" s="224">
        <f>IF(CW32=Punktsystem!$B$6,IF(AND(Punktsystem!$D$9&lt;&gt;"",'alle Spiele'!$H32-'alle Spiele'!$J32='alle Spiele'!CW32-'alle Spiele'!CX32,'alle Spiele'!$H32&lt;&gt;'alle Spiele'!$J32),Punktsystem!$B$9,0)+IF(AND(Punktsystem!$D$11&lt;&gt;"",OR('alle Spiele'!$H32='alle Spiele'!CW32,'alle Spiele'!$J32='alle Spiele'!CX32)),Punktsystem!$B$11,0)+IF(AND(Punktsystem!$D$10&lt;&gt;"",'alle Spiele'!$H32='alle Spiele'!$J32,'alle Spiele'!CW32='alle Spiele'!CX32,ABS('alle Spiele'!$H32-'alle Spiele'!CW32)=1),Punktsystem!$B$10,0),0)</f>
        <v>0</v>
      </c>
      <c r="CY32" s="225">
        <f>IF(CW32=Punktsystem!$B$5,IF(AND(Punktsystem!$I$14&lt;&gt;"",'alle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CZ32" s="230">
        <f>IF(OR('alle Spiele'!CZ32="",'alle Spiele'!DA32=""),0,IF(AND('alle Spiele'!$H32='alle Spiele'!CZ32,'alle Spiele'!$J32='alle Spiele'!DA32),Punktsystem!$B$5,IF(OR(AND('alle Spiele'!$H32-'alle Spiele'!$J32&lt;0,'alle Spiele'!CZ32-'alle Spiele'!DA32&lt;0),AND('alle Spiele'!$H32-'alle Spiele'!$J32&gt;0,'alle Spiele'!CZ32-'alle Spiele'!DA32&gt;0),AND('alle Spiele'!$H32-'alle Spiele'!$J32=0,'alle Spiele'!CZ32-'alle Spiele'!DA32=0)),Punktsystem!$B$6,0)))</f>
        <v>0</v>
      </c>
      <c r="DA32" s="224">
        <f>IF(CZ32=Punktsystem!$B$6,IF(AND(Punktsystem!$D$9&lt;&gt;"",'alle Spiele'!$H32-'alle Spiele'!$J32='alle Spiele'!CZ32-'alle Spiele'!DA32,'alle Spiele'!$H32&lt;&gt;'alle Spiele'!$J32),Punktsystem!$B$9,0)+IF(AND(Punktsystem!$D$11&lt;&gt;"",OR('alle Spiele'!$H32='alle Spiele'!CZ32,'alle Spiele'!$J32='alle Spiele'!DA32)),Punktsystem!$B$11,0)+IF(AND(Punktsystem!$D$10&lt;&gt;"",'alle Spiele'!$H32='alle Spiele'!$J32,'alle Spiele'!CZ32='alle Spiele'!DA32,ABS('alle Spiele'!$H32-'alle Spiele'!CZ32)=1),Punktsystem!$B$10,0),0)</f>
        <v>0</v>
      </c>
      <c r="DB32" s="225">
        <f>IF(CZ32=Punktsystem!$B$5,IF(AND(Punktsystem!$I$14&lt;&gt;"",'alle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DC32" s="230">
        <f>IF(OR('alle Spiele'!DC32="",'alle Spiele'!DD32=""),0,IF(AND('alle Spiele'!$H32='alle Spiele'!DC32,'alle Spiele'!$J32='alle Spiele'!DD32),Punktsystem!$B$5,IF(OR(AND('alle Spiele'!$H32-'alle Spiele'!$J32&lt;0,'alle Spiele'!DC32-'alle Spiele'!DD32&lt;0),AND('alle Spiele'!$H32-'alle Spiele'!$J32&gt;0,'alle Spiele'!DC32-'alle Spiele'!DD32&gt;0),AND('alle Spiele'!$H32-'alle Spiele'!$J32=0,'alle Spiele'!DC32-'alle Spiele'!DD32=0)),Punktsystem!$B$6,0)))</f>
        <v>0</v>
      </c>
      <c r="DD32" s="224">
        <f>IF(DC32=Punktsystem!$B$6,IF(AND(Punktsystem!$D$9&lt;&gt;"",'alle Spiele'!$H32-'alle Spiele'!$J32='alle Spiele'!DC32-'alle Spiele'!DD32,'alle Spiele'!$H32&lt;&gt;'alle Spiele'!$J32),Punktsystem!$B$9,0)+IF(AND(Punktsystem!$D$11&lt;&gt;"",OR('alle Spiele'!$H32='alle Spiele'!DC32,'alle Spiele'!$J32='alle Spiele'!DD32)),Punktsystem!$B$11,0)+IF(AND(Punktsystem!$D$10&lt;&gt;"",'alle Spiele'!$H32='alle Spiele'!$J32,'alle Spiele'!DC32='alle Spiele'!DD32,ABS('alle Spiele'!$H32-'alle Spiele'!DC32)=1),Punktsystem!$B$10,0),0)</f>
        <v>0</v>
      </c>
      <c r="DE32" s="225">
        <f>IF(DC32=Punktsystem!$B$5,IF(AND(Punktsystem!$I$14&lt;&gt;"",'alle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DF32" s="230">
        <f>IF(OR('alle Spiele'!DF32="",'alle Spiele'!DG32=""),0,IF(AND('alle Spiele'!$H32='alle Spiele'!DF32,'alle Spiele'!$J32='alle Spiele'!DG32),Punktsystem!$B$5,IF(OR(AND('alle Spiele'!$H32-'alle Spiele'!$J32&lt;0,'alle Spiele'!DF32-'alle Spiele'!DG32&lt;0),AND('alle Spiele'!$H32-'alle Spiele'!$J32&gt;0,'alle Spiele'!DF32-'alle Spiele'!DG32&gt;0),AND('alle Spiele'!$H32-'alle Spiele'!$J32=0,'alle Spiele'!DF32-'alle Spiele'!DG32=0)),Punktsystem!$B$6,0)))</f>
        <v>0</v>
      </c>
      <c r="DG32" s="224">
        <f>IF(DF32=Punktsystem!$B$6,IF(AND(Punktsystem!$D$9&lt;&gt;"",'alle Spiele'!$H32-'alle Spiele'!$J32='alle Spiele'!DF32-'alle Spiele'!DG32,'alle Spiele'!$H32&lt;&gt;'alle Spiele'!$J32),Punktsystem!$B$9,0)+IF(AND(Punktsystem!$D$11&lt;&gt;"",OR('alle Spiele'!$H32='alle Spiele'!DF32,'alle Spiele'!$J32='alle Spiele'!DG32)),Punktsystem!$B$11,0)+IF(AND(Punktsystem!$D$10&lt;&gt;"",'alle Spiele'!$H32='alle Spiele'!$J32,'alle Spiele'!DF32='alle Spiele'!DG32,ABS('alle Spiele'!$H32-'alle Spiele'!DF32)=1),Punktsystem!$B$10,0),0)</f>
        <v>0</v>
      </c>
      <c r="DH32" s="225">
        <f>IF(DF32=Punktsystem!$B$5,IF(AND(Punktsystem!$I$14&lt;&gt;"",'alle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DI32" s="230">
        <f>IF(OR('alle Spiele'!DI32="",'alle Spiele'!DJ32=""),0,IF(AND('alle Spiele'!$H32='alle Spiele'!DI32,'alle Spiele'!$J32='alle Spiele'!DJ32),Punktsystem!$B$5,IF(OR(AND('alle Spiele'!$H32-'alle Spiele'!$J32&lt;0,'alle Spiele'!DI32-'alle Spiele'!DJ32&lt;0),AND('alle Spiele'!$H32-'alle Spiele'!$J32&gt;0,'alle Spiele'!DI32-'alle Spiele'!DJ32&gt;0),AND('alle Spiele'!$H32-'alle Spiele'!$J32=0,'alle Spiele'!DI32-'alle Spiele'!DJ32=0)),Punktsystem!$B$6,0)))</f>
        <v>0</v>
      </c>
      <c r="DJ32" s="224">
        <f>IF(DI32=Punktsystem!$B$6,IF(AND(Punktsystem!$D$9&lt;&gt;"",'alle Spiele'!$H32-'alle Spiele'!$J32='alle Spiele'!DI32-'alle Spiele'!DJ32,'alle Spiele'!$H32&lt;&gt;'alle Spiele'!$J32),Punktsystem!$B$9,0)+IF(AND(Punktsystem!$D$11&lt;&gt;"",OR('alle Spiele'!$H32='alle Spiele'!DI32,'alle Spiele'!$J32='alle Spiele'!DJ32)),Punktsystem!$B$11,0)+IF(AND(Punktsystem!$D$10&lt;&gt;"",'alle Spiele'!$H32='alle Spiele'!$J32,'alle Spiele'!DI32='alle Spiele'!DJ32,ABS('alle Spiele'!$H32-'alle Spiele'!DI32)=1),Punktsystem!$B$10,0),0)</f>
        <v>0</v>
      </c>
      <c r="DK32" s="225">
        <f>IF(DI32=Punktsystem!$B$5,IF(AND(Punktsystem!$I$14&lt;&gt;"",'alle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DL32" s="230">
        <f>IF(OR('alle Spiele'!DL32="",'alle Spiele'!DM32=""),0,IF(AND('alle Spiele'!$H32='alle Spiele'!DL32,'alle Spiele'!$J32='alle Spiele'!DM32),Punktsystem!$B$5,IF(OR(AND('alle Spiele'!$H32-'alle Spiele'!$J32&lt;0,'alle Spiele'!DL32-'alle Spiele'!DM32&lt;0),AND('alle Spiele'!$H32-'alle Spiele'!$J32&gt;0,'alle Spiele'!DL32-'alle Spiele'!DM32&gt;0),AND('alle Spiele'!$H32-'alle Spiele'!$J32=0,'alle Spiele'!DL32-'alle Spiele'!DM32=0)),Punktsystem!$B$6,0)))</f>
        <v>0</v>
      </c>
      <c r="DM32" s="224">
        <f>IF(DL32=Punktsystem!$B$6,IF(AND(Punktsystem!$D$9&lt;&gt;"",'alle Spiele'!$H32-'alle Spiele'!$J32='alle Spiele'!DL32-'alle Spiele'!DM32,'alle Spiele'!$H32&lt;&gt;'alle Spiele'!$J32),Punktsystem!$B$9,0)+IF(AND(Punktsystem!$D$11&lt;&gt;"",OR('alle Spiele'!$H32='alle Spiele'!DL32,'alle Spiele'!$J32='alle Spiele'!DM32)),Punktsystem!$B$11,0)+IF(AND(Punktsystem!$D$10&lt;&gt;"",'alle Spiele'!$H32='alle Spiele'!$J32,'alle Spiele'!DL32='alle Spiele'!DM32,ABS('alle Spiele'!$H32-'alle Spiele'!DL32)=1),Punktsystem!$B$10,0),0)</f>
        <v>0</v>
      </c>
      <c r="DN32" s="225">
        <f>IF(DL32=Punktsystem!$B$5,IF(AND(Punktsystem!$I$14&lt;&gt;"",'alle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DO32" s="230">
        <f>IF(OR('alle Spiele'!DO32="",'alle Spiele'!DP32=""),0,IF(AND('alle Spiele'!$H32='alle Spiele'!DO32,'alle Spiele'!$J32='alle Spiele'!DP32),Punktsystem!$B$5,IF(OR(AND('alle Spiele'!$H32-'alle Spiele'!$J32&lt;0,'alle Spiele'!DO32-'alle Spiele'!DP32&lt;0),AND('alle Spiele'!$H32-'alle Spiele'!$J32&gt;0,'alle Spiele'!DO32-'alle Spiele'!DP32&gt;0),AND('alle Spiele'!$H32-'alle Spiele'!$J32=0,'alle Spiele'!DO32-'alle Spiele'!DP32=0)),Punktsystem!$B$6,0)))</f>
        <v>0</v>
      </c>
      <c r="DP32" s="224">
        <f>IF(DO32=Punktsystem!$B$6,IF(AND(Punktsystem!$D$9&lt;&gt;"",'alle Spiele'!$H32-'alle Spiele'!$J32='alle Spiele'!DO32-'alle Spiele'!DP32,'alle Spiele'!$H32&lt;&gt;'alle Spiele'!$J32),Punktsystem!$B$9,0)+IF(AND(Punktsystem!$D$11&lt;&gt;"",OR('alle Spiele'!$H32='alle Spiele'!DO32,'alle Spiele'!$J32='alle Spiele'!DP32)),Punktsystem!$B$11,0)+IF(AND(Punktsystem!$D$10&lt;&gt;"",'alle Spiele'!$H32='alle Spiele'!$J32,'alle Spiele'!DO32='alle Spiele'!DP32,ABS('alle Spiele'!$H32-'alle Spiele'!DO32)=1),Punktsystem!$B$10,0),0)</f>
        <v>0</v>
      </c>
      <c r="DQ32" s="225">
        <f>IF(DO32=Punktsystem!$B$5,IF(AND(Punktsystem!$I$14&lt;&gt;"",'alle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DR32" s="230">
        <f>IF(OR('alle Spiele'!DR32="",'alle Spiele'!DS32=""),0,IF(AND('alle Spiele'!$H32='alle Spiele'!DR32,'alle Spiele'!$J32='alle Spiele'!DS32),Punktsystem!$B$5,IF(OR(AND('alle Spiele'!$H32-'alle Spiele'!$J32&lt;0,'alle Spiele'!DR32-'alle Spiele'!DS32&lt;0),AND('alle Spiele'!$H32-'alle Spiele'!$J32&gt;0,'alle Spiele'!DR32-'alle Spiele'!DS32&gt;0),AND('alle Spiele'!$H32-'alle Spiele'!$J32=0,'alle Spiele'!DR32-'alle Spiele'!DS32=0)),Punktsystem!$B$6,0)))</f>
        <v>0</v>
      </c>
      <c r="DS32" s="224">
        <f>IF(DR32=Punktsystem!$B$6,IF(AND(Punktsystem!$D$9&lt;&gt;"",'alle Spiele'!$H32-'alle Spiele'!$J32='alle Spiele'!DR32-'alle Spiele'!DS32,'alle Spiele'!$H32&lt;&gt;'alle Spiele'!$J32),Punktsystem!$B$9,0)+IF(AND(Punktsystem!$D$11&lt;&gt;"",OR('alle Spiele'!$H32='alle Spiele'!DR32,'alle Spiele'!$J32='alle Spiele'!DS32)),Punktsystem!$B$11,0)+IF(AND(Punktsystem!$D$10&lt;&gt;"",'alle Spiele'!$H32='alle Spiele'!$J32,'alle Spiele'!DR32='alle Spiele'!DS32,ABS('alle Spiele'!$H32-'alle Spiele'!DR32)=1),Punktsystem!$B$10,0),0)</f>
        <v>0</v>
      </c>
      <c r="DT32" s="225">
        <f>IF(DR32=Punktsystem!$B$5,IF(AND(Punktsystem!$I$14&lt;&gt;"",'alle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DU32" s="230">
        <f>IF(OR('alle Spiele'!DU32="",'alle Spiele'!DV32=""),0,IF(AND('alle Spiele'!$H32='alle Spiele'!DU32,'alle Spiele'!$J32='alle Spiele'!DV32),Punktsystem!$B$5,IF(OR(AND('alle Spiele'!$H32-'alle Spiele'!$J32&lt;0,'alle Spiele'!DU32-'alle Spiele'!DV32&lt;0),AND('alle Spiele'!$H32-'alle Spiele'!$J32&gt;0,'alle Spiele'!DU32-'alle Spiele'!DV32&gt;0),AND('alle Spiele'!$H32-'alle Spiele'!$J32=0,'alle Spiele'!DU32-'alle Spiele'!DV32=0)),Punktsystem!$B$6,0)))</f>
        <v>0</v>
      </c>
      <c r="DV32" s="224">
        <f>IF(DU32=Punktsystem!$B$6,IF(AND(Punktsystem!$D$9&lt;&gt;"",'alle Spiele'!$H32-'alle Spiele'!$J32='alle Spiele'!DU32-'alle Spiele'!DV32,'alle Spiele'!$H32&lt;&gt;'alle Spiele'!$J32),Punktsystem!$B$9,0)+IF(AND(Punktsystem!$D$11&lt;&gt;"",OR('alle Spiele'!$H32='alle Spiele'!DU32,'alle Spiele'!$J32='alle Spiele'!DV32)),Punktsystem!$B$11,0)+IF(AND(Punktsystem!$D$10&lt;&gt;"",'alle Spiele'!$H32='alle Spiele'!$J32,'alle Spiele'!DU32='alle Spiele'!DV32,ABS('alle Spiele'!$H32-'alle Spiele'!DU32)=1),Punktsystem!$B$10,0),0)</f>
        <v>0</v>
      </c>
      <c r="DW32" s="225">
        <f>IF(DU32=Punktsystem!$B$5,IF(AND(Punktsystem!$I$14&lt;&gt;"",'alle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DX32" s="230">
        <f>IF(OR('alle Spiele'!DX32="",'alle Spiele'!DY32=""),0,IF(AND('alle Spiele'!$H32='alle Spiele'!DX32,'alle Spiele'!$J32='alle Spiele'!DY32),Punktsystem!$B$5,IF(OR(AND('alle Spiele'!$H32-'alle Spiele'!$J32&lt;0,'alle Spiele'!DX32-'alle Spiele'!DY32&lt;0),AND('alle Spiele'!$H32-'alle Spiele'!$J32&gt;0,'alle Spiele'!DX32-'alle Spiele'!DY32&gt;0),AND('alle Spiele'!$H32-'alle Spiele'!$J32=0,'alle Spiele'!DX32-'alle Spiele'!DY32=0)),Punktsystem!$B$6,0)))</f>
        <v>0</v>
      </c>
      <c r="DY32" s="224">
        <f>IF(DX32=Punktsystem!$B$6,IF(AND(Punktsystem!$D$9&lt;&gt;"",'alle Spiele'!$H32-'alle Spiele'!$J32='alle Spiele'!DX32-'alle Spiele'!DY32,'alle Spiele'!$H32&lt;&gt;'alle Spiele'!$J32),Punktsystem!$B$9,0)+IF(AND(Punktsystem!$D$11&lt;&gt;"",OR('alle Spiele'!$H32='alle Spiele'!DX32,'alle Spiele'!$J32='alle Spiele'!DY32)),Punktsystem!$B$11,0)+IF(AND(Punktsystem!$D$10&lt;&gt;"",'alle Spiele'!$H32='alle Spiele'!$J32,'alle Spiele'!DX32='alle Spiele'!DY32,ABS('alle Spiele'!$H32-'alle Spiele'!DX32)=1),Punktsystem!$B$10,0),0)</f>
        <v>0</v>
      </c>
      <c r="DZ32" s="225">
        <f>IF(DX32=Punktsystem!$B$5,IF(AND(Punktsystem!$I$14&lt;&gt;"",'alle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EA32" s="230">
        <f>IF(OR('alle Spiele'!EA32="",'alle Spiele'!EB32=""),0,IF(AND('alle Spiele'!$H32='alle Spiele'!EA32,'alle Spiele'!$J32='alle Spiele'!EB32),Punktsystem!$B$5,IF(OR(AND('alle Spiele'!$H32-'alle Spiele'!$J32&lt;0,'alle Spiele'!EA32-'alle Spiele'!EB32&lt;0),AND('alle Spiele'!$H32-'alle Spiele'!$J32&gt;0,'alle Spiele'!EA32-'alle Spiele'!EB32&gt;0),AND('alle Spiele'!$H32-'alle Spiele'!$J32=0,'alle Spiele'!EA32-'alle Spiele'!EB32=0)),Punktsystem!$B$6,0)))</f>
        <v>0</v>
      </c>
      <c r="EB32" s="224">
        <f>IF(EA32=Punktsystem!$B$6,IF(AND(Punktsystem!$D$9&lt;&gt;"",'alle Spiele'!$H32-'alle Spiele'!$J32='alle Spiele'!EA32-'alle Spiele'!EB32,'alle Spiele'!$H32&lt;&gt;'alle Spiele'!$J32),Punktsystem!$B$9,0)+IF(AND(Punktsystem!$D$11&lt;&gt;"",OR('alle Spiele'!$H32='alle Spiele'!EA32,'alle Spiele'!$J32='alle Spiele'!EB32)),Punktsystem!$B$11,0)+IF(AND(Punktsystem!$D$10&lt;&gt;"",'alle Spiele'!$H32='alle Spiele'!$J32,'alle Spiele'!EA32='alle Spiele'!EB32,ABS('alle Spiele'!$H32-'alle Spiele'!EA32)=1),Punktsystem!$B$10,0),0)</f>
        <v>0</v>
      </c>
      <c r="EC32" s="225">
        <f>IF(EA32=Punktsystem!$B$5,IF(AND(Punktsystem!$I$14&lt;&gt;"",'alle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ED32" s="230">
        <f>IF(OR('alle Spiele'!ED32="",'alle Spiele'!EE32=""),0,IF(AND('alle Spiele'!$H32='alle Spiele'!ED32,'alle Spiele'!$J32='alle Spiele'!EE32),Punktsystem!$B$5,IF(OR(AND('alle Spiele'!$H32-'alle Spiele'!$J32&lt;0,'alle Spiele'!ED32-'alle Spiele'!EE32&lt;0),AND('alle Spiele'!$H32-'alle Spiele'!$J32&gt;0,'alle Spiele'!ED32-'alle Spiele'!EE32&gt;0),AND('alle Spiele'!$H32-'alle Spiele'!$J32=0,'alle Spiele'!ED32-'alle Spiele'!EE32=0)),Punktsystem!$B$6,0)))</f>
        <v>0</v>
      </c>
      <c r="EE32" s="224">
        <f>IF(ED32=Punktsystem!$B$6,IF(AND(Punktsystem!$D$9&lt;&gt;"",'alle Spiele'!$H32-'alle Spiele'!$J32='alle Spiele'!ED32-'alle Spiele'!EE32,'alle Spiele'!$H32&lt;&gt;'alle Spiele'!$J32),Punktsystem!$B$9,0)+IF(AND(Punktsystem!$D$11&lt;&gt;"",OR('alle Spiele'!$H32='alle Spiele'!ED32,'alle Spiele'!$J32='alle Spiele'!EE32)),Punktsystem!$B$11,0)+IF(AND(Punktsystem!$D$10&lt;&gt;"",'alle Spiele'!$H32='alle Spiele'!$J32,'alle Spiele'!ED32='alle Spiele'!EE32,ABS('alle Spiele'!$H32-'alle Spiele'!ED32)=1),Punktsystem!$B$10,0),0)</f>
        <v>0</v>
      </c>
      <c r="EF32" s="225">
        <f>IF(ED32=Punktsystem!$B$5,IF(AND(Punktsystem!$I$14&lt;&gt;"",'alle Spiele'!$H32+'alle Spiele'!$J32&gt;Punktsystem!$D$14),('alle Spiele'!$H32+'alle Spiele'!$J32-Punktsystem!$D$14)*Punktsystem!$F$14,0)+IF(AND(Punktsystem!$I$15&lt;&gt;"",ABS('alle Spiele'!$H32-'alle Spiele'!$J32)&gt;Punktsystem!$D$15),(ABS('alle Spiele'!$H32-'alle Spiele'!$J32)-Punktsystem!$D$15)*Punktsystem!$F$15,0),0)</f>
        <v>0</v>
      </c>
      <c r="EG32" s="230">
        <f>IF(OR('alle Spiele'!EG32="",'alle Spiele'!EH32=""),0,IF(AND('alle Spiele'!$H32='alle Spiele'!EG32,'alle Spiele'!$J32='alle Spiele'!EH32),Punktsystem!$B$5,IF(OR(AND('alle Spiele'!$H32-'alle Spiele'!$J32&lt;0,'alle Spiele'!EG32-'alle Spiele'!EH32&lt;0),AND('alle Spiele'!$H32-'alle Spiele'!$J32&gt;0,'alle Spiele'!EG32-'alle Spiele'!EH32&gt;0),AND('alle Spiele'!$H32-'alle Spiele'!$J32=0,'alle Spiele'!EG32-'alle Spiele'!EH32=0)),Punktsystem!$B$6,0)))</f>
        <v>0</v>
      </c>
      <c r="EH32" s="224">
        <f>IF(EG32=Punktsystem!$B$6,IF(AND(Punktsystem!$D$9&lt;&gt;"",'alle Spiele'!$H32-'alle Spiele'!$J32='alle Spiele'!EG32-'alle Spiele'!EH32,'alle Spiele'!$H32&lt;&gt;'alle Spiele'!$J32),Punktsystem!$B$9,0)+IF(AND(Punktsystem!$D$11&lt;&gt;"",OR('alle Spiele'!$H32='alle Spiele'!EG32,'alle Spiele'!$J32='alle Spiele'!EH32)),Punktsystem!$B$11,0)+IF(AND(Punktsystem!$D$10&lt;&gt;"",'alle Spiele'!$H32='alle Spiele'!$J32,'alle Spiele'!EG32='alle Spiele'!EH32,ABS('alle Spiele'!$H32-'alle Spiele'!EG32)=1),Punktsystem!$B$10,0),0)</f>
        <v>0</v>
      </c>
      <c r="EI32" s="225">
        <f>IF(EG32=Punktsystem!$B$5,IF(AND(Punktsystem!$I$14&lt;&gt;"",'alle Spiele'!$H32+'alle Spiele'!$J32&gt;Punktsystem!$D$14),('alle Spiele'!$H32+'alle Spiele'!$J32-Punktsystem!$D$14)*Punktsystem!$F$14,0)+IF(AND(Punktsystem!$I$15&lt;&gt;"",ABS('alle Spiele'!$H32-'alle Spiele'!$J32)&gt;Punktsystem!$D$15),(ABS('alle Spiele'!$H32-'alle Spiele'!$J32)-Punktsystem!$D$15)*Punktsystem!$F$15,0),0)</f>
        <v>0</v>
      </c>
    </row>
    <row r="33" spans="1:139" x14ac:dyDescent="0.2">
      <c r="A33"/>
      <c r="B33"/>
      <c r="C33"/>
      <c r="D33"/>
      <c r="E33"/>
      <c r="F33"/>
      <c r="G33"/>
      <c r="H33"/>
      <c r="J33"/>
      <c r="K33"/>
      <c r="L33"/>
      <c r="M33"/>
      <c r="N33"/>
      <c r="O33"/>
      <c r="P33"/>
      <c r="Q33"/>
      <c r="T33" s="230">
        <f>IF(OR('alle Spiele'!T33="",'alle Spiele'!U33=""),0,IF(AND('alle Spiele'!$H33='alle Spiele'!T33,'alle Spiele'!$J33='alle Spiele'!U33),Punktsystem!$B$5,IF(OR(AND('alle Spiele'!$H33-'alle Spiele'!$J33&lt;0,'alle Spiele'!T33-'alle Spiele'!U33&lt;0),AND('alle Spiele'!$H33-'alle Spiele'!$J33&gt;0,'alle Spiele'!T33-'alle Spiele'!U33&gt;0),AND('alle Spiele'!$H33-'alle Spiele'!$J33=0,'alle Spiele'!T33-'alle Spiele'!U33=0)),Punktsystem!$B$6,0)))</f>
        <v>0</v>
      </c>
      <c r="U33" s="224">
        <f>IF(T33=Punktsystem!$B$6,IF(AND(Punktsystem!$D$9&lt;&gt;"",'alle Spiele'!$H33-'alle Spiele'!$J33='alle Spiele'!T33-'alle Spiele'!U33,'alle Spiele'!$H33&lt;&gt;'alle Spiele'!$J33),Punktsystem!$B$9,0)+IF(AND(Punktsystem!$D$11&lt;&gt;"",OR('alle Spiele'!$H33='alle Spiele'!T33,'alle Spiele'!$J33='alle Spiele'!U33)),Punktsystem!$B$11,0)+IF(AND(Punktsystem!$D$10&lt;&gt;"",'alle Spiele'!$H33='alle Spiele'!$J33,'alle Spiele'!T33='alle Spiele'!U33,ABS('alle Spiele'!$H33-'alle Spiele'!T33)=1),Punktsystem!$B$10,0),0)</f>
        <v>0</v>
      </c>
      <c r="V33" s="225">
        <f>IF(T33=Punktsystem!$B$5,IF(AND(Punktsystem!$I$14&lt;&gt;"",'alle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W33" s="230">
        <f>IF(OR('alle Spiele'!W33="",'alle Spiele'!X33=""),0,IF(AND('alle Spiele'!$H33='alle Spiele'!W33,'alle Spiele'!$J33='alle Spiele'!X33),Punktsystem!$B$5,IF(OR(AND('alle Spiele'!$H33-'alle Spiele'!$J33&lt;0,'alle Spiele'!W33-'alle Spiele'!X33&lt;0),AND('alle Spiele'!$H33-'alle Spiele'!$J33&gt;0,'alle Spiele'!W33-'alle Spiele'!X33&gt;0),AND('alle Spiele'!$H33-'alle Spiele'!$J33=0,'alle Spiele'!W33-'alle Spiele'!X33=0)),Punktsystem!$B$6,0)))</f>
        <v>0</v>
      </c>
      <c r="X33" s="224">
        <f>IF(W33=Punktsystem!$B$6,IF(AND(Punktsystem!$D$9&lt;&gt;"",'alle Spiele'!$H33-'alle Spiele'!$J33='alle Spiele'!W33-'alle Spiele'!X33,'alle Spiele'!$H33&lt;&gt;'alle Spiele'!$J33),Punktsystem!$B$9,0)+IF(AND(Punktsystem!$D$11&lt;&gt;"",OR('alle Spiele'!$H33='alle Spiele'!W33,'alle Spiele'!$J33='alle Spiele'!X33)),Punktsystem!$B$11,0)+IF(AND(Punktsystem!$D$10&lt;&gt;"",'alle Spiele'!$H33='alle Spiele'!$J33,'alle Spiele'!W33='alle Spiele'!X33,ABS('alle Spiele'!$H33-'alle Spiele'!W33)=1),Punktsystem!$B$10,0),0)</f>
        <v>0</v>
      </c>
      <c r="Y33" s="225">
        <f>IF(W33=Punktsystem!$B$5,IF(AND(Punktsystem!$I$14&lt;&gt;"",'alle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Z33" s="230">
        <f>IF(OR('alle Spiele'!Z33="",'alle Spiele'!AA33=""),0,IF(AND('alle Spiele'!$H33='alle Spiele'!Z33,'alle Spiele'!$J33='alle Spiele'!AA33),Punktsystem!$B$5,IF(OR(AND('alle Spiele'!$H33-'alle Spiele'!$J33&lt;0,'alle Spiele'!Z33-'alle Spiele'!AA33&lt;0),AND('alle Spiele'!$H33-'alle Spiele'!$J33&gt;0,'alle Spiele'!Z33-'alle Spiele'!AA33&gt;0),AND('alle Spiele'!$H33-'alle Spiele'!$J33=0,'alle Spiele'!Z33-'alle Spiele'!AA33=0)),Punktsystem!$B$6,0)))</f>
        <v>0</v>
      </c>
      <c r="AA33" s="224">
        <f>IF(Z33=Punktsystem!$B$6,IF(AND(Punktsystem!$D$9&lt;&gt;"",'alle Spiele'!$H33-'alle Spiele'!$J33='alle Spiele'!Z33-'alle Spiele'!AA33,'alle Spiele'!$H33&lt;&gt;'alle Spiele'!$J33),Punktsystem!$B$9,0)+IF(AND(Punktsystem!$D$11&lt;&gt;"",OR('alle Spiele'!$H33='alle Spiele'!Z33,'alle Spiele'!$J33='alle Spiele'!AA33)),Punktsystem!$B$11,0)+IF(AND(Punktsystem!$D$10&lt;&gt;"",'alle Spiele'!$H33='alle Spiele'!$J33,'alle Spiele'!Z33='alle Spiele'!AA33,ABS('alle Spiele'!$H33-'alle Spiele'!Z33)=1),Punktsystem!$B$10,0),0)</f>
        <v>0</v>
      </c>
      <c r="AB33" s="225">
        <f>IF(Z33=Punktsystem!$B$5,IF(AND(Punktsystem!$I$14&lt;&gt;"",'alle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AC33" s="230">
        <f>IF(OR('alle Spiele'!AC33="",'alle Spiele'!AD33=""),0,IF(AND('alle Spiele'!$H33='alle Spiele'!AC33,'alle Spiele'!$J33='alle Spiele'!AD33),Punktsystem!$B$5,IF(OR(AND('alle Spiele'!$H33-'alle Spiele'!$J33&lt;0,'alle Spiele'!AC33-'alle Spiele'!AD33&lt;0),AND('alle Spiele'!$H33-'alle Spiele'!$J33&gt;0,'alle Spiele'!AC33-'alle Spiele'!AD33&gt;0),AND('alle Spiele'!$H33-'alle Spiele'!$J33=0,'alle Spiele'!AC33-'alle Spiele'!AD33=0)),Punktsystem!$B$6,0)))</f>
        <v>0</v>
      </c>
      <c r="AD33" s="224">
        <f>IF(AC33=Punktsystem!$B$6,IF(AND(Punktsystem!$D$9&lt;&gt;"",'alle Spiele'!$H33-'alle Spiele'!$J33='alle Spiele'!AC33-'alle Spiele'!AD33,'alle Spiele'!$H33&lt;&gt;'alle Spiele'!$J33),Punktsystem!$B$9,0)+IF(AND(Punktsystem!$D$11&lt;&gt;"",OR('alle Spiele'!$H33='alle Spiele'!AC33,'alle Spiele'!$J33='alle Spiele'!AD33)),Punktsystem!$B$11,0)+IF(AND(Punktsystem!$D$10&lt;&gt;"",'alle Spiele'!$H33='alle Spiele'!$J33,'alle Spiele'!AC33='alle Spiele'!AD33,ABS('alle Spiele'!$H33-'alle Spiele'!AC33)=1),Punktsystem!$B$10,0),0)</f>
        <v>0</v>
      </c>
      <c r="AE33" s="225">
        <f>IF(AC33=Punktsystem!$B$5,IF(AND(Punktsystem!$I$14&lt;&gt;"",'alle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AF33" s="230">
        <f>IF(OR('alle Spiele'!AF33="",'alle Spiele'!AG33=""),0,IF(AND('alle Spiele'!$H33='alle Spiele'!AF33,'alle Spiele'!$J33='alle Spiele'!AG33),Punktsystem!$B$5,IF(OR(AND('alle Spiele'!$H33-'alle Spiele'!$J33&lt;0,'alle Spiele'!AF33-'alle Spiele'!AG33&lt;0),AND('alle Spiele'!$H33-'alle Spiele'!$J33&gt;0,'alle Spiele'!AF33-'alle Spiele'!AG33&gt;0),AND('alle Spiele'!$H33-'alle Spiele'!$J33=0,'alle Spiele'!AF33-'alle Spiele'!AG33=0)),Punktsystem!$B$6,0)))</f>
        <v>0</v>
      </c>
      <c r="AG33" s="224">
        <f>IF(AF33=Punktsystem!$B$6,IF(AND(Punktsystem!$D$9&lt;&gt;"",'alle Spiele'!$H33-'alle Spiele'!$J33='alle Spiele'!AF33-'alle Spiele'!AG33,'alle Spiele'!$H33&lt;&gt;'alle Spiele'!$J33),Punktsystem!$B$9,0)+IF(AND(Punktsystem!$D$11&lt;&gt;"",OR('alle Spiele'!$H33='alle Spiele'!AF33,'alle Spiele'!$J33='alle Spiele'!AG33)),Punktsystem!$B$11,0)+IF(AND(Punktsystem!$D$10&lt;&gt;"",'alle Spiele'!$H33='alle Spiele'!$J33,'alle Spiele'!AF33='alle Spiele'!AG33,ABS('alle Spiele'!$H33-'alle Spiele'!AF33)=1),Punktsystem!$B$10,0),0)</f>
        <v>0</v>
      </c>
      <c r="AH33" s="225">
        <f>IF(AF33=Punktsystem!$B$5,IF(AND(Punktsystem!$I$14&lt;&gt;"",'alle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AI33" s="230">
        <f>IF(OR('alle Spiele'!AI33="",'alle Spiele'!AJ33=""),0,IF(AND('alle Spiele'!$H33='alle Spiele'!AI33,'alle Spiele'!$J33='alle Spiele'!AJ33),Punktsystem!$B$5,IF(OR(AND('alle Spiele'!$H33-'alle Spiele'!$J33&lt;0,'alle Spiele'!AI33-'alle Spiele'!AJ33&lt;0),AND('alle Spiele'!$H33-'alle Spiele'!$J33&gt;0,'alle Spiele'!AI33-'alle Spiele'!AJ33&gt;0),AND('alle Spiele'!$H33-'alle Spiele'!$J33=0,'alle Spiele'!AI33-'alle Spiele'!AJ33=0)),Punktsystem!$B$6,0)))</f>
        <v>0</v>
      </c>
      <c r="AJ33" s="224">
        <f>IF(AI33=Punktsystem!$B$6,IF(AND(Punktsystem!$D$9&lt;&gt;"",'alle Spiele'!$H33-'alle Spiele'!$J33='alle Spiele'!AI33-'alle Spiele'!AJ33,'alle Spiele'!$H33&lt;&gt;'alle Spiele'!$J33),Punktsystem!$B$9,0)+IF(AND(Punktsystem!$D$11&lt;&gt;"",OR('alle Spiele'!$H33='alle Spiele'!AI33,'alle Spiele'!$J33='alle Spiele'!AJ33)),Punktsystem!$B$11,0)+IF(AND(Punktsystem!$D$10&lt;&gt;"",'alle Spiele'!$H33='alle Spiele'!$J33,'alle Spiele'!AI33='alle Spiele'!AJ33,ABS('alle Spiele'!$H33-'alle Spiele'!AI33)=1),Punktsystem!$B$10,0),0)</f>
        <v>0</v>
      </c>
      <c r="AK33" s="225">
        <f>IF(AI33=Punktsystem!$B$5,IF(AND(Punktsystem!$I$14&lt;&gt;"",'alle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AL33" s="230">
        <f>IF(OR('alle Spiele'!AL33="",'alle Spiele'!AM33=""),0,IF(AND('alle Spiele'!$H33='alle Spiele'!AL33,'alle Spiele'!$J33='alle Spiele'!AM33),Punktsystem!$B$5,IF(OR(AND('alle Spiele'!$H33-'alle Spiele'!$J33&lt;0,'alle Spiele'!AL33-'alle Spiele'!AM33&lt;0),AND('alle Spiele'!$H33-'alle Spiele'!$J33&gt;0,'alle Spiele'!AL33-'alle Spiele'!AM33&gt;0),AND('alle Spiele'!$H33-'alle Spiele'!$J33=0,'alle Spiele'!AL33-'alle Spiele'!AM33=0)),Punktsystem!$B$6,0)))</f>
        <v>0</v>
      </c>
      <c r="AM33" s="224">
        <f>IF(AL33=Punktsystem!$B$6,IF(AND(Punktsystem!$D$9&lt;&gt;"",'alle Spiele'!$H33-'alle Spiele'!$J33='alle Spiele'!AL33-'alle Spiele'!AM33,'alle Spiele'!$H33&lt;&gt;'alle Spiele'!$J33),Punktsystem!$B$9,0)+IF(AND(Punktsystem!$D$11&lt;&gt;"",OR('alle Spiele'!$H33='alle Spiele'!AL33,'alle Spiele'!$J33='alle Spiele'!AM33)),Punktsystem!$B$11,0)+IF(AND(Punktsystem!$D$10&lt;&gt;"",'alle Spiele'!$H33='alle Spiele'!$J33,'alle Spiele'!AL33='alle Spiele'!AM33,ABS('alle Spiele'!$H33-'alle Spiele'!AL33)=1),Punktsystem!$B$10,0),0)</f>
        <v>0</v>
      </c>
      <c r="AN33" s="225">
        <f>IF(AL33=Punktsystem!$B$5,IF(AND(Punktsystem!$I$14&lt;&gt;"",'alle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AO33" s="230">
        <f>IF(OR('alle Spiele'!AO33="",'alle Spiele'!AP33=""),0,IF(AND('alle Spiele'!$H33='alle Spiele'!AO33,'alle Spiele'!$J33='alle Spiele'!AP33),Punktsystem!$B$5,IF(OR(AND('alle Spiele'!$H33-'alle Spiele'!$J33&lt;0,'alle Spiele'!AO33-'alle Spiele'!AP33&lt;0),AND('alle Spiele'!$H33-'alle Spiele'!$J33&gt;0,'alle Spiele'!AO33-'alle Spiele'!AP33&gt;0),AND('alle Spiele'!$H33-'alle Spiele'!$J33=0,'alle Spiele'!AO33-'alle Spiele'!AP33=0)),Punktsystem!$B$6,0)))</f>
        <v>0</v>
      </c>
      <c r="AP33" s="224">
        <f>IF(AO33=Punktsystem!$B$6,IF(AND(Punktsystem!$D$9&lt;&gt;"",'alle Spiele'!$H33-'alle Spiele'!$J33='alle Spiele'!AO33-'alle Spiele'!AP33,'alle Spiele'!$H33&lt;&gt;'alle Spiele'!$J33),Punktsystem!$B$9,0)+IF(AND(Punktsystem!$D$11&lt;&gt;"",OR('alle Spiele'!$H33='alle Spiele'!AO33,'alle Spiele'!$J33='alle Spiele'!AP33)),Punktsystem!$B$11,0)+IF(AND(Punktsystem!$D$10&lt;&gt;"",'alle Spiele'!$H33='alle Spiele'!$J33,'alle Spiele'!AO33='alle Spiele'!AP33,ABS('alle Spiele'!$H33-'alle Spiele'!AO33)=1),Punktsystem!$B$10,0),0)</f>
        <v>0</v>
      </c>
      <c r="AQ33" s="225">
        <f>IF(AO33=Punktsystem!$B$5,IF(AND(Punktsystem!$I$14&lt;&gt;"",'alle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AR33" s="230">
        <f>IF(OR('alle Spiele'!AR33="",'alle Spiele'!AS33=""),0,IF(AND('alle Spiele'!$H33='alle Spiele'!AR33,'alle Spiele'!$J33='alle Spiele'!AS33),Punktsystem!$B$5,IF(OR(AND('alle Spiele'!$H33-'alle Spiele'!$J33&lt;0,'alle Spiele'!AR33-'alle Spiele'!AS33&lt;0),AND('alle Spiele'!$H33-'alle Spiele'!$J33&gt;0,'alle Spiele'!AR33-'alle Spiele'!AS33&gt;0),AND('alle Spiele'!$H33-'alle Spiele'!$J33=0,'alle Spiele'!AR33-'alle Spiele'!AS33=0)),Punktsystem!$B$6,0)))</f>
        <v>0</v>
      </c>
      <c r="AS33" s="224">
        <f>IF(AR33=Punktsystem!$B$6,IF(AND(Punktsystem!$D$9&lt;&gt;"",'alle Spiele'!$H33-'alle Spiele'!$J33='alle Spiele'!AR33-'alle Spiele'!AS33,'alle Spiele'!$H33&lt;&gt;'alle Spiele'!$J33),Punktsystem!$B$9,0)+IF(AND(Punktsystem!$D$11&lt;&gt;"",OR('alle Spiele'!$H33='alle Spiele'!AR33,'alle Spiele'!$J33='alle Spiele'!AS33)),Punktsystem!$B$11,0)+IF(AND(Punktsystem!$D$10&lt;&gt;"",'alle Spiele'!$H33='alle Spiele'!$J33,'alle Spiele'!AR33='alle Spiele'!AS33,ABS('alle Spiele'!$H33-'alle Spiele'!AR33)=1),Punktsystem!$B$10,0),0)</f>
        <v>0</v>
      </c>
      <c r="AT33" s="225">
        <f>IF(AR33=Punktsystem!$B$5,IF(AND(Punktsystem!$I$14&lt;&gt;"",'alle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AU33" s="230">
        <f>IF(OR('alle Spiele'!AU33="",'alle Spiele'!AV33=""),0,IF(AND('alle Spiele'!$H33='alle Spiele'!AU33,'alle Spiele'!$J33='alle Spiele'!AV33),Punktsystem!$B$5,IF(OR(AND('alle Spiele'!$H33-'alle Spiele'!$J33&lt;0,'alle Spiele'!AU33-'alle Spiele'!AV33&lt;0),AND('alle Spiele'!$H33-'alle Spiele'!$J33&gt;0,'alle Spiele'!AU33-'alle Spiele'!AV33&gt;0),AND('alle Spiele'!$H33-'alle Spiele'!$J33=0,'alle Spiele'!AU33-'alle Spiele'!AV33=0)),Punktsystem!$B$6,0)))</f>
        <v>0</v>
      </c>
      <c r="AV33" s="224">
        <f>IF(AU33=Punktsystem!$B$6,IF(AND(Punktsystem!$D$9&lt;&gt;"",'alle Spiele'!$H33-'alle Spiele'!$J33='alle Spiele'!AU33-'alle Spiele'!AV33,'alle Spiele'!$H33&lt;&gt;'alle Spiele'!$J33),Punktsystem!$B$9,0)+IF(AND(Punktsystem!$D$11&lt;&gt;"",OR('alle Spiele'!$H33='alle Spiele'!AU33,'alle Spiele'!$J33='alle Spiele'!AV33)),Punktsystem!$B$11,0)+IF(AND(Punktsystem!$D$10&lt;&gt;"",'alle Spiele'!$H33='alle Spiele'!$J33,'alle Spiele'!AU33='alle Spiele'!AV33,ABS('alle Spiele'!$H33-'alle Spiele'!AU33)=1),Punktsystem!$B$10,0),0)</f>
        <v>0</v>
      </c>
      <c r="AW33" s="225">
        <f>IF(AU33=Punktsystem!$B$5,IF(AND(Punktsystem!$I$14&lt;&gt;"",'alle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AX33" s="230">
        <f>IF(OR('alle Spiele'!AX33="",'alle Spiele'!AY33=""),0,IF(AND('alle Spiele'!$H33='alle Spiele'!AX33,'alle Spiele'!$J33='alle Spiele'!AY33),Punktsystem!$B$5,IF(OR(AND('alle Spiele'!$H33-'alle Spiele'!$J33&lt;0,'alle Spiele'!AX33-'alle Spiele'!AY33&lt;0),AND('alle Spiele'!$H33-'alle Spiele'!$J33&gt;0,'alle Spiele'!AX33-'alle Spiele'!AY33&gt;0),AND('alle Spiele'!$H33-'alle Spiele'!$J33=0,'alle Spiele'!AX33-'alle Spiele'!AY33=0)),Punktsystem!$B$6,0)))</f>
        <v>0</v>
      </c>
      <c r="AY33" s="224">
        <f>IF(AX33=Punktsystem!$B$6,IF(AND(Punktsystem!$D$9&lt;&gt;"",'alle Spiele'!$H33-'alle Spiele'!$J33='alle Spiele'!AX33-'alle Spiele'!AY33,'alle Spiele'!$H33&lt;&gt;'alle Spiele'!$J33),Punktsystem!$B$9,0)+IF(AND(Punktsystem!$D$11&lt;&gt;"",OR('alle Spiele'!$H33='alle Spiele'!AX33,'alle Spiele'!$J33='alle Spiele'!AY33)),Punktsystem!$B$11,0)+IF(AND(Punktsystem!$D$10&lt;&gt;"",'alle Spiele'!$H33='alle Spiele'!$J33,'alle Spiele'!AX33='alle Spiele'!AY33,ABS('alle Spiele'!$H33-'alle Spiele'!AX33)=1),Punktsystem!$B$10,0),0)</f>
        <v>0</v>
      </c>
      <c r="AZ33" s="225">
        <f>IF(AX33=Punktsystem!$B$5,IF(AND(Punktsystem!$I$14&lt;&gt;"",'alle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BA33" s="230">
        <f>IF(OR('alle Spiele'!BA33="",'alle Spiele'!BB33=""),0,IF(AND('alle Spiele'!$H33='alle Spiele'!BA33,'alle Spiele'!$J33='alle Spiele'!BB33),Punktsystem!$B$5,IF(OR(AND('alle Spiele'!$H33-'alle Spiele'!$J33&lt;0,'alle Spiele'!BA33-'alle Spiele'!BB33&lt;0),AND('alle Spiele'!$H33-'alle Spiele'!$J33&gt;0,'alle Spiele'!BA33-'alle Spiele'!BB33&gt;0),AND('alle Spiele'!$H33-'alle Spiele'!$J33=0,'alle Spiele'!BA33-'alle Spiele'!BB33=0)),Punktsystem!$B$6,0)))</f>
        <v>0</v>
      </c>
      <c r="BB33" s="224">
        <f>IF(BA33=Punktsystem!$B$6,IF(AND(Punktsystem!$D$9&lt;&gt;"",'alle Spiele'!$H33-'alle Spiele'!$J33='alle Spiele'!BA33-'alle Spiele'!BB33,'alle Spiele'!$H33&lt;&gt;'alle Spiele'!$J33),Punktsystem!$B$9,0)+IF(AND(Punktsystem!$D$11&lt;&gt;"",OR('alle Spiele'!$H33='alle Spiele'!BA33,'alle Spiele'!$J33='alle Spiele'!BB33)),Punktsystem!$B$11,0)+IF(AND(Punktsystem!$D$10&lt;&gt;"",'alle Spiele'!$H33='alle Spiele'!$J33,'alle Spiele'!BA33='alle Spiele'!BB33,ABS('alle Spiele'!$H33-'alle Spiele'!BA33)=1),Punktsystem!$B$10,0),0)</f>
        <v>0</v>
      </c>
      <c r="BC33" s="225">
        <f>IF(BA33=Punktsystem!$B$5,IF(AND(Punktsystem!$I$14&lt;&gt;"",'alle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BD33" s="230">
        <f>IF(OR('alle Spiele'!BD33="",'alle Spiele'!BE33=""),0,IF(AND('alle Spiele'!$H33='alle Spiele'!BD33,'alle Spiele'!$J33='alle Spiele'!BE33),Punktsystem!$B$5,IF(OR(AND('alle Spiele'!$H33-'alle Spiele'!$J33&lt;0,'alle Spiele'!BD33-'alle Spiele'!BE33&lt;0),AND('alle Spiele'!$H33-'alle Spiele'!$J33&gt;0,'alle Spiele'!BD33-'alle Spiele'!BE33&gt;0),AND('alle Spiele'!$H33-'alle Spiele'!$J33=0,'alle Spiele'!BD33-'alle Spiele'!BE33=0)),Punktsystem!$B$6,0)))</f>
        <v>0</v>
      </c>
      <c r="BE33" s="224">
        <f>IF(BD33=Punktsystem!$B$6,IF(AND(Punktsystem!$D$9&lt;&gt;"",'alle Spiele'!$H33-'alle Spiele'!$J33='alle Spiele'!BD33-'alle Spiele'!BE33,'alle Spiele'!$H33&lt;&gt;'alle Spiele'!$J33),Punktsystem!$B$9,0)+IF(AND(Punktsystem!$D$11&lt;&gt;"",OR('alle Spiele'!$H33='alle Spiele'!BD33,'alle Spiele'!$J33='alle Spiele'!BE33)),Punktsystem!$B$11,0)+IF(AND(Punktsystem!$D$10&lt;&gt;"",'alle Spiele'!$H33='alle Spiele'!$J33,'alle Spiele'!BD33='alle Spiele'!BE33,ABS('alle Spiele'!$H33-'alle Spiele'!BD33)=1),Punktsystem!$B$10,0),0)</f>
        <v>0</v>
      </c>
      <c r="BF33" s="225">
        <f>IF(BD33=Punktsystem!$B$5,IF(AND(Punktsystem!$I$14&lt;&gt;"",'alle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BG33" s="230">
        <f>IF(OR('alle Spiele'!BG33="",'alle Spiele'!BH33=""),0,IF(AND('alle Spiele'!$H33='alle Spiele'!BG33,'alle Spiele'!$J33='alle Spiele'!BH33),Punktsystem!$B$5,IF(OR(AND('alle Spiele'!$H33-'alle Spiele'!$J33&lt;0,'alle Spiele'!BG33-'alle Spiele'!BH33&lt;0),AND('alle Spiele'!$H33-'alle Spiele'!$J33&gt;0,'alle Spiele'!BG33-'alle Spiele'!BH33&gt;0),AND('alle Spiele'!$H33-'alle Spiele'!$J33=0,'alle Spiele'!BG33-'alle Spiele'!BH33=0)),Punktsystem!$B$6,0)))</f>
        <v>0</v>
      </c>
      <c r="BH33" s="224">
        <f>IF(BG33=Punktsystem!$B$6,IF(AND(Punktsystem!$D$9&lt;&gt;"",'alle Spiele'!$H33-'alle Spiele'!$J33='alle Spiele'!BG33-'alle Spiele'!BH33,'alle Spiele'!$H33&lt;&gt;'alle Spiele'!$J33),Punktsystem!$B$9,0)+IF(AND(Punktsystem!$D$11&lt;&gt;"",OR('alle Spiele'!$H33='alle Spiele'!BG33,'alle Spiele'!$J33='alle Spiele'!BH33)),Punktsystem!$B$11,0)+IF(AND(Punktsystem!$D$10&lt;&gt;"",'alle Spiele'!$H33='alle Spiele'!$J33,'alle Spiele'!BG33='alle Spiele'!BH33,ABS('alle Spiele'!$H33-'alle Spiele'!BG33)=1),Punktsystem!$B$10,0),0)</f>
        <v>0</v>
      </c>
      <c r="BI33" s="225">
        <f>IF(BG33=Punktsystem!$B$5,IF(AND(Punktsystem!$I$14&lt;&gt;"",'alle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BJ33" s="230">
        <f>IF(OR('alle Spiele'!BJ33="",'alle Spiele'!BK33=""),0,IF(AND('alle Spiele'!$H33='alle Spiele'!BJ33,'alle Spiele'!$J33='alle Spiele'!BK33),Punktsystem!$B$5,IF(OR(AND('alle Spiele'!$H33-'alle Spiele'!$J33&lt;0,'alle Spiele'!BJ33-'alle Spiele'!BK33&lt;0),AND('alle Spiele'!$H33-'alle Spiele'!$J33&gt;0,'alle Spiele'!BJ33-'alle Spiele'!BK33&gt;0),AND('alle Spiele'!$H33-'alle Spiele'!$J33=0,'alle Spiele'!BJ33-'alle Spiele'!BK33=0)),Punktsystem!$B$6,0)))</f>
        <v>0</v>
      </c>
      <c r="BK33" s="224">
        <f>IF(BJ33=Punktsystem!$B$6,IF(AND(Punktsystem!$D$9&lt;&gt;"",'alle Spiele'!$H33-'alle Spiele'!$J33='alle Spiele'!BJ33-'alle Spiele'!BK33,'alle Spiele'!$H33&lt;&gt;'alle Spiele'!$J33),Punktsystem!$B$9,0)+IF(AND(Punktsystem!$D$11&lt;&gt;"",OR('alle Spiele'!$H33='alle Spiele'!BJ33,'alle Spiele'!$J33='alle Spiele'!BK33)),Punktsystem!$B$11,0)+IF(AND(Punktsystem!$D$10&lt;&gt;"",'alle Spiele'!$H33='alle Spiele'!$J33,'alle Spiele'!BJ33='alle Spiele'!BK33,ABS('alle Spiele'!$H33-'alle Spiele'!BJ33)=1),Punktsystem!$B$10,0),0)</f>
        <v>0</v>
      </c>
      <c r="BL33" s="225">
        <f>IF(BJ33=Punktsystem!$B$5,IF(AND(Punktsystem!$I$14&lt;&gt;"",'alle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BM33" s="230">
        <f>IF(OR('alle Spiele'!BM33="",'alle Spiele'!BN33=""),0,IF(AND('alle Spiele'!$H33='alle Spiele'!BM33,'alle Spiele'!$J33='alle Spiele'!BN33),Punktsystem!$B$5,IF(OR(AND('alle Spiele'!$H33-'alle Spiele'!$J33&lt;0,'alle Spiele'!BM33-'alle Spiele'!BN33&lt;0),AND('alle Spiele'!$H33-'alle Spiele'!$J33&gt;0,'alle Spiele'!BM33-'alle Spiele'!BN33&gt;0),AND('alle Spiele'!$H33-'alle Spiele'!$J33=0,'alle Spiele'!BM33-'alle Spiele'!BN33=0)),Punktsystem!$B$6,0)))</f>
        <v>0</v>
      </c>
      <c r="BN33" s="224">
        <f>IF(BM33=Punktsystem!$B$6,IF(AND(Punktsystem!$D$9&lt;&gt;"",'alle Spiele'!$H33-'alle Spiele'!$J33='alle Spiele'!BM33-'alle Spiele'!BN33,'alle Spiele'!$H33&lt;&gt;'alle Spiele'!$J33),Punktsystem!$B$9,0)+IF(AND(Punktsystem!$D$11&lt;&gt;"",OR('alle Spiele'!$H33='alle Spiele'!BM33,'alle Spiele'!$J33='alle Spiele'!BN33)),Punktsystem!$B$11,0)+IF(AND(Punktsystem!$D$10&lt;&gt;"",'alle Spiele'!$H33='alle Spiele'!$J33,'alle Spiele'!BM33='alle Spiele'!BN33,ABS('alle Spiele'!$H33-'alle Spiele'!BM33)=1),Punktsystem!$B$10,0),0)</f>
        <v>0</v>
      </c>
      <c r="BO33" s="225">
        <f>IF(BM33=Punktsystem!$B$5,IF(AND(Punktsystem!$I$14&lt;&gt;"",'alle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BP33" s="230">
        <f>IF(OR('alle Spiele'!BP33="",'alle Spiele'!BQ33=""),0,IF(AND('alle Spiele'!$H33='alle Spiele'!BP33,'alle Spiele'!$J33='alle Spiele'!BQ33),Punktsystem!$B$5,IF(OR(AND('alle Spiele'!$H33-'alle Spiele'!$J33&lt;0,'alle Spiele'!BP33-'alle Spiele'!BQ33&lt;0),AND('alle Spiele'!$H33-'alle Spiele'!$J33&gt;0,'alle Spiele'!BP33-'alle Spiele'!BQ33&gt;0),AND('alle Spiele'!$H33-'alle Spiele'!$J33=0,'alle Spiele'!BP33-'alle Spiele'!BQ33=0)),Punktsystem!$B$6,0)))</f>
        <v>0</v>
      </c>
      <c r="BQ33" s="224">
        <f>IF(BP33=Punktsystem!$B$6,IF(AND(Punktsystem!$D$9&lt;&gt;"",'alle Spiele'!$H33-'alle Spiele'!$J33='alle Spiele'!BP33-'alle Spiele'!BQ33,'alle Spiele'!$H33&lt;&gt;'alle Spiele'!$J33),Punktsystem!$B$9,0)+IF(AND(Punktsystem!$D$11&lt;&gt;"",OR('alle Spiele'!$H33='alle Spiele'!BP33,'alle Spiele'!$J33='alle Spiele'!BQ33)),Punktsystem!$B$11,0)+IF(AND(Punktsystem!$D$10&lt;&gt;"",'alle Spiele'!$H33='alle Spiele'!$J33,'alle Spiele'!BP33='alle Spiele'!BQ33,ABS('alle Spiele'!$H33-'alle Spiele'!BP33)=1),Punktsystem!$B$10,0),0)</f>
        <v>0</v>
      </c>
      <c r="BR33" s="225">
        <f>IF(BP33=Punktsystem!$B$5,IF(AND(Punktsystem!$I$14&lt;&gt;"",'alle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BS33" s="230">
        <f>IF(OR('alle Spiele'!BS33="",'alle Spiele'!BT33=""),0,IF(AND('alle Spiele'!$H33='alle Spiele'!BS33,'alle Spiele'!$J33='alle Spiele'!BT33),Punktsystem!$B$5,IF(OR(AND('alle Spiele'!$H33-'alle Spiele'!$J33&lt;0,'alle Spiele'!BS33-'alle Spiele'!BT33&lt;0),AND('alle Spiele'!$H33-'alle Spiele'!$J33&gt;0,'alle Spiele'!BS33-'alle Spiele'!BT33&gt;0),AND('alle Spiele'!$H33-'alle Spiele'!$J33=0,'alle Spiele'!BS33-'alle Spiele'!BT33=0)),Punktsystem!$B$6,0)))</f>
        <v>0</v>
      </c>
      <c r="BT33" s="224">
        <f>IF(BS33=Punktsystem!$B$6,IF(AND(Punktsystem!$D$9&lt;&gt;"",'alle Spiele'!$H33-'alle Spiele'!$J33='alle Spiele'!BS33-'alle Spiele'!BT33,'alle Spiele'!$H33&lt;&gt;'alle Spiele'!$J33),Punktsystem!$B$9,0)+IF(AND(Punktsystem!$D$11&lt;&gt;"",OR('alle Spiele'!$H33='alle Spiele'!BS33,'alle Spiele'!$J33='alle Spiele'!BT33)),Punktsystem!$B$11,0)+IF(AND(Punktsystem!$D$10&lt;&gt;"",'alle Spiele'!$H33='alle Spiele'!$J33,'alle Spiele'!BS33='alle Spiele'!BT33,ABS('alle Spiele'!$H33-'alle Spiele'!BS33)=1),Punktsystem!$B$10,0),0)</f>
        <v>0</v>
      </c>
      <c r="BU33" s="225">
        <f>IF(BS33=Punktsystem!$B$5,IF(AND(Punktsystem!$I$14&lt;&gt;"",'alle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BV33" s="230">
        <f>IF(OR('alle Spiele'!BV33="",'alle Spiele'!BW33=""),0,IF(AND('alle Spiele'!$H33='alle Spiele'!BV33,'alle Spiele'!$J33='alle Spiele'!BW33),Punktsystem!$B$5,IF(OR(AND('alle Spiele'!$H33-'alle Spiele'!$J33&lt;0,'alle Spiele'!BV33-'alle Spiele'!BW33&lt;0),AND('alle Spiele'!$H33-'alle Spiele'!$J33&gt;0,'alle Spiele'!BV33-'alle Spiele'!BW33&gt;0),AND('alle Spiele'!$H33-'alle Spiele'!$J33=0,'alle Spiele'!BV33-'alle Spiele'!BW33=0)),Punktsystem!$B$6,0)))</f>
        <v>0</v>
      </c>
      <c r="BW33" s="224">
        <f>IF(BV33=Punktsystem!$B$6,IF(AND(Punktsystem!$D$9&lt;&gt;"",'alle Spiele'!$H33-'alle Spiele'!$J33='alle Spiele'!BV33-'alle Spiele'!BW33,'alle Spiele'!$H33&lt;&gt;'alle Spiele'!$J33),Punktsystem!$B$9,0)+IF(AND(Punktsystem!$D$11&lt;&gt;"",OR('alle Spiele'!$H33='alle Spiele'!BV33,'alle Spiele'!$J33='alle Spiele'!BW33)),Punktsystem!$B$11,0)+IF(AND(Punktsystem!$D$10&lt;&gt;"",'alle Spiele'!$H33='alle Spiele'!$J33,'alle Spiele'!BV33='alle Spiele'!BW33,ABS('alle Spiele'!$H33-'alle Spiele'!BV33)=1),Punktsystem!$B$10,0),0)</f>
        <v>0</v>
      </c>
      <c r="BX33" s="225">
        <f>IF(BV33=Punktsystem!$B$5,IF(AND(Punktsystem!$I$14&lt;&gt;"",'alle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BY33" s="230">
        <f>IF(OR('alle Spiele'!BY33="",'alle Spiele'!BZ33=""),0,IF(AND('alle Spiele'!$H33='alle Spiele'!BY33,'alle Spiele'!$J33='alle Spiele'!BZ33),Punktsystem!$B$5,IF(OR(AND('alle Spiele'!$H33-'alle Spiele'!$J33&lt;0,'alle Spiele'!BY33-'alle Spiele'!BZ33&lt;0),AND('alle Spiele'!$H33-'alle Spiele'!$J33&gt;0,'alle Spiele'!BY33-'alle Spiele'!BZ33&gt;0),AND('alle Spiele'!$H33-'alle Spiele'!$J33=0,'alle Spiele'!BY33-'alle Spiele'!BZ33=0)),Punktsystem!$B$6,0)))</f>
        <v>0</v>
      </c>
      <c r="BZ33" s="224">
        <f>IF(BY33=Punktsystem!$B$6,IF(AND(Punktsystem!$D$9&lt;&gt;"",'alle Spiele'!$H33-'alle Spiele'!$J33='alle Spiele'!BY33-'alle Spiele'!BZ33,'alle Spiele'!$H33&lt;&gt;'alle Spiele'!$J33),Punktsystem!$B$9,0)+IF(AND(Punktsystem!$D$11&lt;&gt;"",OR('alle Spiele'!$H33='alle Spiele'!BY33,'alle Spiele'!$J33='alle Spiele'!BZ33)),Punktsystem!$B$11,0)+IF(AND(Punktsystem!$D$10&lt;&gt;"",'alle Spiele'!$H33='alle Spiele'!$J33,'alle Spiele'!BY33='alle Spiele'!BZ33,ABS('alle Spiele'!$H33-'alle Spiele'!BY33)=1),Punktsystem!$B$10,0),0)</f>
        <v>0</v>
      </c>
      <c r="CA33" s="225">
        <f>IF(BY33=Punktsystem!$B$5,IF(AND(Punktsystem!$I$14&lt;&gt;"",'alle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CB33" s="230">
        <f>IF(OR('alle Spiele'!CB33="",'alle Spiele'!CC33=""),0,IF(AND('alle Spiele'!$H33='alle Spiele'!CB33,'alle Spiele'!$J33='alle Spiele'!CC33),Punktsystem!$B$5,IF(OR(AND('alle Spiele'!$H33-'alle Spiele'!$J33&lt;0,'alle Spiele'!CB33-'alle Spiele'!CC33&lt;0),AND('alle Spiele'!$H33-'alle Spiele'!$J33&gt;0,'alle Spiele'!CB33-'alle Spiele'!CC33&gt;0),AND('alle Spiele'!$H33-'alle Spiele'!$J33=0,'alle Spiele'!CB33-'alle Spiele'!CC33=0)),Punktsystem!$B$6,0)))</f>
        <v>0</v>
      </c>
      <c r="CC33" s="224">
        <f>IF(CB33=Punktsystem!$B$6,IF(AND(Punktsystem!$D$9&lt;&gt;"",'alle Spiele'!$H33-'alle Spiele'!$J33='alle Spiele'!CB33-'alle Spiele'!CC33,'alle Spiele'!$H33&lt;&gt;'alle Spiele'!$J33),Punktsystem!$B$9,0)+IF(AND(Punktsystem!$D$11&lt;&gt;"",OR('alle Spiele'!$H33='alle Spiele'!CB33,'alle Spiele'!$J33='alle Spiele'!CC33)),Punktsystem!$B$11,0)+IF(AND(Punktsystem!$D$10&lt;&gt;"",'alle Spiele'!$H33='alle Spiele'!$J33,'alle Spiele'!CB33='alle Spiele'!CC33,ABS('alle Spiele'!$H33-'alle Spiele'!CB33)=1),Punktsystem!$B$10,0),0)</f>
        <v>0</v>
      </c>
      <c r="CD33" s="225">
        <f>IF(CB33=Punktsystem!$B$5,IF(AND(Punktsystem!$I$14&lt;&gt;"",'alle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CE33" s="230">
        <f>IF(OR('alle Spiele'!CE33="",'alle Spiele'!CF33=""),0,IF(AND('alle Spiele'!$H33='alle Spiele'!CE33,'alle Spiele'!$J33='alle Spiele'!CF33),Punktsystem!$B$5,IF(OR(AND('alle Spiele'!$H33-'alle Spiele'!$J33&lt;0,'alle Spiele'!CE33-'alle Spiele'!CF33&lt;0),AND('alle Spiele'!$H33-'alle Spiele'!$J33&gt;0,'alle Spiele'!CE33-'alle Spiele'!CF33&gt;0),AND('alle Spiele'!$H33-'alle Spiele'!$J33=0,'alle Spiele'!CE33-'alle Spiele'!CF33=0)),Punktsystem!$B$6,0)))</f>
        <v>0</v>
      </c>
      <c r="CF33" s="224">
        <f>IF(CE33=Punktsystem!$B$6,IF(AND(Punktsystem!$D$9&lt;&gt;"",'alle Spiele'!$H33-'alle Spiele'!$J33='alle Spiele'!CE33-'alle Spiele'!CF33,'alle Spiele'!$H33&lt;&gt;'alle Spiele'!$J33),Punktsystem!$B$9,0)+IF(AND(Punktsystem!$D$11&lt;&gt;"",OR('alle Spiele'!$H33='alle Spiele'!CE33,'alle Spiele'!$J33='alle Spiele'!CF33)),Punktsystem!$B$11,0)+IF(AND(Punktsystem!$D$10&lt;&gt;"",'alle Spiele'!$H33='alle Spiele'!$J33,'alle Spiele'!CE33='alle Spiele'!CF33,ABS('alle Spiele'!$H33-'alle Spiele'!CE33)=1),Punktsystem!$B$10,0),0)</f>
        <v>0</v>
      </c>
      <c r="CG33" s="225">
        <f>IF(CE33=Punktsystem!$B$5,IF(AND(Punktsystem!$I$14&lt;&gt;"",'alle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CH33" s="230">
        <f>IF(OR('alle Spiele'!CH33="",'alle Spiele'!CI33=""),0,IF(AND('alle Spiele'!$H33='alle Spiele'!CH33,'alle Spiele'!$J33='alle Spiele'!CI33),Punktsystem!$B$5,IF(OR(AND('alle Spiele'!$H33-'alle Spiele'!$J33&lt;0,'alle Spiele'!CH33-'alle Spiele'!CI33&lt;0),AND('alle Spiele'!$H33-'alle Spiele'!$J33&gt;0,'alle Spiele'!CH33-'alle Spiele'!CI33&gt;0),AND('alle Spiele'!$H33-'alle Spiele'!$J33=0,'alle Spiele'!CH33-'alle Spiele'!CI33=0)),Punktsystem!$B$6,0)))</f>
        <v>0</v>
      </c>
      <c r="CI33" s="224">
        <f>IF(CH33=Punktsystem!$B$6,IF(AND(Punktsystem!$D$9&lt;&gt;"",'alle Spiele'!$H33-'alle Spiele'!$J33='alle Spiele'!CH33-'alle Spiele'!CI33,'alle Spiele'!$H33&lt;&gt;'alle Spiele'!$J33),Punktsystem!$B$9,0)+IF(AND(Punktsystem!$D$11&lt;&gt;"",OR('alle Spiele'!$H33='alle Spiele'!CH33,'alle Spiele'!$J33='alle Spiele'!CI33)),Punktsystem!$B$11,0)+IF(AND(Punktsystem!$D$10&lt;&gt;"",'alle Spiele'!$H33='alle Spiele'!$J33,'alle Spiele'!CH33='alle Spiele'!CI33,ABS('alle Spiele'!$H33-'alle Spiele'!CH33)=1),Punktsystem!$B$10,0),0)</f>
        <v>0</v>
      </c>
      <c r="CJ33" s="225">
        <f>IF(CH33=Punktsystem!$B$5,IF(AND(Punktsystem!$I$14&lt;&gt;"",'alle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CK33" s="230">
        <f>IF(OR('alle Spiele'!CK33="",'alle Spiele'!CL33=""),0,IF(AND('alle Spiele'!$H33='alle Spiele'!CK33,'alle Spiele'!$J33='alle Spiele'!CL33),Punktsystem!$B$5,IF(OR(AND('alle Spiele'!$H33-'alle Spiele'!$J33&lt;0,'alle Spiele'!CK33-'alle Spiele'!CL33&lt;0),AND('alle Spiele'!$H33-'alle Spiele'!$J33&gt;0,'alle Spiele'!CK33-'alle Spiele'!CL33&gt;0),AND('alle Spiele'!$H33-'alle Spiele'!$J33=0,'alle Spiele'!CK33-'alle Spiele'!CL33=0)),Punktsystem!$B$6,0)))</f>
        <v>0</v>
      </c>
      <c r="CL33" s="224">
        <f>IF(CK33=Punktsystem!$B$6,IF(AND(Punktsystem!$D$9&lt;&gt;"",'alle Spiele'!$H33-'alle Spiele'!$J33='alle Spiele'!CK33-'alle Spiele'!CL33,'alle Spiele'!$H33&lt;&gt;'alle Spiele'!$J33),Punktsystem!$B$9,0)+IF(AND(Punktsystem!$D$11&lt;&gt;"",OR('alle Spiele'!$H33='alle Spiele'!CK33,'alle Spiele'!$J33='alle Spiele'!CL33)),Punktsystem!$B$11,0)+IF(AND(Punktsystem!$D$10&lt;&gt;"",'alle Spiele'!$H33='alle Spiele'!$J33,'alle Spiele'!CK33='alle Spiele'!CL33,ABS('alle Spiele'!$H33-'alle Spiele'!CK33)=1),Punktsystem!$B$10,0),0)</f>
        <v>0</v>
      </c>
      <c r="CM33" s="225">
        <f>IF(CK33=Punktsystem!$B$5,IF(AND(Punktsystem!$I$14&lt;&gt;"",'alle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CN33" s="230">
        <f>IF(OR('alle Spiele'!CN33="",'alle Spiele'!CO33=""),0,IF(AND('alle Spiele'!$H33='alle Spiele'!CN33,'alle Spiele'!$J33='alle Spiele'!CO33),Punktsystem!$B$5,IF(OR(AND('alle Spiele'!$H33-'alle Spiele'!$J33&lt;0,'alle Spiele'!CN33-'alle Spiele'!CO33&lt;0),AND('alle Spiele'!$H33-'alle Spiele'!$J33&gt;0,'alle Spiele'!CN33-'alle Spiele'!CO33&gt;0),AND('alle Spiele'!$H33-'alle Spiele'!$J33=0,'alle Spiele'!CN33-'alle Spiele'!CO33=0)),Punktsystem!$B$6,0)))</f>
        <v>0</v>
      </c>
      <c r="CO33" s="224">
        <f>IF(CN33=Punktsystem!$B$6,IF(AND(Punktsystem!$D$9&lt;&gt;"",'alle Spiele'!$H33-'alle Spiele'!$J33='alle Spiele'!CN33-'alle Spiele'!CO33,'alle Spiele'!$H33&lt;&gt;'alle Spiele'!$J33),Punktsystem!$B$9,0)+IF(AND(Punktsystem!$D$11&lt;&gt;"",OR('alle Spiele'!$H33='alle Spiele'!CN33,'alle Spiele'!$J33='alle Spiele'!CO33)),Punktsystem!$B$11,0)+IF(AND(Punktsystem!$D$10&lt;&gt;"",'alle Spiele'!$H33='alle Spiele'!$J33,'alle Spiele'!CN33='alle Spiele'!CO33,ABS('alle Spiele'!$H33-'alle Spiele'!CN33)=1),Punktsystem!$B$10,0),0)</f>
        <v>0</v>
      </c>
      <c r="CP33" s="225">
        <f>IF(CN33=Punktsystem!$B$5,IF(AND(Punktsystem!$I$14&lt;&gt;"",'alle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CQ33" s="230">
        <f>IF(OR('alle Spiele'!CQ33="",'alle Spiele'!CR33=""),0,IF(AND('alle Spiele'!$H33='alle Spiele'!CQ33,'alle Spiele'!$J33='alle Spiele'!CR33),Punktsystem!$B$5,IF(OR(AND('alle Spiele'!$H33-'alle Spiele'!$J33&lt;0,'alle Spiele'!CQ33-'alle Spiele'!CR33&lt;0),AND('alle Spiele'!$H33-'alle Spiele'!$J33&gt;0,'alle Spiele'!CQ33-'alle Spiele'!CR33&gt;0),AND('alle Spiele'!$H33-'alle Spiele'!$J33=0,'alle Spiele'!CQ33-'alle Spiele'!CR33=0)),Punktsystem!$B$6,0)))</f>
        <v>0</v>
      </c>
      <c r="CR33" s="224">
        <f>IF(CQ33=Punktsystem!$B$6,IF(AND(Punktsystem!$D$9&lt;&gt;"",'alle Spiele'!$H33-'alle Spiele'!$J33='alle Spiele'!CQ33-'alle Spiele'!CR33,'alle Spiele'!$H33&lt;&gt;'alle Spiele'!$J33),Punktsystem!$B$9,0)+IF(AND(Punktsystem!$D$11&lt;&gt;"",OR('alle Spiele'!$H33='alle Spiele'!CQ33,'alle Spiele'!$J33='alle Spiele'!CR33)),Punktsystem!$B$11,0)+IF(AND(Punktsystem!$D$10&lt;&gt;"",'alle Spiele'!$H33='alle Spiele'!$J33,'alle Spiele'!CQ33='alle Spiele'!CR33,ABS('alle Spiele'!$H33-'alle Spiele'!CQ33)=1),Punktsystem!$B$10,0),0)</f>
        <v>0</v>
      </c>
      <c r="CS33" s="225">
        <f>IF(CQ33=Punktsystem!$B$5,IF(AND(Punktsystem!$I$14&lt;&gt;"",'alle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CT33" s="230">
        <f>IF(OR('alle Spiele'!CT33="",'alle Spiele'!CU33=""),0,IF(AND('alle Spiele'!$H33='alle Spiele'!CT33,'alle Spiele'!$J33='alle Spiele'!CU33),Punktsystem!$B$5,IF(OR(AND('alle Spiele'!$H33-'alle Spiele'!$J33&lt;0,'alle Spiele'!CT33-'alle Spiele'!CU33&lt;0),AND('alle Spiele'!$H33-'alle Spiele'!$J33&gt;0,'alle Spiele'!CT33-'alle Spiele'!CU33&gt;0),AND('alle Spiele'!$H33-'alle Spiele'!$J33=0,'alle Spiele'!CT33-'alle Spiele'!CU33=0)),Punktsystem!$B$6,0)))</f>
        <v>0</v>
      </c>
      <c r="CU33" s="224">
        <f>IF(CT33=Punktsystem!$B$6,IF(AND(Punktsystem!$D$9&lt;&gt;"",'alle Spiele'!$H33-'alle Spiele'!$J33='alle Spiele'!CT33-'alle Spiele'!CU33,'alle Spiele'!$H33&lt;&gt;'alle Spiele'!$J33),Punktsystem!$B$9,0)+IF(AND(Punktsystem!$D$11&lt;&gt;"",OR('alle Spiele'!$H33='alle Spiele'!CT33,'alle Spiele'!$J33='alle Spiele'!CU33)),Punktsystem!$B$11,0)+IF(AND(Punktsystem!$D$10&lt;&gt;"",'alle Spiele'!$H33='alle Spiele'!$J33,'alle Spiele'!CT33='alle Spiele'!CU33,ABS('alle Spiele'!$H33-'alle Spiele'!CT33)=1),Punktsystem!$B$10,0),0)</f>
        <v>0</v>
      </c>
      <c r="CV33" s="225">
        <f>IF(CT33=Punktsystem!$B$5,IF(AND(Punktsystem!$I$14&lt;&gt;"",'alle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CW33" s="230">
        <f>IF(OR('alle Spiele'!CW33="",'alle Spiele'!CX33=""),0,IF(AND('alle Spiele'!$H33='alle Spiele'!CW33,'alle Spiele'!$J33='alle Spiele'!CX33),Punktsystem!$B$5,IF(OR(AND('alle Spiele'!$H33-'alle Spiele'!$J33&lt;0,'alle Spiele'!CW33-'alle Spiele'!CX33&lt;0),AND('alle Spiele'!$H33-'alle Spiele'!$J33&gt;0,'alle Spiele'!CW33-'alle Spiele'!CX33&gt;0),AND('alle Spiele'!$H33-'alle Spiele'!$J33=0,'alle Spiele'!CW33-'alle Spiele'!CX33=0)),Punktsystem!$B$6,0)))</f>
        <v>0</v>
      </c>
      <c r="CX33" s="224">
        <f>IF(CW33=Punktsystem!$B$6,IF(AND(Punktsystem!$D$9&lt;&gt;"",'alle Spiele'!$H33-'alle Spiele'!$J33='alle Spiele'!CW33-'alle Spiele'!CX33,'alle Spiele'!$H33&lt;&gt;'alle Spiele'!$J33),Punktsystem!$B$9,0)+IF(AND(Punktsystem!$D$11&lt;&gt;"",OR('alle Spiele'!$H33='alle Spiele'!CW33,'alle Spiele'!$J33='alle Spiele'!CX33)),Punktsystem!$B$11,0)+IF(AND(Punktsystem!$D$10&lt;&gt;"",'alle Spiele'!$H33='alle Spiele'!$J33,'alle Spiele'!CW33='alle Spiele'!CX33,ABS('alle Spiele'!$H33-'alle Spiele'!CW33)=1),Punktsystem!$B$10,0),0)</f>
        <v>0</v>
      </c>
      <c r="CY33" s="225">
        <f>IF(CW33=Punktsystem!$B$5,IF(AND(Punktsystem!$I$14&lt;&gt;"",'alle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CZ33" s="230">
        <f>IF(OR('alle Spiele'!CZ33="",'alle Spiele'!DA33=""),0,IF(AND('alle Spiele'!$H33='alle Spiele'!CZ33,'alle Spiele'!$J33='alle Spiele'!DA33),Punktsystem!$B$5,IF(OR(AND('alle Spiele'!$H33-'alle Spiele'!$J33&lt;0,'alle Spiele'!CZ33-'alle Spiele'!DA33&lt;0),AND('alle Spiele'!$H33-'alle Spiele'!$J33&gt;0,'alle Spiele'!CZ33-'alle Spiele'!DA33&gt;0),AND('alle Spiele'!$H33-'alle Spiele'!$J33=0,'alle Spiele'!CZ33-'alle Spiele'!DA33=0)),Punktsystem!$B$6,0)))</f>
        <v>0</v>
      </c>
      <c r="DA33" s="224">
        <f>IF(CZ33=Punktsystem!$B$6,IF(AND(Punktsystem!$D$9&lt;&gt;"",'alle Spiele'!$H33-'alle Spiele'!$J33='alle Spiele'!CZ33-'alle Spiele'!DA33,'alle Spiele'!$H33&lt;&gt;'alle Spiele'!$J33),Punktsystem!$B$9,0)+IF(AND(Punktsystem!$D$11&lt;&gt;"",OR('alle Spiele'!$H33='alle Spiele'!CZ33,'alle Spiele'!$J33='alle Spiele'!DA33)),Punktsystem!$B$11,0)+IF(AND(Punktsystem!$D$10&lt;&gt;"",'alle Spiele'!$H33='alle Spiele'!$J33,'alle Spiele'!CZ33='alle Spiele'!DA33,ABS('alle Spiele'!$H33-'alle Spiele'!CZ33)=1),Punktsystem!$B$10,0),0)</f>
        <v>0</v>
      </c>
      <c r="DB33" s="225">
        <f>IF(CZ33=Punktsystem!$B$5,IF(AND(Punktsystem!$I$14&lt;&gt;"",'alle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DC33" s="230">
        <f>IF(OR('alle Spiele'!DC33="",'alle Spiele'!DD33=""),0,IF(AND('alle Spiele'!$H33='alle Spiele'!DC33,'alle Spiele'!$J33='alle Spiele'!DD33),Punktsystem!$B$5,IF(OR(AND('alle Spiele'!$H33-'alle Spiele'!$J33&lt;0,'alle Spiele'!DC33-'alle Spiele'!DD33&lt;0),AND('alle Spiele'!$H33-'alle Spiele'!$J33&gt;0,'alle Spiele'!DC33-'alle Spiele'!DD33&gt;0),AND('alle Spiele'!$H33-'alle Spiele'!$J33=0,'alle Spiele'!DC33-'alle Spiele'!DD33=0)),Punktsystem!$B$6,0)))</f>
        <v>0</v>
      </c>
      <c r="DD33" s="224">
        <f>IF(DC33=Punktsystem!$B$6,IF(AND(Punktsystem!$D$9&lt;&gt;"",'alle Spiele'!$H33-'alle Spiele'!$J33='alle Spiele'!DC33-'alle Spiele'!DD33,'alle Spiele'!$H33&lt;&gt;'alle Spiele'!$J33),Punktsystem!$B$9,0)+IF(AND(Punktsystem!$D$11&lt;&gt;"",OR('alle Spiele'!$H33='alle Spiele'!DC33,'alle Spiele'!$J33='alle Spiele'!DD33)),Punktsystem!$B$11,0)+IF(AND(Punktsystem!$D$10&lt;&gt;"",'alle Spiele'!$H33='alle Spiele'!$J33,'alle Spiele'!DC33='alle Spiele'!DD33,ABS('alle Spiele'!$H33-'alle Spiele'!DC33)=1),Punktsystem!$B$10,0),0)</f>
        <v>0</v>
      </c>
      <c r="DE33" s="225">
        <f>IF(DC33=Punktsystem!$B$5,IF(AND(Punktsystem!$I$14&lt;&gt;"",'alle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DF33" s="230">
        <f>IF(OR('alle Spiele'!DF33="",'alle Spiele'!DG33=""),0,IF(AND('alle Spiele'!$H33='alle Spiele'!DF33,'alle Spiele'!$J33='alle Spiele'!DG33),Punktsystem!$B$5,IF(OR(AND('alle Spiele'!$H33-'alle Spiele'!$J33&lt;0,'alle Spiele'!DF33-'alle Spiele'!DG33&lt;0),AND('alle Spiele'!$H33-'alle Spiele'!$J33&gt;0,'alle Spiele'!DF33-'alle Spiele'!DG33&gt;0),AND('alle Spiele'!$H33-'alle Spiele'!$J33=0,'alle Spiele'!DF33-'alle Spiele'!DG33=0)),Punktsystem!$B$6,0)))</f>
        <v>0</v>
      </c>
      <c r="DG33" s="224">
        <f>IF(DF33=Punktsystem!$B$6,IF(AND(Punktsystem!$D$9&lt;&gt;"",'alle Spiele'!$H33-'alle Spiele'!$J33='alle Spiele'!DF33-'alle Spiele'!DG33,'alle Spiele'!$H33&lt;&gt;'alle Spiele'!$J33),Punktsystem!$B$9,0)+IF(AND(Punktsystem!$D$11&lt;&gt;"",OR('alle Spiele'!$H33='alle Spiele'!DF33,'alle Spiele'!$J33='alle Spiele'!DG33)),Punktsystem!$B$11,0)+IF(AND(Punktsystem!$D$10&lt;&gt;"",'alle Spiele'!$H33='alle Spiele'!$J33,'alle Spiele'!DF33='alle Spiele'!DG33,ABS('alle Spiele'!$H33-'alle Spiele'!DF33)=1),Punktsystem!$B$10,0),0)</f>
        <v>0</v>
      </c>
      <c r="DH33" s="225">
        <f>IF(DF33=Punktsystem!$B$5,IF(AND(Punktsystem!$I$14&lt;&gt;"",'alle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DI33" s="230">
        <f>IF(OR('alle Spiele'!DI33="",'alle Spiele'!DJ33=""),0,IF(AND('alle Spiele'!$H33='alle Spiele'!DI33,'alle Spiele'!$J33='alle Spiele'!DJ33),Punktsystem!$B$5,IF(OR(AND('alle Spiele'!$H33-'alle Spiele'!$J33&lt;0,'alle Spiele'!DI33-'alle Spiele'!DJ33&lt;0),AND('alle Spiele'!$H33-'alle Spiele'!$J33&gt;0,'alle Spiele'!DI33-'alle Spiele'!DJ33&gt;0),AND('alle Spiele'!$H33-'alle Spiele'!$J33=0,'alle Spiele'!DI33-'alle Spiele'!DJ33=0)),Punktsystem!$B$6,0)))</f>
        <v>0</v>
      </c>
      <c r="DJ33" s="224">
        <f>IF(DI33=Punktsystem!$B$6,IF(AND(Punktsystem!$D$9&lt;&gt;"",'alle Spiele'!$H33-'alle Spiele'!$J33='alle Spiele'!DI33-'alle Spiele'!DJ33,'alle Spiele'!$H33&lt;&gt;'alle Spiele'!$J33),Punktsystem!$B$9,0)+IF(AND(Punktsystem!$D$11&lt;&gt;"",OR('alle Spiele'!$H33='alle Spiele'!DI33,'alle Spiele'!$J33='alle Spiele'!DJ33)),Punktsystem!$B$11,0)+IF(AND(Punktsystem!$D$10&lt;&gt;"",'alle Spiele'!$H33='alle Spiele'!$J33,'alle Spiele'!DI33='alle Spiele'!DJ33,ABS('alle Spiele'!$H33-'alle Spiele'!DI33)=1),Punktsystem!$B$10,0),0)</f>
        <v>0</v>
      </c>
      <c r="DK33" s="225">
        <f>IF(DI33=Punktsystem!$B$5,IF(AND(Punktsystem!$I$14&lt;&gt;"",'alle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DL33" s="230">
        <f>IF(OR('alle Spiele'!DL33="",'alle Spiele'!DM33=""),0,IF(AND('alle Spiele'!$H33='alle Spiele'!DL33,'alle Spiele'!$J33='alle Spiele'!DM33),Punktsystem!$B$5,IF(OR(AND('alle Spiele'!$H33-'alle Spiele'!$J33&lt;0,'alle Spiele'!DL33-'alle Spiele'!DM33&lt;0),AND('alle Spiele'!$H33-'alle Spiele'!$J33&gt;0,'alle Spiele'!DL33-'alle Spiele'!DM33&gt;0),AND('alle Spiele'!$H33-'alle Spiele'!$J33=0,'alle Spiele'!DL33-'alle Spiele'!DM33=0)),Punktsystem!$B$6,0)))</f>
        <v>0</v>
      </c>
      <c r="DM33" s="224">
        <f>IF(DL33=Punktsystem!$B$6,IF(AND(Punktsystem!$D$9&lt;&gt;"",'alle Spiele'!$H33-'alle Spiele'!$J33='alle Spiele'!DL33-'alle Spiele'!DM33,'alle Spiele'!$H33&lt;&gt;'alle Spiele'!$J33),Punktsystem!$B$9,0)+IF(AND(Punktsystem!$D$11&lt;&gt;"",OR('alle Spiele'!$H33='alle Spiele'!DL33,'alle Spiele'!$J33='alle Spiele'!DM33)),Punktsystem!$B$11,0)+IF(AND(Punktsystem!$D$10&lt;&gt;"",'alle Spiele'!$H33='alle Spiele'!$J33,'alle Spiele'!DL33='alle Spiele'!DM33,ABS('alle Spiele'!$H33-'alle Spiele'!DL33)=1),Punktsystem!$B$10,0),0)</f>
        <v>0</v>
      </c>
      <c r="DN33" s="225">
        <f>IF(DL33=Punktsystem!$B$5,IF(AND(Punktsystem!$I$14&lt;&gt;"",'alle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DO33" s="230">
        <f>IF(OR('alle Spiele'!DO33="",'alle Spiele'!DP33=""),0,IF(AND('alle Spiele'!$H33='alle Spiele'!DO33,'alle Spiele'!$J33='alle Spiele'!DP33),Punktsystem!$B$5,IF(OR(AND('alle Spiele'!$H33-'alle Spiele'!$J33&lt;0,'alle Spiele'!DO33-'alle Spiele'!DP33&lt;0),AND('alle Spiele'!$H33-'alle Spiele'!$J33&gt;0,'alle Spiele'!DO33-'alle Spiele'!DP33&gt;0),AND('alle Spiele'!$H33-'alle Spiele'!$J33=0,'alle Spiele'!DO33-'alle Spiele'!DP33=0)),Punktsystem!$B$6,0)))</f>
        <v>0</v>
      </c>
      <c r="DP33" s="224">
        <f>IF(DO33=Punktsystem!$B$6,IF(AND(Punktsystem!$D$9&lt;&gt;"",'alle Spiele'!$H33-'alle Spiele'!$J33='alle Spiele'!DO33-'alle Spiele'!DP33,'alle Spiele'!$H33&lt;&gt;'alle Spiele'!$J33),Punktsystem!$B$9,0)+IF(AND(Punktsystem!$D$11&lt;&gt;"",OR('alle Spiele'!$H33='alle Spiele'!DO33,'alle Spiele'!$J33='alle Spiele'!DP33)),Punktsystem!$B$11,0)+IF(AND(Punktsystem!$D$10&lt;&gt;"",'alle Spiele'!$H33='alle Spiele'!$J33,'alle Spiele'!DO33='alle Spiele'!DP33,ABS('alle Spiele'!$H33-'alle Spiele'!DO33)=1),Punktsystem!$B$10,0),0)</f>
        <v>0</v>
      </c>
      <c r="DQ33" s="225">
        <f>IF(DO33=Punktsystem!$B$5,IF(AND(Punktsystem!$I$14&lt;&gt;"",'alle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DR33" s="230">
        <f>IF(OR('alle Spiele'!DR33="",'alle Spiele'!DS33=""),0,IF(AND('alle Spiele'!$H33='alle Spiele'!DR33,'alle Spiele'!$J33='alle Spiele'!DS33),Punktsystem!$B$5,IF(OR(AND('alle Spiele'!$H33-'alle Spiele'!$J33&lt;0,'alle Spiele'!DR33-'alle Spiele'!DS33&lt;0),AND('alle Spiele'!$H33-'alle Spiele'!$J33&gt;0,'alle Spiele'!DR33-'alle Spiele'!DS33&gt;0),AND('alle Spiele'!$H33-'alle Spiele'!$J33=0,'alle Spiele'!DR33-'alle Spiele'!DS33=0)),Punktsystem!$B$6,0)))</f>
        <v>0</v>
      </c>
      <c r="DS33" s="224">
        <f>IF(DR33=Punktsystem!$B$6,IF(AND(Punktsystem!$D$9&lt;&gt;"",'alle Spiele'!$H33-'alle Spiele'!$J33='alle Spiele'!DR33-'alle Spiele'!DS33,'alle Spiele'!$H33&lt;&gt;'alle Spiele'!$J33),Punktsystem!$B$9,0)+IF(AND(Punktsystem!$D$11&lt;&gt;"",OR('alle Spiele'!$H33='alle Spiele'!DR33,'alle Spiele'!$J33='alle Spiele'!DS33)),Punktsystem!$B$11,0)+IF(AND(Punktsystem!$D$10&lt;&gt;"",'alle Spiele'!$H33='alle Spiele'!$J33,'alle Spiele'!DR33='alle Spiele'!DS33,ABS('alle Spiele'!$H33-'alle Spiele'!DR33)=1),Punktsystem!$B$10,0),0)</f>
        <v>0</v>
      </c>
      <c r="DT33" s="225">
        <f>IF(DR33=Punktsystem!$B$5,IF(AND(Punktsystem!$I$14&lt;&gt;"",'alle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DU33" s="230">
        <f>IF(OR('alle Spiele'!DU33="",'alle Spiele'!DV33=""),0,IF(AND('alle Spiele'!$H33='alle Spiele'!DU33,'alle Spiele'!$J33='alle Spiele'!DV33),Punktsystem!$B$5,IF(OR(AND('alle Spiele'!$H33-'alle Spiele'!$J33&lt;0,'alle Spiele'!DU33-'alle Spiele'!DV33&lt;0),AND('alle Spiele'!$H33-'alle Spiele'!$J33&gt;0,'alle Spiele'!DU33-'alle Spiele'!DV33&gt;0),AND('alle Spiele'!$H33-'alle Spiele'!$J33=0,'alle Spiele'!DU33-'alle Spiele'!DV33=0)),Punktsystem!$B$6,0)))</f>
        <v>0</v>
      </c>
      <c r="DV33" s="224">
        <f>IF(DU33=Punktsystem!$B$6,IF(AND(Punktsystem!$D$9&lt;&gt;"",'alle Spiele'!$H33-'alle Spiele'!$J33='alle Spiele'!DU33-'alle Spiele'!DV33,'alle Spiele'!$H33&lt;&gt;'alle Spiele'!$J33),Punktsystem!$B$9,0)+IF(AND(Punktsystem!$D$11&lt;&gt;"",OR('alle Spiele'!$H33='alle Spiele'!DU33,'alle Spiele'!$J33='alle Spiele'!DV33)),Punktsystem!$B$11,0)+IF(AND(Punktsystem!$D$10&lt;&gt;"",'alle Spiele'!$H33='alle Spiele'!$J33,'alle Spiele'!DU33='alle Spiele'!DV33,ABS('alle Spiele'!$H33-'alle Spiele'!DU33)=1),Punktsystem!$B$10,0),0)</f>
        <v>0</v>
      </c>
      <c r="DW33" s="225">
        <f>IF(DU33=Punktsystem!$B$5,IF(AND(Punktsystem!$I$14&lt;&gt;"",'alle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DX33" s="230">
        <f>IF(OR('alle Spiele'!DX33="",'alle Spiele'!DY33=""),0,IF(AND('alle Spiele'!$H33='alle Spiele'!DX33,'alle Spiele'!$J33='alle Spiele'!DY33),Punktsystem!$B$5,IF(OR(AND('alle Spiele'!$H33-'alle Spiele'!$J33&lt;0,'alle Spiele'!DX33-'alle Spiele'!DY33&lt;0),AND('alle Spiele'!$H33-'alle Spiele'!$J33&gt;0,'alle Spiele'!DX33-'alle Spiele'!DY33&gt;0),AND('alle Spiele'!$H33-'alle Spiele'!$J33=0,'alle Spiele'!DX33-'alle Spiele'!DY33=0)),Punktsystem!$B$6,0)))</f>
        <v>0</v>
      </c>
      <c r="DY33" s="224">
        <f>IF(DX33=Punktsystem!$B$6,IF(AND(Punktsystem!$D$9&lt;&gt;"",'alle Spiele'!$H33-'alle Spiele'!$J33='alle Spiele'!DX33-'alle Spiele'!DY33,'alle Spiele'!$H33&lt;&gt;'alle Spiele'!$J33),Punktsystem!$B$9,0)+IF(AND(Punktsystem!$D$11&lt;&gt;"",OR('alle Spiele'!$H33='alle Spiele'!DX33,'alle Spiele'!$J33='alle Spiele'!DY33)),Punktsystem!$B$11,0)+IF(AND(Punktsystem!$D$10&lt;&gt;"",'alle Spiele'!$H33='alle Spiele'!$J33,'alle Spiele'!DX33='alle Spiele'!DY33,ABS('alle Spiele'!$H33-'alle Spiele'!DX33)=1),Punktsystem!$B$10,0),0)</f>
        <v>0</v>
      </c>
      <c r="DZ33" s="225">
        <f>IF(DX33=Punktsystem!$B$5,IF(AND(Punktsystem!$I$14&lt;&gt;"",'alle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EA33" s="230">
        <f>IF(OR('alle Spiele'!EA33="",'alle Spiele'!EB33=""),0,IF(AND('alle Spiele'!$H33='alle Spiele'!EA33,'alle Spiele'!$J33='alle Spiele'!EB33),Punktsystem!$B$5,IF(OR(AND('alle Spiele'!$H33-'alle Spiele'!$J33&lt;0,'alle Spiele'!EA33-'alle Spiele'!EB33&lt;0),AND('alle Spiele'!$H33-'alle Spiele'!$J33&gt;0,'alle Spiele'!EA33-'alle Spiele'!EB33&gt;0),AND('alle Spiele'!$H33-'alle Spiele'!$J33=0,'alle Spiele'!EA33-'alle Spiele'!EB33=0)),Punktsystem!$B$6,0)))</f>
        <v>0</v>
      </c>
      <c r="EB33" s="224">
        <f>IF(EA33=Punktsystem!$B$6,IF(AND(Punktsystem!$D$9&lt;&gt;"",'alle Spiele'!$H33-'alle Spiele'!$J33='alle Spiele'!EA33-'alle Spiele'!EB33,'alle Spiele'!$H33&lt;&gt;'alle Spiele'!$J33),Punktsystem!$B$9,0)+IF(AND(Punktsystem!$D$11&lt;&gt;"",OR('alle Spiele'!$H33='alle Spiele'!EA33,'alle Spiele'!$J33='alle Spiele'!EB33)),Punktsystem!$B$11,0)+IF(AND(Punktsystem!$D$10&lt;&gt;"",'alle Spiele'!$H33='alle Spiele'!$J33,'alle Spiele'!EA33='alle Spiele'!EB33,ABS('alle Spiele'!$H33-'alle Spiele'!EA33)=1),Punktsystem!$B$10,0),0)</f>
        <v>0</v>
      </c>
      <c r="EC33" s="225">
        <f>IF(EA33=Punktsystem!$B$5,IF(AND(Punktsystem!$I$14&lt;&gt;"",'alle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ED33" s="230">
        <f>IF(OR('alle Spiele'!ED33="",'alle Spiele'!EE33=""),0,IF(AND('alle Spiele'!$H33='alle Spiele'!ED33,'alle Spiele'!$J33='alle Spiele'!EE33),Punktsystem!$B$5,IF(OR(AND('alle Spiele'!$H33-'alle Spiele'!$J33&lt;0,'alle Spiele'!ED33-'alle Spiele'!EE33&lt;0),AND('alle Spiele'!$H33-'alle Spiele'!$J33&gt;0,'alle Spiele'!ED33-'alle Spiele'!EE33&gt;0),AND('alle Spiele'!$H33-'alle Spiele'!$J33=0,'alle Spiele'!ED33-'alle Spiele'!EE33=0)),Punktsystem!$B$6,0)))</f>
        <v>0</v>
      </c>
      <c r="EE33" s="224">
        <f>IF(ED33=Punktsystem!$B$6,IF(AND(Punktsystem!$D$9&lt;&gt;"",'alle Spiele'!$H33-'alle Spiele'!$J33='alle Spiele'!ED33-'alle Spiele'!EE33,'alle Spiele'!$H33&lt;&gt;'alle Spiele'!$J33),Punktsystem!$B$9,0)+IF(AND(Punktsystem!$D$11&lt;&gt;"",OR('alle Spiele'!$H33='alle Spiele'!ED33,'alle Spiele'!$J33='alle Spiele'!EE33)),Punktsystem!$B$11,0)+IF(AND(Punktsystem!$D$10&lt;&gt;"",'alle Spiele'!$H33='alle Spiele'!$J33,'alle Spiele'!ED33='alle Spiele'!EE33,ABS('alle Spiele'!$H33-'alle Spiele'!ED33)=1),Punktsystem!$B$10,0),0)</f>
        <v>0</v>
      </c>
      <c r="EF33" s="225">
        <f>IF(ED33=Punktsystem!$B$5,IF(AND(Punktsystem!$I$14&lt;&gt;"",'alle Spiele'!$H33+'alle Spiele'!$J33&gt;Punktsystem!$D$14),('alle Spiele'!$H33+'alle Spiele'!$J33-Punktsystem!$D$14)*Punktsystem!$F$14,0)+IF(AND(Punktsystem!$I$15&lt;&gt;"",ABS('alle Spiele'!$H33-'alle Spiele'!$J33)&gt;Punktsystem!$D$15),(ABS('alle Spiele'!$H33-'alle Spiele'!$J33)-Punktsystem!$D$15)*Punktsystem!$F$15,0),0)</f>
        <v>0</v>
      </c>
      <c r="EG33" s="230">
        <f>IF(OR('alle Spiele'!EG33="",'alle Spiele'!EH33=""),0,IF(AND('alle Spiele'!$H33='alle Spiele'!EG33,'alle Spiele'!$J33='alle Spiele'!EH33),Punktsystem!$B$5,IF(OR(AND('alle Spiele'!$H33-'alle Spiele'!$J33&lt;0,'alle Spiele'!EG33-'alle Spiele'!EH33&lt;0),AND('alle Spiele'!$H33-'alle Spiele'!$J33&gt;0,'alle Spiele'!EG33-'alle Spiele'!EH33&gt;0),AND('alle Spiele'!$H33-'alle Spiele'!$J33=0,'alle Spiele'!EG33-'alle Spiele'!EH33=0)),Punktsystem!$B$6,0)))</f>
        <v>0</v>
      </c>
      <c r="EH33" s="224">
        <f>IF(EG33=Punktsystem!$B$6,IF(AND(Punktsystem!$D$9&lt;&gt;"",'alle Spiele'!$H33-'alle Spiele'!$J33='alle Spiele'!EG33-'alle Spiele'!EH33,'alle Spiele'!$H33&lt;&gt;'alle Spiele'!$J33),Punktsystem!$B$9,0)+IF(AND(Punktsystem!$D$11&lt;&gt;"",OR('alle Spiele'!$H33='alle Spiele'!EG33,'alle Spiele'!$J33='alle Spiele'!EH33)),Punktsystem!$B$11,0)+IF(AND(Punktsystem!$D$10&lt;&gt;"",'alle Spiele'!$H33='alle Spiele'!$J33,'alle Spiele'!EG33='alle Spiele'!EH33,ABS('alle Spiele'!$H33-'alle Spiele'!EG33)=1),Punktsystem!$B$10,0),0)</f>
        <v>0</v>
      </c>
      <c r="EI33" s="225">
        <f>IF(EG33=Punktsystem!$B$5,IF(AND(Punktsystem!$I$14&lt;&gt;"",'alle Spiele'!$H33+'alle Spiele'!$J33&gt;Punktsystem!$D$14),('alle Spiele'!$H33+'alle Spiele'!$J33-Punktsystem!$D$14)*Punktsystem!$F$14,0)+IF(AND(Punktsystem!$I$15&lt;&gt;"",ABS('alle Spiele'!$H33-'alle Spiele'!$J33)&gt;Punktsystem!$D$15),(ABS('alle Spiele'!$H33-'alle Spiele'!$J33)-Punktsystem!$D$15)*Punktsystem!$F$15,0),0)</f>
        <v>0</v>
      </c>
    </row>
    <row r="34" spans="1:139" x14ac:dyDescent="0.2">
      <c r="A34"/>
      <c r="B34"/>
      <c r="C34"/>
      <c r="D34"/>
      <c r="E34"/>
      <c r="F34"/>
      <c r="G34"/>
      <c r="H34"/>
      <c r="J34"/>
      <c r="K34"/>
      <c r="L34"/>
      <c r="M34"/>
      <c r="N34"/>
      <c r="O34"/>
      <c r="P34"/>
      <c r="Q34"/>
      <c r="T34" s="230">
        <f>IF(OR('alle Spiele'!T34="",'alle Spiele'!U34=""),0,IF(AND('alle Spiele'!$H34='alle Spiele'!T34,'alle Spiele'!$J34='alle Spiele'!U34),Punktsystem!$B$5,IF(OR(AND('alle Spiele'!$H34-'alle Spiele'!$J34&lt;0,'alle Spiele'!T34-'alle Spiele'!U34&lt;0),AND('alle Spiele'!$H34-'alle Spiele'!$J34&gt;0,'alle Spiele'!T34-'alle Spiele'!U34&gt;0),AND('alle Spiele'!$H34-'alle Spiele'!$J34=0,'alle Spiele'!T34-'alle Spiele'!U34=0)),Punktsystem!$B$6,0)))</f>
        <v>0</v>
      </c>
      <c r="U34" s="224">
        <f>IF(T34=Punktsystem!$B$6,IF(AND(Punktsystem!$D$9&lt;&gt;"",'alle Spiele'!$H34-'alle Spiele'!$J34='alle Spiele'!T34-'alle Spiele'!U34,'alle Spiele'!$H34&lt;&gt;'alle Spiele'!$J34),Punktsystem!$B$9,0)+IF(AND(Punktsystem!$D$11&lt;&gt;"",OR('alle Spiele'!$H34='alle Spiele'!T34,'alle Spiele'!$J34='alle Spiele'!U34)),Punktsystem!$B$11,0)+IF(AND(Punktsystem!$D$10&lt;&gt;"",'alle Spiele'!$H34='alle Spiele'!$J34,'alle Spiele'!T34='alle Spiele'!U34,ABS('alle Spiele'!$H34-'alle Spiele'!T34)=1),Punktsystem!$B$10,0),0)</f>
        <v>0</v>
      </c>
      <c r="V34" s="225">
        <f>IF(T34=Punktsystem!$B$5,IF(AND(Punktsystem!$I$14&lt;&gt;"",'alle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W34" s="230">
        <f>IF(OR('alle Spiele'!W34="",'alle Spiele'!X34=""),0,IF(AND('alle Spiele'!$H34='alle Spiele'!W34,'alle Spiele'!$J34='alle Spiele'!X34),Punktsystem!$B$5,IF(OR(AND('alle Spiele'!$H34-'alle Spiele'!$J34&lt;0,'alle Spiele'!W34-'alle Spiele'!X34&lt;0),AND('alle Spiele'!$H34-'alle Spiele'!$J34&gt;0,'alle Spiele'!W34-'alle Spiele'!X34&gt;0),AND('alle Spiele'!$H34-'alle Spiele'!$J34=0,'alle Spiele'!W34-'alle Spiele'!X34=0)),Punktsystem!$B$6,0)))</f>
        <v>0</v>
      </c>
      <c r="X34" s="224">
        <f>IF(W34=Punktsystem!$B$6,IF(AND(Punktsystem!$D$9&lt;&gt;"",'alle Spiele'!$H34-'alle Spiele'!$J34='alle Spiele'!W34-'alle Spiele'!X34,'alle Spiele'!$H34&lt;&gt;'alle Spiele'!$J34),Punktsystem!$B$9,0)+IF(AND(Punktsystem!$D$11&lt;&gt;"",OR('alle Spiele'!$H34='alle Spiele'!W34,'alle Spiele'!$J34='alle Spiele'!X34)),Punktsystem!$B$11,0)+IF(AND(Punktsystem!$D$10&lt;&gt;"",'alle Spiele'!$H34='alle Spiele'!$J34,'alle Spiele'!W34='alle Spiele'!X34,ABS('alle Spiele'!$H34-'alle Spiele'!W34)=1),Punktsystem!$B$10,0),0)</f>
        <v>0</v>
      </c>
      <c r="Y34" s="225">
        <f>IF(W34=Punktsystem!$B$5,IF(AND(Punktsystem!$I$14&lt;&gt;"",'alle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Z34" s="230">
        <f>IF(OR('alle Spiele'!Z34="",'alle Spiele'!AA34=""),0,IF(AND('alle Spiele'!$H34='alle Spiele'!Z34,'alle Spiele'!$J34='alle Spiele'!AA34),Punktsystem!$B$5,IF(OR(AND('alle Spiele'!$H34-'alle Spiele'!$J34&lt;0,'alle Spiele'!Z34-'alle Spiele'!AA34&lt;0),AND('alle Spiele'!$H34-'alle Spiele'!$J34&gt;0,'alle Spiele'!Z34-'alle Spiele'!AA34&gt;0),AND('alle Spiele'!$H34-'alle Spiele'!$J34=0,'alle Spiele'!Z34-'alle Spiele'!AA34=0)),Punktsystem!$B$6,0)))</f>
        <v>0</v>
      </c>
      <c r="AA34" s="224">
        <f>IF(Z34=Punktsystem!$B$6,IF(AND(Punktsystem!$D$9&lt;&gt;"",'alle Spiele'!$H34-'alle Spiele'!$J34='alle Spiele'!Z34-'alle Spiele'!AA34,'alle Spiele'!$H34&lt;&gt;'alle Spiele'!$J34),Punktsystem!$B$9,0)+IF(AND(Punktsystem!$D$11&lt;&gt;"",OR('alle Spiele'!$H34='alle Spiele'!Z34,'alle Spiele'!$J34='alle Spiele'!AA34)),Punktsystem!$B$11,0)+IF(AND(Punktsystem!$D$10&lt;&gt;"",'alle Spiele'!$H34='alle Spiele'!$J34,'alle Spiele'!Z34='alle Spiele'!AA34,ABS('alle Spiele'!$H34-'alle Spiele'!Z34)=1),Punktsystem!$B$10,0),0)</f>
        <v>0</v>
      </c>
      <c r="AB34" s="225">
        <f>IF(Z34=Punktsystem!$B$5,IF(AND(Punktsystem!$I$14&lt;&gt;"",'alle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AC34" s="230">
        <f>IF(OR('alle Spiele'!AC34="",'alle Spiele'!AD34=""),0,IF(AND('alle Spiele'!$H34='alle Spiele'!AC34,'alle Spiele'!$J34='alle Spiele'!AD34),Punktsystem!$B$5,IF(OR(AND('alle Spiele'!$H34-'alle Spiele'!$J34&lt;0,'alle Spiele'!AC34-'alle Spiele'!AD34&lt;0),AND('alle Spiele'!$H34-'alle Spiele'!$J34&gt;0,'alle Spiele'!AC34-'alle Spiele'!AD34&gt;0),AND('alle Spiele'!$H34-'alle Spiele'!$J34=0,'alle Spiele'!AC34-'alle Spiele'!AD34=0)),Punktsystem!$B$6,0)))</f>
        <v>0</v>
      </c>
      <c r="AD34" s="224">
        <f>IF(AC34=Punktsystem!$B$6,IF(AND(Punktsystem!$D$9&lt;&gt;"",'alle Spiele'!$H34-'alle Spiele'!$J34='alle Spiele'!AC34-'alle Spiele'!AD34,'alle Spiele'!$H34&lt;&gt;'alle Spiele'!$J34),Punktsystem!$B$9,0)+IF(AND(Punktsystem!$D$11&lt;&gt;"",OR('alle Spiele'!$H34='alle Spiele'!AC34,'alle Spiele'!$J34='alle Spiele'!AD34)),Punktsystem!$B$11,0)+IF(AND(Punktsystem!$D$10&lt;&gt;"",'alle Spiele'!$H34='alle Spiele'!$J34,'alle Spiele'!AC34='alle Spiele'!AD34,ABS('alle Spiele'!$H34-'alle Spiele'!AC34)=1),Punktsystem!$B$10,0),0)</f>
        <v>0</v>
      </c>
      <c r="AE34" s="225">
        <f>IF(AC34=Punktsystem!$B$5,IF(AND(Punktsystem!$I$14&lt;&gt;"",'alle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AF34" s="230">
        <f>IF(OR('alle Spiele'!AF34="",'alle Spiele'!AG34=""),0,IF(AND('alle Spiele'!$H34='alle Spiele'!AF34,'alle Spiele'!$J34='alle Spiele'!AG34),Punktsystem!$B$5,IF(OR(AND('alle Spiele'!$H34-'alle Spiele'!$J34&lt;0,'alle Spiele'!AF34-'alle Spiele'!AG34&lt;0),AND('alle Spiele'!$H34-'alle Spiele'!$J34&gt;0,'alle Spiele'!AF34-'alle Spiele'!AG34&gt;0),AND('alle Spiele'!$H34-'alle Spiele'!$J34=0,'alle Spiele'!AF34-'alle Spiele'!AG34=0)),Punktsystem!$B$6,0)))</f>
        <v>0</v>
      </c>
      <c r="AG34" s="224">
        <f>IF(AF34=Punktsystem!$B$6,IF(AND(Punktsystem!$D$9&lt;&gt;"",'alle Spiele'!$H34-'alle Spiele'!$J34='alle Spiele'!AF34-'alle Spiele'!AG34,'alle Spiele'!$H34&lt;&gt;'alle Spiele'!$J34),Punktsystem!$B$9,0)+IF(AND(Punktsystem!$D$11&lt;&gt;"",OR('alle Spiele'!$H34='alle Spiele'!AF34,'alle Spiele'!$J34='alle Spiele'!AG34)),Punktsystem!$B$11,0)+IF(AND(Punktsystem!$D$10&lt;&gt;"",'alle Spiele'!$H34='alle Spiele'!$J34,'alle Spiele'!AF34='alle Spiele'!AG34,ABS('alle Spiele'!$H34-'alle Spiele'!AF34)=1),Punktsystem!$B$10,0),0)</f>
        <v>0</v>
      </c>
      <c r="AH34" s="225">
        <f>IF(AF34=Punktsystem!$B$5,IF(AND(Punktsystem!$I$14&lt;&gt;"",'alle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AI34" s="230">
        <f>IF(OR('alle Spiele'!AI34="",'alle Spiele'!AJ34=""),0,IF(AND('alle Spiele'!$H34='alle Spiele'!AI34,'alle Spiele'!$J34='alle Spiele'!AJ34),Punktsystem!$B$5,IF(OR(AND('alle Spiele'!$H34-'alle Spiele'!$J34&lt;0,'alle Spiele'!AI34-'alle Spiele'!AJ34&lt;0),AND('alle Spiele'!$H34-'alle Spiele'!$J34&gt;0,'alle Spiele'!AI34-'alle Spiele'!AJ34&gt;0),AND('alle Spiele'!$H34-'alle Spiele'!$J34=0,'alle Spiele'!AI34-'alle Spiele'!AJ34=0)),Punktsystem!$B$6,0)))</f>
        <v>0</v>
      </c>
      <c r="AJ34" s="224">
        <f>IF(AI34=Punktsystem!$B$6,IF(AND(Punktsystem!$D$9&lt;&gt;"",'alle Spiele'!$H34-'alle Spiele'!$J34='alle Spiele'!AI34-'alle Spiele'!AJ34,'alle Spiele'!$H34&lt;&gt;'alle Spiele'!$J34),Punktsystem!$B$9,0)+IF(AND(Punktsystem!$D$11&lt;&gt;"",OR('alle Spiele'!$H34='alle Spiele'!AI34,'alle Spiele'!$J34='alle Spiele'!AJ34)),Punktsystem!$B$11,0)+IF(AND(Punktsystem!$D$10&lt;&gt;"",'alle Spiele'!$H34='alle Spiele'!$J34,'alle Spiele'!AI34='alle Spiele'!AJ34,ABS('alle Spiele'!$H34-'alle Spiele'!AI34)=1),Punktsystem!$B$10,0),0)</f>
        <v>0</v>
      </c>
      <c r="AK34" s="225">
        <f>IF(AI34=Punktsystem!$B$5,IF(AND(Punktsystem!$I$14&lt;&gt;"",'alle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AL34" s="230">
        <f>IF(OR('alle Spiele'!AL34="",'alle Spiele'!AM34=""),0,IF(AND('alle Spiele'!$H34='alle Spiele'!AL34,'alle Spiele'!$J34='alle Spiele'!AM34),Punktsystem!$B$5,IF(OR(AND('alle Spiele'!$H34-'alle Spiele'!$J34&lt;0,'alle Spiele'!AL34-'alle Spiele'!AM34&lt;0),AND('alle Spiele'!$H34-'alle Spiele'!$J34&gt;0,'alle Spiele'!AL34-'alle Spiele'!AM34&gt;0),AND('alle Spiele'!$H34-'alle Spiele'!$J34=0,'alle Spiele'!AL34-'alle Spiele'!AM34=0)),Punktsystem!$B$6,0)))</f>
        <v>0</v>
      </c>
      <c r="AM34" s="224">
        <f>IF(AL34=Punktsystem!$B$6,IF(AND(Punktsystem!$D$9&lt;&gt;"",'alle Spiele'!$H34-'alle Spiele'!$J34='alle Spiele'!AL34-'alle Spiele'!AM34,'alle Spiele'!$H34&lt;&gt;'alle Spiele'!$J34),Punktsystem!$B$9,0)+IF(AND(Punktsystem!$D$11&lt;&gt;"",OR('alle Spiele'!$H34='alle Spiele'!AL34,'alle Spiele'!$J34='alle Spiele'!AM34)),Punktsystem!$B$11,0)+IF(AND(Punktsystem!$D$10&lt;&gt;"",'alle Spiele'!$H34='alle Spiele'!$J34,'alle Spiele'!AL34='alle Spiele'!AM34,ABS('alle Spiele'!$H34-'alle Spiele'!AL34)=1),Punktsystem!$B$10,0),0)</f>
        <v>0</v>
      </c>
      <c r="AN34" s="225">
        <f>IF(AL34=Punktsystem!$B$5,IF(AND(Punktsystem!$I$14&lt;&gt;"",'alle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AO34" s="230">
        <f>IF(OR('alle Spiele'!AO34="",'alle Spiele'!AP34=""),0,IF(AND('alle Spiele'!$H34='alle Spiele'!AO34,'alle Spiele'!$J34='alle Spiele'!AP34),Punktsystem!$B$5,IF(OR(AND('alle Spiele'!$H34-'alle Spiele'!$J34&lt;0,'alle Spiele'!AO34-'alle Spiele'!AP34&lt;0),AND('alle Spiele'!$H34-'alle Spiele'!$J34&gt;0,'alle Spiele'!AO34-'alle Spiele'!AP34&gt;0),AND('alle Spiele'!$H34-'alle Spiele'!$J34=0,'alle Spiele'!AO34-'alle Spiele'!AP34=0)),Punktsystem!$B$6,0)))</f>
        <v>0</v>
      </c>
      <c r="AP34" s="224">
        <f>IF(AO34=Punktsystem!$B$6,IF(AND(Punktsystem!$D$9&lt;&gt;"",'alle Spiele'!$H34-'alle Spiele'!$J34='alle Spiele'!AO34-'alle Spiele'!AP34,'alle Spiele'!$H34&lt;&gt;'alle Spiele'!$J34),Punktsystem!$B$9,0)+IF(AND(Punktsystem!$D$11&lt;&gt;"",OR('alle Spiele'!$H34='alle Spiele'!AO34,'alle Spiele'!$J34='alle Spiele'!AP34)),Punktsystem!$B$11,0)+IF(AND(Punktsystem!$D$10&lt;&gt;"",'alle Spiele'!$H34='alle Spiele'!$J34,'alle Spiele'!AO34='alle Spiele'!AP34,ABS('alle Spiele'!$H34-'alle Spiele'!AO34)=1),Punktsystem!$B$10,0),0)</f>
        <v>0</v>
      </c>
      <c r="AQ34" s="225">
        <f>IF(AO34=Punktsystem!$B$5,IF(AND(Punktsystem!$I$14&lt;&gt;"",'alle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AR34" s="230">
        <f>IF(OR('alle Spiele'!AR34="",'alle Spiele'!AS34=""),0,IF(AND('alle Spiele'!$H34='alle Spiele'!AR34,'alle Spiele'!$J34='alle Spiele'!AS34),Punktsystem!$B$5,IF(OR(AND('alle Spiele'!$H34-'alle Spiele'!$J34&lt;0,'alle Spiele'!AR34-'alle Spiele'!AS34&lt;0),AND('alle Spiele'!$H34-'alle Spiele'!$J34&gt;0,'alle Spiele'!AR34-'alle Spiele'!AS34&gt;0),AND('alle Spiele'!$H34-'alle Spiele'!$J34=0,'alle Spiele'!AR34-'alle Spiele'!AS34=0)),Punktsystem!$B$6,0)))</f>
        <v>0</v>
      </c>
      <c r="AS34" s="224">
        <f>IF(AR34=Punktsystem!$B$6,IF(AND(Punktsystem!$D$9&lt;&gt;"",'alle Spiele'!$H34-'alle Spiele'!$J34='alle Spiele'!AR34-'alle Spiele'!AS34,'alle Spiele'!$H34&lt;&gt;'alle Spiele'!$J34),Punktsystem!$B$9,0)+IF(AND(Punktsystem!$D$11&lt;&gt;"",OR('alle Spiele'!$H34='alle Spiele'!AR34,'alle Spiele'!$J34='alle Spiele'!AS34)),Punktsystem!$B$11,0)+IF(AND(Punktsystem!$D$10&lt;&gt;"",'alle Spiele'!$H34='alle Spiele'!$J34,'alle Spiele'!AR34='alle Spiele'!AS34,ABS('alle Spiele'!$H34-'alle Spiele'!AR34)=1),Punktsystem!$B$10,0),0)</f>
        <v>0</v>
      </c>
      <c r="AT34" s="225">
        <f>IF(AR34=Punktsystem!$B$5,IF(AND(Punktsystem!$I$14&lt;&gt;"",'alle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AU34" s="230">
        <f>IF(OR('alle Spiele'!AU34="",'alle Spiele'!AV34=""),0,IF(AND('alle Spiele'!$H34='alle Spiele'!AU34,'alle Spiele'!$J34='alle Spiele'!AV34),Punktsystem!$B$5,IF(OR(AND('alle Spiele'!$H34-'alle Spiele'!$J34&lt;0,'alle Spiele'!AU34-'alle Spiele'!AV34&lt;0),AND('alle Spiele'!$H34-'alle Spiele'!$J34&gt;0,'alle Spiele'!AU34-'alle Spiele'!AV34&gt;0),AND('alle Spiele'!$H34-'alle Spiele'!$J34=0,'alle Spiele'!AU34-'alle Spiele'!AV34=0)),Punktsystem!$B$6,0)))</f>
        <v>0</v>
      </c>
      <c r="AV34" s="224">
        <f>IF(AU34=Punktsystem!$B$6,IF(AND(Punktsystem!$D$9&lt;&gt;"",'alle Spiele'!$H34-'alle Spiele'!$J34='alle Spiele'!AU34-'alle Spiele'!AV34,'alle Spiele'!$H34&lt;&gt;'alle Spiele'!$J34),Punktsystem!$B$9,0)+IF(AND(Punktsystem!$D$11&lt;&gt;"",OR('alle Spiele'!$H34='alle Spiele'!AU34,'alle Spiele'!$J34='alle Spiele'!AV34)),Punktsystem!$B$11,0)+IF(AND(Punktsystem!$D$10&lt;&gt;"",'alle Spiele'!$H34='alle Spiele'!$J34,'alle Spiele'!AU34='alle Spiele'!AV34,ABS('alle Spiele'!$H34-'alle Spiele'!AU34)=1),Punktsystem!$B$10,0),0)</f>
        <v>0</v>
      </c>
      <c r="AW34" s="225">
        <f>IF(AU34=Punktsystem!$B$5,IF(AND(Punktsystem!$I$14&lt;&gt;"",'alle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AX34" s="230">
        <f>IF(OR('alle Spiele'!AX34="",'alle Spiele'!AY34=""),0,IF(AND('alle Spiele'!$H34='alle Spiele'!AX34,'alle Spiele'!$J34='alle Spiele'!AY34),Punktsystem!$B$5,IF(OR(AND('alle Spiele'!$H34-'alle Spiele'!$J34&lt;0,'alle Spiele'!AX34-'alle Spiele'!AY34&lt;0),AND('alle Spiele'!$H34-'alle Spiele'!$J34&gt;0,'alle Spiele'!AX34-'alle Spiele'!AY34&gt;0),AND('alle Spiele'!$H34-'alle Spiele'!$J34=0,'alle Spiele'!AX34-'alle Spiele'!AY34=0)),Punktsystem!$B$6,0)))</f>
        <v>0</v>
      </c>
      <c r="AY34" s="224">
        <f>IF(AX34=Punktsystem!$B$6,IF(AND(Punktsystem!$D$9&lt;&gt;"",'alle Spiele'!$H34-'alle Spiele'!$J34='alle Spiele'!AX34-'alle Spiele'!AY34,'alle Spiele'!$H34&lt;&gt;'alle Spiele'!$J34),Punktsystem!$B$9,0)+IF(AND(Punktsystem!$D$11&lt;&gt;"",OR('alle Spiele'!$H34='alle Spiele'!AX34,'alle Spiele'!$J34='alle Spiele'!AY34)),Punktsystem!$B$11,0)+IF(AND(Punktsystem!$D$10&lt;&gt;"",'alle Spiele'!$H34='alle Spiele'!$J34,'alle Spiele'!AX34='alle Spiele'!AY34,ABS('alle Spiele'!$H34-'alle Spiele'!AX34)=1),Punktsystem!$B$10,0),0)</f>
        <v>0</v>
      </c>
      <c r="AZ34" s="225">
        <f>IF(AX34=Punktsystem!$B$5,IF(AND(Punktsystem!$I$14&lt;&gt;"",'alle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BA34" s="230">
        <f>IF(OR('alle Spiele'!BA34="",'alle Spiele'!BB34=""),0,IF(AND('alle Spiele'!$H34='alle Spiele'!BA34,'alle Spiele'!$J34='alle Spiele'!BB34),Punktsystem!$B$5,IF(OR(AND('alle Spiele'!$H34-'alle Spiele'!$J34&lt;0,'alle Spiele'!BA34-'alle Spiele'!BB34&lt;0),AND('alle Spiele'!$H34-'alle Spiele'!$J34&gt;0,'alle Spiele'!BA34-'alle Spiele'!BB34&gt;0),AND('alle Spiele'!$H34-'alle Spiele'!$J34=0,'alle Spiele'!BA34-'alle Spiele'!BB34=0)),Punktsystem!$B$6,0)))</f>
        <v>0</v>
      </c>
      <c r="BB34" s="224">
        <f>IF(BA34=Punktsystem!$B$6,IF(AND(Punktsystem!$D$9&lt;&gt;"",'alle Spiele'!$H34-'alle Spiele'!$J34='alle Spiele'!BA34-'alle Spiele'!BB34,'alle Spiele'!$H34&lt;&gt;'alle Spiele'!$J34),Punktsystem!$B$9,0)+IF(AND(Punktsystem!$D$11&lt;&gt;"",OR('alle Spiele'!$H34='alle Spiele'!BA34,'alle Spiele'!$J34='alle Spiele'!BB34)),Punktsystem!$B$11,0)+IF(AND(Punktsystem!$D$10&lt;&gt;"",'alle Spiele'!$H34='alle Spiele'!$J34,'alle Spiele'!BA34='alle Spiele'!BB34,ABS('alle Spiele'!$H34-'alle Spiele'!BA34)=1),Punktsystem!$B$10,0),0)</f>
        <v>0</v>
      </c>
      <c r="BC34" s="225">
        <f>IF(BA34=Punktsystem!$B$5,IF(AND(Punktsystem!$I$14&lt;&gt;"",'alle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BD34" s="230">
        <f>IF(OR('alle Spiele'!BD34="",'alle Spiele'!BE34=""),0,IF(AND('alle Spiele'!$H34='alle Spiele'!BD34,'alle Spiele'!$J34='alle Spiele'!BE34),Punktsystem!$B$5,IF(OR(AND('alle Spiele'!$H34-'alle Spiele'!$J34&lt;0,'alle Spiele'!BD34-'alle Spiele'!BE34&lt;0),AND('alle Spiele'!$H34-'alle Spiele'!$J34&gt;0,'alle Spiele'!BD34-'alle Spiele'!BE34&gt;0),AND('alle Spiele'!$H34-'alle Spiele'!$J34=0,'alle Spiele'!BD34-'alle Spiele'!BE34=0)),Punktsystem!$B$6,0)))</f>
        <v>0</v>
      </c>
      <c r="BE34" s="224">
        <f>IF(BD34=Punktsystem!$B$6,IF(AND(Punktsystem!$D$9&lt;&gt;"",'alle Spiele'!$H34-'alle Spiele'!$J34='alle Spiele'!BD34-'alle Spiele'!BE34,'alle Spiele'!$H34&lt;&gt;'alle Spiele'!$J34),Punktsystem!$B$9,0)+IF(AND(Punktsystem!$D$11&lt;&gt;"",OR('alle Spiele'!$H34='alle Spiele'!BD34,'alle Spiele'!$J34='alle Spiele'!BE34)),Punktsystem!$B$11,0)+IF(AND(Punktsystem!$D$10&lt;&gt;"",'alle Spiele'!$H34='alle Spiele'!$J34,'alle Spiele'!BD34='alle Spiele'!BE34,ABS('alle Spiele'!$H34-'alle Spiele'!BD34)=1),Punktsystem!$B$10,0),0)</f>
        <v>0</v>
      </c>
      <c r="BF34" s="225">
        <f>IF(BD34=Punktsystem!$B$5,IF(AND(Punktsystem!$I$14&lt;&gt;"",'alle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BG34" s="230">
        <f>IF(OR('alle Spiele'!BG34="",'alle Spiele'!BH34=""),0,IF(AND('alle Spiele'!$H34='alle Spiele'!BG34,'alle Spiele'!$J34='alle Spiele'!BH34),Punktsystem!$B$5,IF(OR(AND('alle Spiele'!$H34-'alle Spiele'!$J34&lt;0,'alle Spiele'!BG34-'alle Spiele'!BH34&lt;0),AND('alle Spiele'!$H34-'alle Spiele'!$J34&gt;0,'alle Spiele'!BG34-'alle Spiele'!BH34&gt;0),AND('alle Spiele'!$H34-'alle Spiele'!$J34=0,'alle Spiele'!BG34-'alle Spiele'!BH34=0)),Punktsystem!$B$6,0)))</f>
        <v>0</v>
      </c>
      <c r="BH34" s="224">
        <f>IF(BG34=Punktsystem!$B$6,IF(AND(Punktsystem!$D$9&lt;&gt;"",'alle Spiele'!$H34-'alle Spiele'!$J34='alle Spiele'!BG34-'alle Spiele'!BH34,'alle Spiele'!$H34&lt;&gt;'alle Spiele'!$J34),Punktsystem!$B$9,0)+IF(AND(Punktsystem!$D$11&lt;&gt;"",OR('alle Spiele'!$H34='alle Spiele'!BG34,'alle Spiele'!$J34='alle Spiele'!BH34)),Punktsystem!$B$11,0)+IF(AND(Punktsystem!$D$10&lt;&gt;"",'alle Spiele'!$H34='alle Spiele'!$J34,'alle Spiele'!BG34='alle Spiele'!BH34,ABS('alle Spiele'!$H34-'alle Spiele'!BG34)=1),Punktsystem!$B$10,0),0)</f>
        <v>0</v>
      </c>
      <c r="BI34" s="225">
        <f>IF(BG34=Punktsystem!$B$5,IF(AND(Punktsystem!$I$14&lt;&gt;"",'alle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BJ34" s="230">
        <f>IF(OR('alle Spiele'!BJ34="",'alle Spiele'!BK34=""),0,IF(AND('alle Spiele'!$H34='alle Spiele'!BJ34,'alle Spiele'!$J34='alle Spiele'!BK34),Punktsystem!$B$5,IF(OR(AND('alle Spiele'!$H34-'alle Spiele'!$J34&lt;0,'alle Spiele'!BJ34-'alle Spiele'!BK34&lt;0),AND('alle Spiele'!$H34-'alle Spiele'!$J34&gt;0,'alle Spiele'!BJ34-'alle Spiele'!BK34&gt;0),AND('alle Spiele'!$H34-'alle Spiele'!$J34=0,'alle Spiele'!BJ34-'alle Spiele'!BK34=0)),Punktsystem!$B$6,0)))</f>
        <v>0</v>
      </c>
      <c r="BK34" s="224">
        <f>IF(BJ34=Punktsystem!$B$6,IF(AND(Punktsystem!$D$9&lt;&gt;"",'alle Spiele'!$H34-'alle Spiele'!$J34='alle Spiele'!BJ34-'alle Spiele'!BK34,'alle Spiele'!$H34&lt;&gt;'alle Spiele'!$J34),Punktsystem!$B$9,0)+IF(AND(Punktsystem!$D$11&lt;&gt;"",OR('alle Spiele'!$H34='alle Spiele'!BJ34,'alle Spiele'!$J34='alle Spiele'!BK34)),Punktsystem!$B$11,0)+IF(AND(Punktsystem!$D$10&lt;&gt;"",'alle Spiele'!$H34='alle Spiele'!$J34,'alle Spiele'!BJ34='alle Spiele'!BK34,ABS('alle Spiele'!$H34-'alle Spiele'!BJ34)=1),Punktsystem!$B$10,0),0)</f>
        <v>0</v>
      </c>
      <c r="BL34" s="225">
        <f>IF(BJ34=Punktsystem!$B$5,IF(AND(Punktsystem!$I$14&lt;&gt;"",'alle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BM34" s="230">
        <f>IF(OR('alle Spiele'!BM34="",'alle Spiele'!BN34=""),0,IF(AND('alle Spiele'!$H34='alle Spiele'!BM34,'alle Spiele'!$J34='alle Spiele'!BN34),Punktsystem!$B$5,IF(OR(AND('alle Spiele'!$H34-'alle Spiele'!$J34&lt;0,'alle Spiele'!BM34-'alle Spiele'!BN34&lt;0),AND('alle Spiele'!$H34-'alle Spiele'!$J34&gt;0,'alle Spiele'!BM34-'alle Spiele'!BN34&gt;0),AND('alle Spiele'!$H34-'alle Spiele'!$J34=0,'alle Spiele'!BM34-'alle Spiele'!BN34=0)),Punktsystem!$B$6,0)))</f>
        <v>0</v>
      </c>
      <c r="BN34" s="224">
        <f>IF(BM34=Punktsystem!$B$6,IF(AND(Punktsystem!$D$9&lt;&gt;"",'alle Spiele'!$H34-'alle Spiele'!$J34='alle Spiele'!BM34-'alle Spiele'!BN34,'alle Spiele'!$H34&lt;&gt;'alle Spiele'!$J34),Punktsystem!$B$9,0)+IF(AND(Punktsystem!$D$11&lt;&gt;"",OR('alle Spiele'!$H34='alle Spiele'!BM34,'alle Spiele'!$J34='alle Spiele'!BN34)),Punktsystem!$B$11,0)+IF(AND(Punktsystem!$D$10&lt;&gt;"",'alle Spiele'!$H34='alle Spiele'!$J34,'alle Spiele'!BM34='alle Spiele'!BN34,ABS('alle Spiele'!$H34-'alle Spiele'!BM34)=1),Punktsystem!$B$10,0),0)</f>
        <v>0</v>
      </c>
      <c r="BO34" s="225">
        <f>IF(BM34=Punktsystem!$B$5,IF(AND(Punktsystem!$I$14&lt;&gt;"",'alle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BP34" s="230">
        <f>IF(OR('alle Spiele'!BP34="",'alle Spiele'!BQ34=""),0,IF(AND('alle Spiele'!$H34='alle Spiele'!BP34,'alle Spiele'!$J34='alle Spiele'!BQ34),Punktsystem!$B$5,IF(OR(AND('alle Spiele'!$H34-'alle Spiele'!$J34&lt;0,'alle Spiele'!BP34-'alle Spiele'!BQ34&lt;0),AND('alle Spiele'!$H34-'alle Spiele'!$J34&gt;0,'alle Spiele'!BP34-'alle Spiele'!BQ34&gt;0),AND('alle Spiele'!$H34-'alle Spiele'!$J34=0,'alle Spiele'!BP34-'alle Spiele'!BQ34=0)),Punktsystem!$B$6,0)))</f>
        <v>0</v>
      </c>
      <c r="BQ34" s="224">
        <f>IF(BP34=Punktsystem!$B$6,IF(AND(Punktsystem!$D$9&lt;&gt;"",'alle Spiele'!$H34-'alle Spiele'!$J34='alle Spiele'!BP34-'alle Spiele'!BQ34,'alle Spiele'!$H34&lt;&gt;'alle Spiele'!$J34),Punktsystem!$B$9,0)+IF(AND(Punktsystem!$D$11&lt;&gt;"",OR('alle Spiele'!$H34='alle Spiele'!BP34,'alle Spiele'!$J34='alle Spiele'!BQ34)),Punktsystem!$B$11,0)+IF(AND(Punktsystem!$D$10&lt;&gt;"",'alle Spiele'!$H34='alle Spiele'!$J34,'alle Spiele'!BP34='alle Spiele'!BQ34,ABS('alle Spiele'!$H34-'alle Spiele'!BP34)=1),Punktsystem!$B$10,0),0)</f>
        <v>0</v>
      </c>
      <c r="BR34" s="225">
        <f>IF(BP34=Punktsystem!$B$5,IF(AND(Punktsystem!$I$14&lt;&gt;"",'alle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BS34" s="230">
        <f>IF(OR('alle Spiele'!BS34="",'alle Spiele'!BT34=""),0,IF(AND('alle Spiele'!$H34='alle Spiele'!BS34,'alle Spiele'!$J34='alle Spiele'!BT34),Punktsystem!$B$5,IF(OR(AND('alle Spiele'!$H34-'alle Spiele'!$J34&lt;0,'alle Spiele'!BS34-'alle Spiele'!BT34&lt;0),AND('alle Spiele'!$H34-'alle Spiele'!$J34&gt;0,'alle Spiele'!BS34-'alle Spiele'!BT34&gt;0),AND('alle Spiele'!$H34-'alle Spiele'!$J34=0,'alle Spiele'!BS34-'alle Spiele'!BT34=0)),Punktsystem!$B$6,0)))</f>
        <v>0</v>
      </c>
      <c r="BT34" s="224">
        <f>IF(BS34=Punktsystem!$B$6,IF(AND(Punktsystem!$D$9&lt;&gt;"",'alle Spiele'!$H34-'alle Spiele'!$J34='alle Spiele'!BS34-'alle Spiele'!BT34,'alle Spiele'!$H34&lt;&gt;'alle Spiele'!$J34),Punktsystem!$B$9,0)+IF(AND(Punktsystem!$D$11&lt;&gt;"",OR('alle Spiele'!$H34='alle Spiele'!BS34,'alle Spiele'!$J34='alle Spiele'!BT34)),Punktsystem!$B$11,0)+IF(AND(Punktsystem!$D$10&lt;&gt;"",'alle Spiele'!$H34='alle Spiele'!$J34,'alle Spiele'!BS34='alle Spiele'!BT34,ABS('alle Spiele'!$H34-'alle Spiele'!BS34)=1),Punktsystem!$B$10,0),0)</f>
        <v>0</v>
      </c>
      <c r="BU34" s="225">
        <f>IF(BS34=Punktsystem!$B$5,IF(AND(Punktsystem!$I$14&lt;&gt;"",'alle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BV34" s="230">
        <f>IF(OR('alle Spiele'!BV34="",'alle Spiele'!BW34=""),0,IF(AND('alle Spiele'!$H34='alle Spiele'!BV34,'alle Spiele'!$J34='alle Spiele'!BW34),Punktsystem!$B$5,IF(OR(AND('alle Spiele'!$H34-'alle Spiele'!$J34&lt;0,'alle Spiele'!BV34-'alle Spiele'!BW34&lt;0),AND('alle Spiele'!$H34-'alle Spiele'!$J34&gt;0,'alle Spiele'!BV34-'alle Spiele'!BW34&gt;0),AND('alle Spiele'!$H34-'alle Spiele'!$J34=0,'alle Spiele'!BV34-'alle Spiele'!BW34=0)),Punktsystem!$B$6,0)))</f>
        <v>0</v>
      </c>
      <c r="BW34" s="224">
        <f>IF(BV34=Punktsystem!$B$6,IF(AND(Punktsystem!$D$9&lt;&gt;"",'alle Spiele'!$H34-'alle Spiele'!$J34='alle Spiele'!BV34-'alle Spiele'!BW34,'alle Spiele'!$H34&lt;&gt;'alle Spiele'!$J34),Punktsystem!$B$9,0)+IF(AND(Punktsystem!$D$11&lt;&gt;"",OR('alle Spiele'!$H34='alle Spiele'!BV34,'alle Spiele'!$J34='alle Spiele'!BW34)),Punktsystem!$B$11,0)+IF(AND(Punktsystem!$D$10&lt;&gt;"",'alle Spiele'!$H34='alle Spiele'!$J34,'alle Spiele'!BV34='alle Spiele'!BW34,ABS('alle Spiele'!$H34-'alle Spiele'!BV34)=1),Punktsystem!$B$10,0),0)</f>
        <v>0</v>
      </c>
      <c r="BX34" s="225">
        <f>IF(BV34=Punktsystem!$B$5,IF(AND(Punktsystem!$I$14&lt;&gt;"",'alle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BY34" s="230">
        <f>IF(OR('alle Spiele'!BY34="",'alle Spiele'!BZ34=""),0,IF(AND('alle Spiele'!$H34='alle Spiele'!BY34,'alle Spiele'!$J34='alle Spiele'!BZ34),Punktsystem!$B$5,IF(OR(AND('alle Spiele'!$H34-'alle Spiele'!$J34&lt;0,'alle Spiele'!BY34-'alle Spiele'!BZ34&lt;0),AND('alle Spiele'!$H34-'alle Spiele'!$J34&gt;0,'alle Spiele'!BY34-'alle Spiele'!BZ34&gt;0),AND('alle Spiele'!$H34-'alle Spiele'!$J34=0,'alle Spiele'!BY34-'alle Spiele'!BZ34=0)),Punktsystem!$B$6,0)))</f>
        <v>0</v>
      </c>
      <c r="BZ34" s="224">
        <f>IF(BY34=Punktsystem!$B$6,IF(AND(Punktsystem!$D$9&lt;&gt;"",'alle Spiele'!$H34-'alle Spiele'!$J34='alle Spiele'!BY34-'alle Spiele'!BZ34,'alle Spiele'!$H34&lt;&gt;'alle Spiele'!$J34),Punktsystem!$B$9,0)+IF(AND(Punktsystem!$D$11&lt;&gt;"",OR('alle Spiele'!$H34='alle Spiele'!BY34,'alle Spiele'!$J34='alle Spiele'!BZ34)),Punktsystem!$B$11,0)+IF(AND(Punktsystem!$D$10&lt;&gt;"",'alle Spiele'!$H34='alle Spiele'!$J34,'alle Spiele'!BY34='alle Spiele'!BZ34,ABS('alle Spiele'!$H34-'alle Spiele'!BY34)=1),Punktsystem!$B$10,0),0)</f>
        <v>0</v>
      </c>
      <c r="CA34" s="225">
        <f>IF(BY34=Punktsystem!$B$5,IF(AND(Punktsystem!$I$14&lt;&gt;"",'alle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CB34" s="230">
        <f>IF(OR('alle Spiele'!CB34="",'alle Spiele'!CC34=""),0,IF(AND('alle Spiele'!$H34='alle Spiele'!CB34,'alle Spiele'!$J34='alle Spiele'!CC34),Punktsystem!$B$5,IF(OR(AND('alle Spiele'!$H34-'alle Spiele'!$J34&lt;0,'alle Spiele'!CB34-'alle Spiele'!CC34&lt;0),AND('alle Spiele'!$H34-'alle Spiele'!$J34&gt;0,'alle Spiele'!CB34-'alle Spiele'!CC34&gt;0),AND('alle Spiele'!$H34-'alle Spiele'!$J34=0,'alle Spiele'!CB34-'alle Spiele'!CC34=0)),Punktsystem!$B$6,0)))</f>
        <v>0</v>
      </c>
      <c r="CC34" s="224">
        <f>IF(CB34=Punktsystem!$B$6,IF(AND(Punktsystem!$D$9&lt;&gt;"",'alle Spiele'!$H34-'alle Spiele'!$J34='alle Spiele'!CB34-'alle Spiele'!CC34,'alle Spiele'!$H34&lt;&gt;'alle Spiele'!$J34),Punktsystem!$B$9,0)+IF(AND(Punktsystem!$D$11&lt;&gt;"",OR('alle Spiele'!$H34='alle Spiele'!CB34,'alle Spiele'!$J34='alle Spiele'!CC34)),Punktsystem!$B$11,0)+IF(AND(Punktsystem!$D$10&lt;&gt;"",'alle Spiele'!$H34='alle Spiele'!$J34,'alle Spiele'!CB34='alle Spiele'!CC34,ABS('alle Spiele'!$H34-'alle Spiele'!CB34)=1),Punktsystem!$B$10,0),0)</f>
        <v>0</v>
      </c>
      <c r="CD34" s="225">
        <f>IF(CB34=Punktsystem!$B$5,IF(AND(Punktsystem!$I$14&lt;&gt;"",'alle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CE34" s="230">
        <f>IF(OR('alle Spiele'!CE34="",'alle Spiele'!CF34=""),0,IF(AND('alle Spiele'!$H34='alle Spiele'!CE34,'alle Spiele'!$J34='alle Spiele'!CF34),Punktsystem!$B$5,IF(OR(AND('alle Spiele'!$H34-'alle Spiele'!$J34&lt;0,'alle Spiele'!CE34-'alle Spiele'!CF34&lt;0),AND('alle Spiele'!$H34-'alle Spiele'!$J34&gt;0,'alle Spiele'!CE34-'alle Spiele'!CF34&gt;0),AND('alle Spiele'!$H34-'alle Spiele'!$J34=0,'alle Spiele'!CE34-'alle Spiele'!CF34=0)),Punktsystem!$B$6,0)))</f>
        <v>0</v>
      </c>
      <c r="CF34" s="224">
        <f>IF(CE34=Punktsystem!$B$6,IF(AND(Punktsystem!$D$9&lt;&gt;"",'alle Spiele'!$H34-'alle Spiele'!$J34='alle Spiele'!CE34-'alle Spiele'!CF34,'alle Spiele'!$H34&lt;&gt;'alle Spiele'!$J34),Punktsystem!$B$9,0)+IF(AND(Punktsystem!$D$11&lt;&gt;"",OR('alle Spiele'!$H34='alle Spiele'!CE34,'alle Spiele'!$J34='alle Spiele'!CF34)),Punktsystem!$B$11,0)+IF(AND(Punktsystem!$D$10&lt;&gt;"",'alle Spiele'!$H34='alle Spiele'!$J34,'alle Spiele'!CE34='alle Spiele'!CF34,ABS('alle Spiele'!$H34-'alle Spiele'!CE34)=1),Punktsystem!$B$10,0),0)</f>
        <v>0</v>
      </c>
      <c r="CG34" s="225">
        <f>IF(CE34=Punktsystem!$B$5,IF(AND(Punktsystem!$I$14&lt;&gt;"",'alle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CH34" s="230">
        <f>IF(OR('alle Spiele'!CH34="",'alle Spiele'!CI34=""),0,IF(AND('alle Spiele'!$H34='alle Spiele'!CH34,'alle Spiele'!$J34='alle Spiele'!CI34),Punktsystem!$B$5,IF(OR(AND('alle Spiele'!$H34-'alle Spiele'!$J34&lt;0,'alle Spiele'!CH34-'alle Spiele'!CI34&lt;0),AND('alle Spiele'!$H34-'alle Spiele'!$J34&gt;0,'alle Spiele'!CH34-'alle Spiele'!CI34&gt;0),AND('alle Spiele'!$H34-'alle Spiele'!$J34=0,'alle Spiele'!CH34-'alle Spiele'!CI34=0)),Punktsystem!$B$6,0)))</f>
        <v>0</v>
      </c>
      <c r="CI34" s="224">
        <f>IF(CH34=Punktsystem!$B$6,IF(AND(Punktsystem!$D$9&lt;&gt;"",'alle Spiele'!$H34-'alle Spiele'!$J34='alle Spiele'!CH34-'alle Spiele'!CI34,'alle Spiele'!$H34&lt;&gt;'alle Spiele'!$J34),Punktsystem!$B$9,0)+IF(AND(Punktsystem!$D$11&lt;&gt;"",OR('alle Spiele'!$H34='alle Spiele'!CH34,'alle Spiele'!$J34='alle Spiele'!CI34)),Punktsystem!$B$11,0)+IF(AND(Punktsystem!$D$10&lt;&gt;"",'alle Spiele'!$H34='alle Spiele'!$J34,'alle Spiele'!CH34='alle Spiele'!CI34,ABS('alle Spiele'!$H34-'alle Spiele'!CH34)=1),Punktsystem!$B$10,0),0)</f>
        <v>0</v>
      </c>
      <c r="CJ34" s="225">
        <f>IF(CH34=Punktsystem!$B$5,IF(AND(Punktsystem!$I$14&lt;&gt;"",'alle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CK34" s="230">
        <f>IF(OR('alle Spiele'!CK34="",'alle Spiele'!CL34=""),0,IF(AND('alle Spiele'!$H34='alle Spiele'!CK34,'alle Spiele'!$J34='alle Spiele'!CL34),Punktsystem!$B$5,IF(OR(AND('alle Spiele'!$H34-'alle Spiele'!$J34&lt;0,'alle Spiele'!CK34-'alle Spiele'!CL34&lt;0),AND('alle Spiele'!$H34-'alle Spiele'!$J34&gt;0,'alle Spiele'!CK34-'alle Spiele'!CL34&gt;0),AND('alle Spiele'!$H34-'alle Spiele'!$J34=0,'alle Spiele'!CK34-'alle Spiele'!CL34=0)),Punktsystem!$B$6,0)))</f>
        <v>0</v>
      </c>
      <c r="CL34" s="224">
        <f>IF(CK34=Punktsystem!$B$6,IF(AND(Punktsystem!$D$9&lt;&gt;"",'alle Spiele'!$H34-'alle Spiele'!$J34='alle Spiele'!CK34-'alle Spiele'!CL34,'alle Spiele'!$H34&lt;&gt;'alle Spiele'!$J34),Punktsystem!$B$9,0)+IF(AND(Punktsystem!$D$11&lt;&gt;"",OR('alle Spiele'!$H34='alle Spiele'!CK34,'alle Spiele'!$J34='alle Spiele'!CL34)),Punktsystem!$B$11,0)+IF(AND(Punktsystem!$D$10&lt;&gt;"",'alle Spiele'!$H34='alle Spiele'!$J34,'alle Spiele'!CK34='alle Spiele'!CL34,ABS('alle Spiele'!$H34-'alle Spiele'!CK34)=1),Punktsystem!$B$10,0),0)</f>
        <v>0</v>
      </c>
      <c r="CM34" s="225">
        <f>IF(CK34=Punktsystem!$B$5,IF(AND(Punktsystem!$I$14&lt;&gt;"",'alle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CN34" s="230">
        <f>IF(OR('alle Spiele'!CN34="",'alle Spiele'!CO34=""),0,IF(AND('alle Spiele'!$H34='alle Spiele'!CN34,'alle Spiele'!$J34='alle Spiele'!CO34),Punktsystem!$B$5,IF(OR(AND('alle Spiele'!$H34-'alle Spiele'!$J34&lt;0,'alle Spiele'!CN34-'alle Spiele'!CO34&lt;0),AND('alle Spiele'!$H34-'alle Spiele'!$J34&gt;0,'alle Spiele'!CN34-'alle Spiele'!CO34&gt;0),AND('alle Spiele'!$H34-'alle Spiele'!$J34=0,'alle Spiele'!CN34-'alle Spiele'!CO34=0)),Punktsystem!$B$6,0)))</f>
        <v>0</v>
      </c>
      <c r="CO34" s="224">
        <f>IF(CN34=Punktsystem!$B$6,IF(AND(Punktsystem!$D$9&lt;&gt;"",'alle Spiele'!$H34-'alle Spiele'!$J34='alle Spiele'!CN34-'alle Spiele'!CO34,'alle Spiele'!$H34&lt;&gt;'alle Spiele'!$J34),Punktsystem!$B$9,0)+IF(AND(Punktsystem!$D$11&lt;&gt;"",OR('alle Spiele'!$H34='alle Spiele'!CN34,'alle Spiele'!$J34='alle Spiele'!CO34)),Punktsystem!$B$11,0)+IF(AND(Punktsystem!$D$10&lt;&gt;"",'alle Spiele'!$H34='alle Spiele'!$J34,'alle Spiele'!CN34='alle Spiele'!CO34,ABS('alle Spiele'!$H34-'alle Spiele'!CN34)=1),Punktsystem!$B$10,0),0)</f>
        <v>0</v>
      </c>
      <c r="CP34" s="225">
        <f>IF(CN34=Punktsystem!$B$5,IF(AND(Punktsystem!$I$14&lt;&gt;"",'alle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CQ34" s="230">
        <f>IF(OR('alle Spiele'!CQ34="",'alle Spiele'!CR34=""),0,IF(AND('alle Spiele'!$H34='alle Spiele'!CQ34,'alle Spiele'!$J34='alle Spiele'!CR34),Punktsystem!$B$5,IF(OR(AND('alle Spiele'!$H34-'alle Spiele'!$J34&lt;0,'alle Spiele'!CQ34-'alle Spiele'!CR34&lt;0),AND('alle Spiele'!$H34-'alle Spiele'!$J34&gt;0,'alle Spiele'!CQ34-'alle Spiele'!CR34&gt;0),AND('alle Spiele'!$H34-'alle Spiele'!$J34=0,'alle Spiele'!CQ34-'alle Spiele'!CR34=0)),Punktsystem!$B$6,0)))</f>
        <v>0</v>
      </c>
      <c r="CR34" s="224">
        <f>IF(CQ34=Punktsystem!$B$6,IF(AND(Punktsystem!$D$9&lt;&gt;"",'alle Spiele'!$H34-'alle Spiele'!$J34='alle Spiele'!CQ34-'alle Spiele'!CR34,'alle Spiele'!$H34&lt;&gt;'alle Spiele'!$J34),Punktsystem!$B$9,0)+IF(AND(Punktsystem!$D$11&lt;&gt;"",OR('alle Spiele'!$H34='alle Spiele'!CQ34,'alle Spiele'!$J34='alle Spiele'!CR34)),Punktsystem!$B$11,0)+IF(AND(Punktsystem!$D$10&lt;&gt;"",'alle Spiele'!$H34='alle Spiele'!$J34,'alle Spiele'!CQ34='alle Spiele'!CR34,ABS('alle Spiele'!$H34-'alle Spiele'!CQ34)=1),Punktsystem!$B$10,0),0)</f>
        <v>0</v>
      </c>
      <c r="CS34" s="225">
        <f>IF(CQ34=Punktsystem!$B$5,IF(AND(Punktsystem!$I$14&lt;&gt;"",'alle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CT34" s="230">
        <f>IF(OR('alle Spiele'!CT34="",'alle Spiele'!CU34=""),0,IF(AND('alle Spiele'!$H34='alle Spiele'!CT34,'alle Spiele'!$J34='alle Spiele'!CU34),Punktsystem!$B$5,IF(OR(AND('alle Spiele'!$H34-'alle Spiele'!$J34&lt;0,'alle Spiele'!CT34-'alle Spiele'!CU34&lt;0),AND('alle Spiele'!$H34-'alle Spiele'!$J34&gt;0,'alle Spiele'!CT34-'alle Spiele'!CU34&gt;0),AND('alle Spiele'!$H34-'alle Spiele'!$J34=0,'alle Spiele'!CT34-'alle Spiele'!CU34=0)),Punktsystem!$B$6,0)))</f>
        <v>0</v>
      </c>
      <c r="CU34" s="224">
        <f>IF(CT34=Punktsystem!$B$6,IF(AND(Punktsystem!$D$9&lt;&gt;"",'alle Spiele'!$H34-'alle Spiele'!$J34='alle Spiele'!CT34-'alle Spiele'!CU34,'alle Spiele'!$H34&lt;&gt;'alle Spiele'!$J34),Punktsystem!$B$9,0)+IF(AND(Punktsystem!$D$11&lt;&gt;"",OR('alle Spiele'!$H34='alle Spiele'!CT34,'alle Spiele'!$J34='alle Spiele'!CU34)),Punktsystem!$B$11,0)+IF(AND(Punktsystem!$D$10&lt;&gt;"",'alle Spiele'!$H34='alle Spiele'!$J34,'alle Spiele'!CT34='alle Spiele'!CU34,ABS('alle Spiele'!$H34-'alle Spiele'!CT34)=1),Punktsystem!$B$10,0),0)</f>
        <v>0</v>
      </c>
      <c r="CV34" s="225">
        <f>IF(CT34=Punktsystem!$B$5,IF(AND(Punktsystem!$I$14&lt;&gt;"",'alle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CW34" s="230">
        <f>IF(OR('alle Spiele'!CW34="",'alle Spiele'!CX34=""),0,IF(AND('alle Spiele'!$H34='alle Spiele'!CW34,'alle Spiele'!$J34='alle Spiele'!CX34),Punktsystem!$B$5,IF(OR(AND('alle Spiele'!$H34-'alle Spiele'!$J34&lt;0,'alle Spiele'!CW34-'alle Spiele'!CX34&lt;0),AND('alle Spiele'!$H34-'alle Spiele'!$J34&gt;0,'alle Spiele'!CW34-'alle Spiele'!CX34&gt;0),AND('alle Spiele'!$H34-'alle Spiele'!$J34=0,'alle Spiele'!CW34-'alle Spiele'!CX34=0)),Punktsystem!$B$6,0)))</f>
        <v>0</v>
      </c>
      <c r="CX34" s="224">
        <f>IF(CW34=Punktsystem!$B$6,IF(AND(Punktsystem!$D$9&lt;&gt;"",'alle Spiele'!$H34-'alle Spiele'!$J34='alle Spiele'!CW34-'alle Spiele'!CX34,'alle Spiele'!$H34&lt;&gt;'alle Spiele'!$J34),Punktsystem!$B$9,0)+IF(AND(Punktsystem!$D$11&lt;&gt;"",OR('alle Spiele'!$H34='alle Spiele'!CW34,'alle Spiele'!$J34='alle Spiele'!CX34)),Punktsystem!$B$11,0)+IF(AND(Punktsystem!$D$10&lt;&gt;"",'alle Spiele'!$H34='alle Spiele'!$J34,'alle Spiele'!CW34='alle Spiele'!CX34,ABS('alle Spiele'!$H34-'alle Spiele'!CW34)=1),Punktsystem!$B$10,0),0)</f>
        <v>0</v>
      </c>
      <c r="CY34" s="225">
        <f>IF(CW34=Punktsystem!$B$5,IF(AND(Punktsystem!$I$14&lt;&gt;"",'alle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CZ34" s="230">
        <f>IF(OR('alle Spiele'!CZ34="",'alle Spiele'!DA34=""),0,IF(AND('alle Spiele'!$H34='alle Spiele'!CZ34,'alle Spiele'!$J34='alle Spiele'!DA34),Punktsystem!$B$5,IF(OR(AND('alle Spiele'!$H34-'alle Spiele'!$J34&lt;0,'alle Spiele'!CZ34-'alle Spiele'!DA34&lt;0),AND('alle Spiele'!$H34-'alle Spiele'!$J34&gt;0,'alle Spiele'!CZ34-'alle Spiele'!DA34&gt;0),AND('alle Spiele'!$H34-'alle Spiele'!$J34=0,'alle Spiele'!CZ34-'alle Spiele'!DA34=0)),Punktsystem!$B$6,0)))</f>
        <v>0</v>
      </c>
      <c r="DA34" s="224">
        <f>IF(CZ34=Punktsystem!$B$6,IF(AND(Punktsystem!$D$9&lt;&gt;"",'alle Spiele'!$H34-'alle Spiele'!$J34='alle Spiele'!CZ34-'alle Spiele'!DA34,'alle Spiele'!$H34&lt;&gt;'alle Spiele'!$J34),Punktsystem!$B$9,0)+IF(AND(Punktsystem!$D$11&lt;&gt;"",OR('alle Spiele'!$H34='alle Spiele'!CZ34,'alle Spiele'!$J34='alle Spiele'!DA34)),Punktsystem!$B$11,0)+IF(AND(Punktsystem!$D$10&lt;&gt;"",'alle Spiele'!$H34='alle Spiele'!$J34,'alle Spiele'!CZ34='alle Spiele'!DA34,ABS('alle Spiele'!$H34-'alle Spiele'!CZ34)=1),Punktsystem!$B$10,0),0)</f>
        <v>0</v>
      </c>
      <c r="DB34" s="225">
        <f>IF(CZ34=Punktsystem!$B$5,IF(AND(Punktsystem!$I$14&lt;&gt;"",'alle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DC34" s="230">
        <f>IF(OR('alle Spiele'!DC34="",'alle Spiele'!DD34=""),0,IF(AND('alle Spiele'!$H34='alle Spiele'!DC34,'alle Spiele'!$J34='alle Spiele'!DD34),Punktsystem!$B$5,IF(OR(AND('alle Spiele'!$H34-'alle Spiele'!$J34&lt;0,'alle Spiele'!DC34-'alle Spiele'!DD34&lt;0),AND('alle Spiele'!$H34-'alle Spiele'!$J34&gt;0,'alle Spiele'!DC34-'alle Spiele'!DD34&gt;0),AND('alle Spiele'!$H34-'alle Spiele'!$J34=0,'alle Spiele'!DC34-'alle Spiele'!DD34=0)),Punktsystem!$B$6,0)))</f>
        <v>0</v>
      </c>
      <c r="DD34" s="224">
        <f>IF(DC34=Punktsystem!$B$6,IF(AND(Punktsystem!$D$9&lt;&gt;"",'alle Spiele'!$H34-'alle Spiele'!$J34='alle Spiele'!DC34-'alle Spiele'!DD34,'alle Spiele'!$H34&lt;&gt;'alle Spiele'!$J34),Punktsystem!$B$9,0)+IF(AND(Punktsystem!$D$11&lt;&gt;"",OR('alle Spiele'!$H34='alle Spiele'!DC34,'alle Spiele'!$J34='alle Spiele'!DD34)),Punktsystem!$B$11,0)+IF(AND(Punktsystem!$D$10&lt;&gt;"",'alle Spiele'!$H34='alle Spiele'!$J34,'alle Spiele'!DC34='alle Spiele'!DD34,ABS('alle Spiele'!$H34-'alle Spiele'!DC34)=1),Punktsystem!$B$10,0),0)</f>
        <v>0</v>
      </c>
      <c r="DE34" s="225">
        <f>IF(DC34=Punktsystem!$B$5,IF(AND(Punktsystem!$I$14&lt;&gt;"",'alle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DF34" s="230">
        <f>IF(OR('alle Spiele'!DF34="",'alle Spiele'!DG34=""),0,IF(AND('alle Spiele'!$H34='alle Spiele'!DF34,'alle Spiele'!$J34='alle Spiele'!DG34),Punktsystem!$B$5,IF(OR(AND('alle Spiele'!$H34-'alle Spiele'!$J34&lt;0,'alle Spiele'!DF34-'alle Spiele'!DG34&lt;0),AND('alle Spiele'!$H34-'alle Spiele'!$J34&gt;0,'alle Spiele'!DF34-'alle Spiele'!DG34&gt;0),AND('alle Spiele'!$H34-'alle Spiele'!$J34=0,'alle Spiele'!DF34-'alle Spiele'!DG34=0)),Punktsystem!$B$6,0)))</f>
        <v>0</v>
      </c>
      <c r="DG34" s="224">
        <f>IF(DF34=Punktsystem!$B$6,IF(AND(Punktsystem!$D$9&lt;&gt;"",'alle Spiele'!$H34-'alle Spiele'!$J34='alle Spiele'!DF34-'alle Spiele'!DG34,'alle Spiele'!$H34&lt;&gt;'alle Spiele'!$J34),Punktsystem!$B$9,0)+IF(AND(Punktsystem!$D$11&lt;&gt;"",OR('alle Spiele'!$H34='alle Spiele'!DF34,'alle Spiele'!$J34='alle Spiele'!DG34)),Punktsystem!$B$11,0)+IF(AND(Punktsystem!$D$10&lt;&gt;"",'alle Spiele'!$H34='alle Spiele'!$J34,'alle Spiele'!DF34='alle Spiele'!DG34,ABS('alle Spiele'!$H34-'alle Spiele'!DF34)=1),Punktsystem!$B$10,0),0)</f>
        <v>0</v>
      </c>
      <c r="DH34" s="225">
        <f>IF(DF34=Punktsystem!$B$5,IF(AND(Punktsystem!$I$14&lt;&gt;"",'alle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DI34" s="230">
        <f>IF(OR('alle Spiele'!DI34="",'alle Spiele'!DJ34=""),0,IF(AND('alle Spiele'!$H34='alle Spiele'!DI34,'alle Spiele'!$J34='alle Spiele'!DJ34),Punktsystem!$B$5,IF(OR(AND('alle Spiele'!$H34-'alle Spiele'!$J34&lt;0,'alle Spiele'!DI34-'alle Spiele'!DJ34&lt;0),AND('alle Spiele'!$H34-'alle Spiele'!$J34&gt;0,'alle Spiele'!DI34-'alle Spiele'!DJ34&gt;0),AND('alle Spiele'!$H34-'alle Spiele'!$J34=0,'alle Spiele'!DI34-'alle Spiele'!DJ34=0)),Punktsystem!$B$6,0)))</f>
        <v>0</v>
      </c>
      <c r="DJ34" s="224">
        <f>IF(DI34=Punktsystem!$B$6,IF(AND(Punktsystem!$D$9&lt;&gt;"",'alle Spiele'!$H34-'alle Spiele'!$J34='alle Spiele'!DI34-'alle Spiele'!DJ34,'alle Spiele'!$H34&lt;&gt;'alle Spiele'!$J34),Punktsystem!$B$9,0)+IF(AND(Punktsystem!$D$11&lt;&gt;"",OR('alle Spiele'!$H34='alle Spiele'!DI34,'alle Spiele'!$J34='alle Spiele'!DJ34)),Punktsystem!$B$11,0)+IF(AND(Punktsystem!$D$10&lt;&gt;"",'alle Spiele'!$H34='alle Spiele'!$J34,'alle Spiele'!DI34='alle Spiele'!DJ34,ABS('alle Spiele'!$H34-'alle Spiele'!DI34)=1),Punktsystem!$B$10,0),0)</f>
        <v>0</v>
      </c>
      <c r="DK34" s="225">
        <f>IF(DI34=Punktsystem!$B$5,IF(AND(Punktsystem!$I$14&lt;&gt;"",'alle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DL34" s="230">
        <f>IF(OR('alle Spiele'!DL34="",'alle Spiele'!DM34=""),0,IF(AND('alle Spiele'!$H34='alle Spiele'!DL34,'alle Spiele'!$J34='alle Spiele'!DM34),Punktsystem!$B$5,IF(OR(AND('alle Spiele'!$H34-'alle Spiele'!$J34&lt;0,'alle Spiele'!DL34-'alle Spiele'!DM34&lt;0),AND('alle Spiele'!$H34-'alle Spiele'!$J34&gt;0,'alle Spiele'!DL34-'alle Spiele'!DM34&gt;0),AND('alle Spiele'!$H34-'alle Spiele'!$J34=0,'alle Spiele'!DL34-'alle Spiele'!DM34=0)),Punktsystem!$B$6,0)))</f>
        <v>0</v>
      </c>
      <c r="DM34" s="224">
        <f>IF(DL34=Punktsystem!$B$6,IF(AND(Punktsystem!$D$9&lt;&gt;"",'alle Spiele'!$H34-'alle Spiele'!$J34='alle Spiele'!DL34-'alle Spiele'!DM34,'alle Spiele'!$H34&lt;&gt;'alle Spiele'!$J34),Punktsystem!$B$9,0)+IF(AND(Punktsystem!$D$11&lt;&gt;"",OR('alle Spiele'!$H34='alle Spiele'!DL34,'alle Spiele'!$J34='alle Spiele'!DM34)),Punktsystem!$B$11,0)+IF(AND(Punktsystem!$D$10&lt;&gt;"",'alle Spiele'!$H34='alle Spiele'!$J34,'alle Spiele'!DL34='alle Spiele'!DM34,ABS('alle Spiele'!$H34-'alle Spiele'!DL34)=1),Punktsystem!$B$10,0),0)</f>
        <v>0</v>
      </c>
      <c r="DN34" s="225">
        <f>IF(DL34=Punktsystem!$B$5,IF(AND(Punktsystem!$I$14&lt;&gt;"",'alle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DO34" s="230">
        <f>IF(OR('alle Spiele'!DO34="",'alle Spiele'!DP34=""),0,IF(AND('alle Spiele'!$H34='alle Spiele'!DO34,'alle Spiele'!$J34='alle Spiele'!DP34),Punktsystem!$B$5,IF(OR(AND('alle Spiele'!$H34-'alle Spiele'!$J34&lt;0,'alle Spiele'!DO34-'alle Spiele'!DP34&lt;0),AND('alle Spiele'!$H34-'alle Spiele'!$J34&gt;0,'alle Spiele'!DO34-'alle Spiele'!DP34&gt;0),AND('alle Spiele'!$H34-'alle Spiele'!$J34=0,'alle Spiele'!DO34-'alle Spiele'!DP34=0)),Punktsystem!$B$6,0)))</f>
        <v>0</v>
      </c>
      <c r="DP34" s="224">
        <f>IF(DO34=Punktsystem!$B$6,IF(AND(Punktsystem!$D$9&lt;&gt;"",'alle Spiele'!$H34-'alle Spiele'!$J34='alle Spiele'!DO34-'alle Spiele'!DP34,'alle Spiele'!$H34&lt;&gt;'alle Spiele'!$J34),Punktsystem!$B$9,0)+IF(AND(Punktsystem!$D$11&lt;&gt;"",OR('alle Spiele'!$H34='alle Spiele'!DO34,'alle Spiele'!$J34='alle Spiele'!DP34)),Punktsystem!$B$11,0)+IF(AND(Punktsystem!$D$10&lt;&gt;"",'alle Spiele'!$H34='alle Spiele'!$J34,'alle Spiele'!DO34='alle Spiele'!DP34,ABS('alle Spiele'!$H34-'alle Spiele'!DO34)=1),Punktsystem!$B$10,0),0)</f>
        <v>0</v>
      </c>
      <c r="DQ34" s="225">
        <f>IF(DO34=Punktsystem!$B$5,IF(AND(Punktsystem!$I$14&lt;&gt;"",'alle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DR34" s="230">
        <f>IF(OR('alle Spiele'!DR34="",'alle Spiele'!DS34=""),0,IF(AND('alle Spiele'!$H34='alle Spiele'!DR34,'alle Spiele'!$J34='alle Spiele'!DS34),Punktsystem!$B$5,IF(OR(AND('alle Spiele'!$H34-'alle Spiele'!$J34&lt;0,'alle Spiele'!DR34-'alle Spiele'!DS34&lt;0),AND('alle Spiele'!$H34-'alle Spiele'!$J34&gt;0,'alle Spiele'!DR34-'alle Spiele'!DS34&gt;0),AND('alle Spiele'!$H34-'alle Spiele'!$J34=0,'alle Spiele'!DR34-'alle Spiele'!DS34=0)),Punktsystem!$B$6,0)))</f>
        <v>0</v>
      </c>
      <c r="DS34" s="224">
        <f>IF(DR34=Punktsystem!$B$6,IF(AND(Punktsystem!$D$9&lt;&gt;"",'alle Spiele'!$H34-'alle Spiele'!$J34='alle Spiele'!DR34-'alle Spiele'!DS34,'alle Spiele'!$H34&lt;&gt;'alle Spiele'!$J34),Punktsystem!$B$9,0)+IF(AND(Punktsystem!$D$11&lt;&gt;"",OR('alle Spiele'!$H34='alle Spiele'!DR34,'alle Spiele'!$J34='alle Spiele'!DS34)),Punktsystem!$B$11,0)+IF(AND(Punktsystem!$D$10&lt;&gt;"",'alle Spiele'!$H34='alle Spiele'!$J34,'alle Spiele'!DR34='alle Spiele'!DS34,ABS('alle Spiele'!$H34-'alle Spiele'!DR34)=1),Punktsystem!$B$10,0),0)</f>
        <v>0</v>
      </c>
      <c r="DT34" s="225">
        <f>IF(DR34=Punktsystem!$B$5,IF(AND(Punktsystem!$I$14&lt;&gt;"",'alle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DU34" s="230">
        <f>IF(OR('alle Spiele'!DU34="",'alle Spiele'!DV34=""),0,IF(AND('alle Spiele'!$H34='alle Spiele'!DU34,'alle Spiele'!$J34='alle Spiele'!DV34),Punktsystem!$B$5,IF(OR(AND('alle Spiele'!$H34-'alle Spiele'!$J34&lt;0,'alle Spiele'!DU34-'alle Spiele'!DV34&lt;0),AND('alle Spiele'!$H34-'alle Spiele'!$J34&gt;0,'alle Spiele'!DU34-'alle Spiele'!DV34&gt;0),AND('alle Spiele'!$H34-'alle Spiele'!$J34=0,'alle Spiele'!DU34-'alle Spiele'!DV34=0)),Punktsystem!$B$6,0)))</f>
        <v>0</v>
      </c>
      <c r="DV34" s="224">
        <f>IF(DU34=Punktsystem!$B$6,IF(AND(Punktsystem!$D$9&lt;&gt;"",'alle Spiele'!$H34-'alle Spiele'!$J34='alle Spiele'!DU34-'alle Spiele'!DV34,'alle Spiele'!$H34&lt;&gt;'alle Spiele'!$J34),Punktsystem!$B$9,0)+IF(AND(Punktsystem!$D$11&lt;&gt;"",OR('alle Spiele'!$H34='alle Spiele'!DU34,'alle Spiele'!$J34='alle Spiele'!DV34)),Punktsystem!$B$11,0)+IF(AND(Punktsystem!$D$10&lt;&gt;"",'alle Spiele'!$H34='alle Spiele'!$J34,'alle Spiele'!DU34='alle Spiele'!DV34,ABS('alle Spiele'!$H34-'alle Spiele'!DU34)=1),Punktsystem!$B$10,0),0)</f>
        <v>0</v>
      </c>
      <c r="DW34" s="225">
        <f>IF(DU34=Punktsystem!$B$5,IF(AND(Punktsystem!$I$14&lt;&gt;"",'alle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DX34" s="230">
        <f>IF(OR('alle Spiele'!DX34="",'alle Spiele'!DY34=""),0,IF(AND('alle Spiele'!$H34='alle Spiele'!DX34,'alle Spiele'!$J34='alle Spiele'!DY34),Punktsystem!$B$5,IF(OR(AND('alle Spiele'!$H34-'alle Spiele'!$J34&lt;0,'alle Spiele'!DX34-'alle Spiele'!DY34&lt;0),AND('alle Spiele'!$H34-'alle Spiele'!$J34&gt;0,'alle Spiele'!DX34-'alle Spiele'!DY34&gt;0),AND('alle Spiele'!$H34-'alle Spiele'!$J34=0,'alle Spiele'!DX34-'alle Spiele'!DY34=0)),Punktsystem!$B$6,0)))</f>
        <v>0</v>
      </c>
      <c r="DY34" s="224">
        <f>IF(DX34=Punktsystem!$B$6,IF(AND(Punktsystem!$D$9&lt;&gt;"",'alle Spiele'!$H34-'alle Spiele'!$J34='alle Spiele'!DX34-'alle Spiele'!DY34,'alle Spiele'!$H34&lt;&gt;'alle Spiele'!$J34),Punktsystem!$B$9,0)+IF(AND(Punktsystem!$D$11&lt;&gt;"",OR('alle Spiele'!$H34='alle Spiele'!DX34,'alle Spiele'!$J34='alle Spiele'!DY34)),Punktsystem!$B$11,0)+IF(AND(Punktsystem!$D$10&lt;&gt;"",'alle Spiele'!$H34='alle Spiele'!$J34,'alle Spiele'!DX34='alle Spiele'!DY34,ABS('alle Spiele'!$H34-'alle Spiele'!DX34)=1),Punktsystem!$B$10,0),0)</f>
        <v>0</v>
      </c>
      <c r="DZ34" s="225">
        <f>IF(DX34=Punktsystem!$B$5,IF(AND(Punktsystem!$I$14&lt;&gt;"",'alle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EA34" s="230">
        <f>IF(OR('alle Spiele'!EA34="",'alle Spiele'!EB34=""),0,IF(AND('alle Spiele'!$H34='alle Spiele'!EA34,'alle Spiele'!$J34='alle Spiele'!EB34),Punktsystem!$B$5,IF(OR(AND('alle Spiele'!$H34-'alle Spiele'!$J34&lt;0,'alle Spiele'!EA34-'alle Spiele'!EB34&lt;0),AND('alle Spiele'!$H34-'alle Spiele'!$J34&gt;0,'alle Spiele'!EA34-'alle Spiele'!EB34&gt;0),AND('alle Spiele'!$H34-'alle Spiele'!$J34=0,'alle Spiele'!EA34-'alle Spiele'!EB34=0)),Punktsystem!$B$6,0)))</f>
        <v>0</v>
      </c>
      <c r="EB34" s="224">
        <f>IF(EA34=Punktsystem!$B$6,IF(AND(Punktsystem!$D$9&lt;&gt;"",'alle Spiele'!$H34-'alle Spiele'!$J34='alle Spiele'!EA34-'alle Spiele'!EB34,'alle Spiele'!$H34&lt;&gt;'alle Spiele'!$J34),Punktsystem!$B$9,0)+IF(AND(Punktsystem!$D$11&lt;&gt;"",OR('alle Spiele'!$H34='alle Spiele'!EA34,'alle Spiele'!$J34='alle Spiele'!EB34)),Punktsystem!$B$11,0)+IF(AND(Punktsystem!$D$10&lt;&gt;"",'alle Spiele'!$H34='alle Spiele'!$J34,'alle Spiele'!EA34='alle Spiele'!EB34,ABS('alle Spiele'!$H34-'alle Spiele'!EA34)=1),Punktsystem!$B$10,0),0)</f>
        <v>0</v>
      </c>
      <c r="EC34" s="225">
        <f>IF(EA34=Punktsystem!$B$5,IF(AND(Punktsystem!$I$14&lt;&gt;"",'alle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ED34" s="230">
        <f>IF(OR('alle Spiele'!ED34="",'alle Spiele'!EE34=""),0,IF(AND('alle Spiele'!$H34='alle Spiele'!ED34,'alle Spiele'!$J34='alle Spiele'!EE34),Punktsystem!$B$5,IF(OR(AND('alle Spiele'!$H34-'alle Spiele'!$J34&lt;0,'alle Spiele'!ED34-'alle Spiele'!EE34&lt;0),AND('alle Spiele'!$H34-'alle Spiele'!$J34&gt;0,'alle Spiele'!ED34-'alle Spiele'!EE34&gt;0),AND('alle Spiele'!$H34-'alle Spiele'!$J34=0,'alle Spiele'!ED34-'alle Spiele'!EE34=0)),Punktsystem!$B$6,0)))</f>
        <v>0</v>
      </c>
      <c r="EE34" s="224">
        <f>IF(ED34=Punktsystem!$B$6,IF(AND(Punktsystem!$D$9&lt;&gt;"",'alle Spiele'!$H34-'alle Spiele'!$J34='alle Spiele'!ED34-'alle Spiele'!EE34,'alle Spiele'!$H34&lt;&gt;'alle Spiele'!$J34),Punktsystem!$B$9,0)+IF(AND(Punktsystem!$D$11&lt;&gt;"",OR('alle Spiele'!$H34='alle Spiele'!ED34,'alle Spiele'!$J34='alle Spiele'!EE34)),Punktsystem!$B$11,0)+IF(AND(Punktsystem!$D$10&lt;&gt;"",'alle Spiele'!$H34='alle Spiele'!$J34,'alle Spiele'!ED34='alle Spiele'!EE34,ABS('alle Spiele'!$H34-'alle Spiele'!ED34)=1),Punktsystem!$B$10,0),0)</f>
        <v>0</v>
      </c>
      <c r="EF34" s="225">
        <f>IF(ED34=Punktsystem!$B$5,IF(AND(Punktsystem!$I$14&lt;&gt;"",'alle Spiele'!$H34+'alle Spiele'!$J34&gt;Punktsystem!$D$14),('alle Spiele'!$H34+'alle Spiele'!$J34-Punktsystem!$D$14)*Punktsystem!$F$14,0)+IF(AND(Punktsystem!$I$15&lt;&gt;"",ABS('alle Spiele'!$H34-'alle Spiele'!$J34)&gt;Punktsystem!$D$15),(ABS('alle Spiele'!$H34-'alle Spiele'!$J34)-Punktsystem!$D$15)*Punktsystem!$F$15,0),0)</f>
        <v>0</v>
      </c>
      <c r="EG34" s="230">
        <f>IF(OR('alle Spiele'!EG34="",'alle Spiele'!EH34=""),0,IF(AND('alle Spiele'!$H34='alle Spiele'!EG34,'alle Spiele'!$J34='alle Spiele'!EH34),Punktsystem!$B$5,IF(OR(AND('alle Spiele'!$H34-'alle Spiele'!$J34&lt;0,'alle Spiele'!EG34-'alle Spiele'!EH34&lt;0),AND('alle Spiele'!$H34-'alle Spiele'!$J34&gt;0,'alle Spiele'!EG34-'alle Spiele'!EH34&gt;0),AND('alle Spiele'!$H34-'alle Spiele'!$J34=0,'alle Spiele'!EG34-'alle Spiele'!EH34=0)),Punktsystem!$B$6,0)))</f>
        <v>0</v>
      </c>
      <c r="EH34" s="224">
        <f>IF(EG34=Punktsystem!$B$6,IF(AND(Punktsystem!$D$9&lt;&gt;"",'alle Spiele'!$H34-'alle Spiele'!$J34='alle Spiele'!EG34-'alle Spiele'!EH34,'alle Spiele'!$H34&lt;&gt;'alle Spiele'!$J34),Punktsystem!$B$9,0)+IF(AND(Punktsystem!$D$11&lt;&gt;"",OR('alle Spiele'!$H34='alle Spiele'!EG34,'alle Spiele'!$J34='alle Spiele'!EH34)),Punktsystem!$B$11,0)+IF(AND(Punktsystem!$D$10&lt;&gt;"",'alle Spiele'!$H34='alle Spiele'!$J34,'alle Spiele'!EG34='alle Spiele'!EH34,ABS('alle Spiele'!$H34-'alle Spiele'!EG34)=1),Punktsystem!$B$10,0),0)</f>
        <v>0</v>
      </c>
      <c r="EI34" s="225">
        <f>IF(EG34=Punktsystem!$B$5,IF(AND(Punktsystem!$I$14&lt;&gt;"",'alle Spiele'!$H34+'alle Spiele'!$J34&gt;Punktsystem!$D$14),('alle Spiele'!$H34+'alle Spiele'!$J34-Punktsystem!$D$14)*Punktsystem!$F$14,0)+IF(AND(Punktsystem!$I$15&lt;&gt;"",ABS('alle Spiele'!$H34-'alle Spiele'!$J34)&gt;Punktsystem!$D$15),(ABS('alle Spiele'!$H34-'alle Spiele'!$J34)-Punktsystem!$D$15)*Punktsystem!$F$15,0),0)</f>
        <v>0</v>
      </c>
    </row>
    <row r="35" spans="1:139" x14ac:dyDescent="0.2">
      <c r="A35"/>
      <c r="B35"/>
      <c r="C35"/>
      <c r="D35"/>
      <c r="E35"/>
      <c r="F35"/>
      <c r="G35"/>
      <c r="H35"/>
      <c r="J35"/>
      <c r="K35"/>
      <c r="L35"/>
      <c r="M35"/>
      <c r="N35"/>
      <c r="O35"/>
      <c r="P35"/>
      <c r="Q35"/>
      <c r="T35" s="230">
        <f>IF(OR('alle Spiele'!T35="",'alle Spiele'!U35=""),0,IF(AND('alle Spiele'!$H35='alle Spiele'!T35,'alle Spiele'!$J35='alle Spiele'!U35),Punktsystem!$B$5,IF(OR(AND('alle Spiele'!$H35-'alle Spiele'!$J35&lt;0,'alle Spiele'!T35-'alle Spiele'!U35&lt;0),AND('alle Spiele'!$H35-'alle Spiele'!$J35&gt;0,'alle Spiele'!T35-'alle Spiele'!U35&gt;0),AND('alle Spiele'!$H35-'alle Spiele'!$J35=0,'alle Spiele'!T35-'alle Spiele'!U35=0)),Punktsystem!$B$6,0)))</f>
        <v>0</v>
      </c>
      <c r="U35" s="224">
        <f>IF(T35=Punktsystem!$B$6,IF(AND(Punktsystem!$D$9&lt;&gt;"",'alle Spiele'!$H35-'alle Spiele'!$J35='alle Spiele'!T35-'alle Spiele'!U35,'alle Spiele'!$H35&lt;&gt;'alle Spiele'!$J35),Punktsystem!$B$9,0)+IF(AND(Punktsystem!$D$11&lt;&gt;"",OR('alle Spiele'!$H35='alle Spiele'!T35,'alle Spiele'!$J35='alle Spiele'!U35)),Punktsystem!$B$11,0)+IF(AND(Punktsystem!$D$10&lt;&gt;"",'alle Spiele'!$H35='alle Spiele'!$J35,'alle Spiele'!T35='alle Spiele'!U35,ABS('alle Spiele'!$H35-'alle Spiele'!T35)=1),Punktsystem!$B$10,0),0)</f>
        <v>0</v>
      </c>
      <c r="V35" s="225">
        <f>IF(T35=Punktsystem!$B$5,IF(AND(Punktsystem!$I$14&lt;&gt;"",'alle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W35" s="230">
        <f>IF(OR('alle Spiele'!W35="",'alle Spiele'!X35=""),0,IF(AND('alle Spiele'!$H35='alle Spiele'!W35,'alle Spiele'!$J35='alle Spiele'!X35),Punktsystem!$B$5,IF(OR(AND('alle Spiele'!$H35-'alle Spiele'!$J35&lt;0,'alle Spiele'!W35-'alle Spiele'!X35&lt;0),AND('alle Spiele'!$H35-'alle Spiele'!$J35&gt;0,'alle Spiele'!W35-'alle Spiele'!X35&gt;0),AND('alle Spiele'!$H35-'alle Spiele'!$J35=0,'alle Spiele'!W35-'alle Spiele'!X35=0)),Punktsystem!$B$6,0)))</f>
        <v>0</v>
      </c>
      <c r="X35" s="224">
        <f>IF(W35=Punktsystem!$B$6,IF(AND(Punktsystem!$D$9&lt;&gt;"",'alle Spiele'!$H35-'alle Spiele'!$J35='alle Spiele'!W35-'alle Spiele'!X35,'alle Spiele'!$H35&lt;&gt;'alle Spiele'!$J35),Punktsystem!$B$9,0)+IF(AND(Punktsystem!$D$11&lt;&gt;"",OR('alle Spiele'!$H35='alle Spiele'!W35,'alle Spiele'!$J35='alle Spiele'!X35)),Punktsystem!$B$11,0)+IF(AND(Punktsystem!$D$10&lt;&gt;"",'alle Spiele'!$H35='alle Spiele'!$J35,'alle Spiele'!W35='alle Spiele'!X35,ABS('alle Spiele'!$H35-'alle Spiele'!W35)=1),Punktsystem!$B$10,0),0)</f>
        <v>0</v>
      </c>
      <c r="Y35" s="225">
        <f>IF(W35=Punktsystem!$B$5,IF(AND(Punktsystem!$I$14&lt;&gt;"",'alle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Z35" s="230">
        <f>IF(OR('alle Spiele'!Z35="",'alle Spiele'!AA35=""),0,IF(AND('alle Spiele'!$H35='alle Spiele'!Z35,'alle Spiele'!$J35='alle Spiele'!AA35),Punktsystem!$B$5,IF(OR(AND('alle Spiele'!$H35-'alle Spiele'!$J35&lt;0,'alle Spiele'!Z35-'alle Spiele'!AA35&lt;0),AND('alle Spiele'!$H35-'alle Spiele'!$J35&gt;0,'alle Spiele'!Z35-'alle Spiele'!AA35&gt;0),AND('alle Spiele'!$H35-'alle Spiele'!$J35=0,'alle Spiele'!Z35-'alle Spiele'!AA35=0)),Punktsystem!$B$6,0)))</f>
        <v>0</v>
      </c>
      <c r="AA35" s="224">
        <f>IF(Z35=Punktsystem!$B$6,IF(AND(Punktsystem!$D$9&lt;&gt;"",'alle Spiele'!$H35-'alle Spiele'!$J35='alle Spiele'!Z35-'alle Spiele'!AA35,'alle Spiele'!$H35&lt;&gt;'alle Spiele'!$J35),Punktsystem!$B$9,0)+IF(AND(Punktsystem!$D$11&lt;&gt;"",OR('alle Spiele'!$H35='alle Spiele'!Z35,'alle Spiele'!$J35='alle Spiele'!AA35)),Punktsystem!$B$11,0)+IF(AND(Punktsystem!$D$10&lt;&gt;"",'alle Spiele'!$H35='alle Spiele'!$J35,'alle Spiele'!Z35='alle Spiele'!AA35,ABS('alle Spiele'!$H35-'alle Spiele'!Z35)=1),Punktsystem!$B$10,0),0)</f>
        <v>0</v>
      </c>
      <c r="AB35" s="225">
        <f>IF(Z35=Punktsystem!$B$5,IF(AND(Punktsystem!$I$14&lt;&gt;"",'alle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AC35" s="230">
        <f>IF(OR('alle Spiele'!AC35="",'alle Spiele'!AD35=""),0,IF(AND('alle Spiele'!$H35='alle Spiele'!AC35,'alle Spiele'!$J35='alle Spiele'!AD35),Punktsystem!$B$5,IF(OR(AND('alle Spiele'!$H35-'alle Spiele'!$J35&lt;0,'alle Spiele'!AC35-'alle Spiele'!AD35&lt;0),AND('alle Spiele'!$H35-'alle Spiele'!$J35&gt;0,'alle Spiele'!AC35-'alle Spiele'!AD35&gt;0),AND('alle Spiele'!$H35-'alle Spiele'!$J35=0,'alle Spiele'!AC35-'alle Spiele'!AD35=0)),Punktsystem!$B$6,0)))</f>
        <v>0</v>
      </c>
      <c r="AD35" s="224">
        <f>IF(AC35=Punktsystem!$B$6,IF(AND(Punktsystem!$D$9&lt;&gt;"",'alle Spiele'!$H35-'alle Spiele'!$J35='alle Spiele'!AC35-'alle Spiele'!AD35,'alle Spiele'!$H35&lt;&gt;'alle Spiele'!$J35),Punktsystem!$B$9,0)+IF(AND(Punktsystem!$D$11&lt;&gt;"",OR('alle Spiele'!$H35='alle Spiele'!AC35,'alle Spiele'!$J35='alle Spiele'!AD35)),Punktsystem!$B$11,0)+IF(AND(Punktsystem!$D$10&lt;&gt;"",'alle Spiele'!$H35='alle Spiele'!$J35,'alle Spiele'!AC35='alle Spiele'!AD35,ABS('alle Spiele'!$H35-'alle Spiele'!AC35)=1),Punktsystem!$B$10,0),0)</f>
        <v>0</v>
      </c>
      <c r="AE35" s="225">
        <f>IF(AC35=Punktsystem!$B$5,IF(AND(Punktsystem!$I$14&lt;&gt;"",'alle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AF35" s="230">
        <f>IF(OR('alle Spiele'!AF35="",'alle Spiele'!AG35=""),0,IF(AND('alle Spiele'!$H35='alle Spiele'!AF35,'alle Spiele'!$J35='alle Spiele'!AG35),Punktsystem!$B$5,IF(OR(AND('alle Spiele'!$H35-'alle Spiele'!$J35&lt;0,'alle Spiele'!AF35-'alle Spiele'!AG35&lt;0),AND('alle Spiele'!$H35-'alle Spiele'!$J35&gt;0,'alle Spiele'!AF35-'alle Spiele'!AG35&gt;0),AND('alle Spiele'!$H35-'alle Spiele'!$J35=0,'alle Spiele'!AF35-'alle Spiele'!AG35=0)),Punktsystem!$B$6,0)))</f>
        <v>0</v>
      </c>
      <c r="AG35" s="224">
        <f>IF(AF35=Punktsystem!$B$6,IF(AND(Punktsystem!$D$9&lt;&gt;"",'alle Spiele'!$H35-'alle Spiele'!$J35='alle Spiele'!AF35-'alle Spiele'!AG35,'alle Spiele'!$H35&lt;&gt;'alle Spiele'!$J35),Punktsystem!$B$9,0)+IF(AND(Punktsystem!$D$11&lt;&gt;"",OR('alle Spiele'!$H35='alle Spiele'!AF35,'alle Spiele'!$J35='alle Spiele'!AG35)),Punktsystem!$B$11,0)+IF(AND(Punktsystem!$D$10&lt;&gt;"",'alle Spiele'!$H35='alle Spiele'!$J35,'alle Spiele'!AF35='alle Spiele'!AG35,ABS('alle Spiele'!$H35-'alle Spiele'!AF35)=1),Punktsystem!$B$10,0),0)</f>
        <v>0</v>
      </c>
      <c r="AH35" s="225">
        <f>IF(AF35=Punktsystem!$B$5,IF(AND(Punktsystem!$I$14&lt;&gt;"",'alle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AI35" s="230">
        <f>IF(OR('alle Spiele'!AI35="",'alle Spiele'!AJ35=""),0,IF(AND('alle Spiele'!$H35='alle Spiele'!AI35,'alle Spiele'!$J35='alle Spiele'!AJ35),Punktsystem!$B$5,IF(OR(AND('alle Spiele'!$H35-'alle Spiele'!$J35&lt;0,'alle Spiele'!AI35-'alle Spiele'!AJ35&lt;0),AND('alle Spiele'!$H35-'alle Spiele'!$J35&gt;0,'alle Spiele'!AI35-'alle Spiele'!AJ35&gt;0),AND('alle Spiele'!$H35-'alle Spiele'!$J35=0,'alle Spiele'!AI35-'alle Spiele'!AJ35=0)),Punktsystem!$B$6,0)))</f>
        <v>0</v>
      </c>
      <c r="AJ35" s="224">
        <f>IF(AI35=Punktsystem!$B$6,IF(AND(Punktsystem!$D$9&lt;&gt;"",'alle Spiele'!$H35-'alle Spiele'!$J35='alle Spiele'!AI35-'alle Spiele'!AJ35,'alle Spiele'!$H35&lt;&gt;'alle Spiele'!$J35),Punktsystem!$B$9,0)+IF(AND(Punktsystem!$D$11&lt;&gt;"",OR('alle Spiele'!$H35='alle Spiele'!AI35,'alle Spiele'!$J35='alle Spiele'!AJ35)),Punktsystem!$B$11,0)+IF(AND(Punktsystem!$D$10&lt;&gt;"",'alle Spiele'!$H35='alle Spiele'!$J35,'alle Spiele'!AI35='alle Spiele'!AJ35,ABS('alle Spiele'!$H35-'alle Spiele'!AI35)=1),Punktsystem!$B$10,0),0)</f>
        <v>0</v>
      </c>
      <c r="AK35" s="225">
        <f>IF(AI35=Punktsystem!$B$5,IF(AND(Punktsystem!$I$14&lt;&gt;"",'alle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AL35" s="230">
        <f>IF(OR('alle Spiele'!AL35="",'alle Spiele'!AM35=""),0,IF(AND('alle Spiele'!$H35='alle Spiele'!AL35,'alle Spiele'!$J35='alle Spiele'!AM35),Punktsystem!$B$5,IF(OR(AND('alle Spiele'!$H35-'alle Spiele'!$J35&lt;0,'alle Spiele'!AL35-'alle Spiele'!AM35&lt;0),AND('alle Spiele'!$H35-'alle Spiele'!$J35&gt;0,'alle Spiele'!AL35-'alle Spiele'!AM35&gt;0),AND('alle Spiele'!$H35-'alle Spiele'!$J35=0,'alle Spiele'!AL35-'alle Spiele'!AM35=0)),Punktsystem!$B$6,0)))</f>
        <v>0</v>
      </c>
      <c r="AM35" s="224">
        <f>IF(AL35=Punktsystem!$B$6,IF(AND(Punktsystem!$D$9&lt;&gt;"",'alle Spiele'!$H35-'alle Spiele'!$J35='alle Spiele'!AL35-'alle Spiele'!AM35,'alle Spiele'!$H35&lt;&gt;'alle Spiele'!$J35),Punktsystem!$B$9,0)+IF(AND(Punktsystem!$D$11&lt;&gt;"",OR('alle Spiele'!$H35='alle Spiele'!AL35,'alle Spiele'!$J35='alle Spiele'!AM35)),Punktsystem!$B$11,0)+IF(AND(Punktsystem!$D$10&lt;&gt;"",'alle Spiele'!$H35='alle Spiele'!$J35,'alle Spiele'!AL35='alle Spiele'!AM35,ABS('alle Spiele'!$H35-'alle Spiele'!AL35)=1),Punktsystem!$B$10,0),0)</f>
        <v>0</v>
      </c>
      <c r="AN35" s="225">
        <f>IF(AL35=Punktsystem!$B$5,IF(AND(Punktsystem!$I$14&lt;&gt;"",'alle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AO35" s="230">
        <f>IF(OR('alle Spiele'!AO35="",'alle Spiele'!AP35=""),0,IF(AND('alle Spiele'!$H35='alle Spiele'!AO35,'alle Spiele'!$J35='alle Spiele'!AP35),Punktsystem!$B$5,IF(OR(AND('alle Spiele'!$H35-'alle Spiele'!$J35&lt;0,'alle Spiele'!AO35-'alle Spiele'!AP35&lt;0),AND('alle Spiele'!$H35-'alle Spiele'!$J35&gt;0,'alle Spiele'!AO35-'alle Spiele'!AP35&gt;0),AND('alle Spiele'!$H35-'alle Spiele'!$J35=0,'alle Spiele'!AO35-'alle Spiele'!AP35=0)),Punktsystem!$B$6,0)))</f>
        <v>0</v>
      </c>
      <c r="AP35" s="224">
        <f>IF(AO35=Punktsystem!$B$6,IF(AND(Punktsystem!$D$9&lt;&gt;"",'alle Spiele'!$H35-'alle Spiele'!$J35='alle Spiele'!AO35-'alle Spiele'!AP35,'alle Spiele'!$H35&lt;&gt;'alle Spiele'!$J35),Punktsystem!$B$9,0)+IF(AND(Punktsystem!$D$11&lt;&gt;"",OR('alle Spiele'!$H35='alle Spiele'!AO35,'alle Spiele'!$J35='alle Spiele'!AP35)),Punktsystem!$B$11,0)+IF(AND(Punktsystem!$D$10&lt;&gt;"",'alle Spiele'!$H35='alle Spiele'!$J35,'alle Spiele'!AO35='alle Spiele'!AP35,ABS('alle Spiele'!$H35-'alle Spiele'!AO35)=1),Punktsystem!$B$10,0),0)</f>
        <v>0</v>
      </c>
      <c r="AQ35" s="225">
        <f>IF(AO35=Punktsystem!$B$5,IF(AND(Punktsystem!$I$14&lt;&gt;"",'alle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AR35" s="230">
        <f>IF(OR('alle Spiele'!AR35="",'alle Spiele'!AS35=""),0,IF(AND('alle Spiele'!$H35='alle Spiele'!AR35,'alle Spiele'!$J35='alle Spiele'!AS35),Punktsystem!$B$5,IF(OR(AND('alle Spiele'!$H35-'alle Spiele'!$J35&lt;0,'alle Spiele'!AR35-'alle Spiele'!AS35&lt;0),AND('alle Spiele'!$H35-'alle Spiele'!$J35&gt;0,'alle Spiele'!AR35-'alle Spiele'!AS35&gt;0),AND('alle Spiele'!$H35-'alle Spiele'!$J35=0,'alle Spiele'!AR35-'alle Spiele'!AS35=0)),Punktsystem!$B$6,0)))</f>
        <v>0</v>
      </c>
      <c r="AS35" s="224">
        <f>IF(AR35=Punktsystem!$B$6,IF(AND(Punktsystem!$D$9&lt;&gt;"",'alle Spiele'!$H35-'alle Spiele'!$J35='alle Spiele'!AR35-'alle Spiele'!AS35,'alle Spiele'!$H35&lt;&gt;'alle Spiele'!$J35),Punktsystem!$B$9,0)+IF(AND(Punktsystem!$D$11&lt;&gt;"",OR('alle Spiele'!$H35='alle Spiele'!AR35,'alle Spiele'!$J35='alle Spiele'!AS35)),Punktsystem!$B$11,0)+IF(AND(Punktsystem!$D$10&lt;&gt;"",'alle Spiele'!$H35='alle Spiele'!$J35,'alle Spiele'!AR35='alle Spiele'!AS35,ABS('alle Spiele'!$H35-'alle Spiele'!AR35)=1),Punktsystem!$B$10,0),0)</f>
        <v>0</v>
      </c>
      <c r="AT35" s="225">
        <f>IF(AR35=Punktsystem!$B$5,IF(AND(Punktsystem!$I$14&lt;&gt;"",'alle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AU35" s="230">
        <f>IF(OR('alle Spiele'!AU35="",'alle Spiele'!AV35=""),0,IF(AND('alle Spiele'!$H35='alle Spiele'!AU35,'alle Spiele'!$J35='alle Spiele'!AV35),Punktsystem!$B$5,IF(OR(AND('alle Spiele'!$H35-'alle Spiele'!$J35&lt;0,'alle Spiele'!AU35-'alle Spiele'!AV35&lt;0),AND('alle Spiele'!$H35-'alle Spiele'!$J35&gt;0,'alle Spiele'!AU35-'alle Spiele'!AV35&gt;0),AND('alle Spiele'!$H35-'alle Spiele'!$J35=0,'alle Spiele'!AU35-'alle Spiele'!AV35=0)),Punktsystem!$B$6,0)))</f>
        <v>0</v>
      </c>
      <c r="AV35" s="224">
        <f>IF(AU35=Punktsystem!$B$6,IF(AND(Punktsystem!$D$9&lt;&gt;"",'alle Spiele'!$H35-'alle Spiele'!$J35='alle Spiele'!AU35-'alle Spiele'!AV35,'alle Spiele'!$H35&lt;&gt;'alle Spiele'!$J35),Punktsystem!$B$9,0)+IF(AND(Punktsystem!$D$11&lt;&gt;"",OR('alle Spiele'!$H35='alle Spiele'!AU35,'alle Spiele'!$J35='alle Spiele'!AV35)),Punktsystem!$B$11,0)+IF(AND(Punktsystem!$D$10&lt;&gt;"",'alle Spiele'!$H35='alle Spiele'!$J35,'alle Spiele'!AU35='alle Spiele'!AV35,ABS('alle Spiele'!$H35-'alle Spiele'!AU35)=1),Punktsystem!$B$10,0),0)</f>
        <v>0</v>
      </c>
      <c r="AW35" s="225">
        <f>IF(AU35=Punktsystem!$B$5,IF(AND(Punktsystem!$I$14&lt;&gt;"",'alle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AX35" s="230">
        <f>IF(OR('alle Spiele'!AX35="",'alle Spiele'!AY35=""),0,IF(AND('alle Spiele'!$H35='alle Spiele'!AX35,'alle Spiele'!$J35='alle Spiele'!AY35),Punktsystem!$B$5,IF(OR(AND('alle Spiele'!$H35-'alle Spiele'!$J35&lt;0,'alle Spiele'!AX35-'alle Spiele'!AY35&lt;0),AND('alle Spiele'!$H35-'alle Spiele'!$J35&gt;0,'alle Spiele'!AX35-'alle Spiele'!AY35&gt;0),AND('alle Spiele'!$H35-'alle Spiele'!$J35=0,'alle Spiele'!AX35-'alle Spiele'!AY35=0)),Punktsystem!$B$6,0)))</f>
        <v>0</v>
      </c>
      <c r="AY35" s="224">
        <f>IF(AX35=Punktsystem!$B$6,IF(AND(Punktsystem!$D$9&lt;&gt;"",'alle Spiele'!$H35-'alle Spiele'!$J35='alle Spiele'!AX35-'alle Spiele'!AY35,'alle Spiele'!$H35&lt;&gt;'alle Spiele'!$J35),Punktsystem!$B$9,0)+IF(AND(Punktsystem!$D$11&lt;&gt;"",OR('alle Spiele'!$H35='alle Spiele'!AX35,'alle Spiele'!$J35='alle Spiele'!AY35)),Punktsystem!$B$11,0)+IF(AND(Punktsystem!$D$10&lt;&gt;"",'alle Spiele'!$H35='alle Spiele'!$J35,'alle Spiele'!AX35='alle Spiele'!AY35,ABS('alle Spiele'!$H35-'alle Spiele'!AX35)=1),Punktsystem!$B$10,0),0)</f>
        <v>0</v>
      </c>
      <c r="AZ35" s="225">
        <f>IF(AX35=Punktsystem!$B$5,IF(AND(Punktsystem!$I$14&lt;&gt;"",'alle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BA35" s="230">
        <f>IF(OR('alle Spiele'!BA35="",'alle Spiele'!BB35=""),0,IF(AND('alle Spiele'!$H35='alle Spiele'!BA35,'alle Spiele'!$J35='alle Spiele'!BB35),Punktsystem!$B$5,IF(OR(AND('alle Spiele'!$H35-'alle Spiele'!$J35&lt;0,'alle Spiele'!BA35-'alle Spiele'!BB35&lt;0),AND('alle Spiele'!$H35-'alle Spiele'!$J35&gt;0,'alle Spiele'!BA35-'alle Spiele'!BB35&gt;0),AND('alle Spiele'!$H35-'alle Spiele'!$J35=0,'alle Spiele'!BA35-'alle Spiele'!BB35=0)),Punktsystem!$B$6,0)))</f>
        <v>0</v>
      </c>
      <c r="BB35" s="224">
        <f>IF(BA35=Punktsystem!$B$6,IF(AND(Punktsystem!$D$9&lt;&gt;"",'alle Spiele'!$H35-'alle Spiele'!$J35='alle Spiele'!BA35-'alle Spiele'!BB35,'alle Spiele'!$H35&lt;&gt;'alle Spiele'!$J35),Punktsystem!$B$9,0)+IF(AND(Punktsystem!$D$11&lt;&gt;"",OR('alle Spiele'!$H35='alle Spiele'!BA35,'alle Spiele'!$J35='alle Spiele'!BB35)),Punktsystem!$B$11,0)+IF(AND(Punktsystem!$D$10&lt;&gt;"",'alle Spiele'!$H35='alle Spiele'!$J35,'alle Spiele'!BA35='alle Spiele'!BB35,ABS('alle Spiele'!$H35-'alle Spiele'!BA35)=1),Punktsystem!$B$10,0),0)</f>
        <v>0</v>
      </c>
      <c r="BC35" s="225">
        <f>IF(BA35=Punktsystem!$B$5,IF(AND(Punktsystem!$I$14&lt;&gt;"",'alle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BD35" s="230">
        <f>IF(OR('alle Spiele'!BD35="",'alle Spiele'!BE35=""),0,IF(AND('alle Spiele'!$H35='alle Spiele'!BD35,'alle Spiele'!$J35='alle Spiele'!BE35),Punktsystem!$B$5,IF(OR(AND('alle Spiele'!$H35-'alle Spiele'!$J35&lt;0,'alle Spiele'!BD35-'alle Spiele'!BE35&lt;0),AND('alle Spiele'!$H35-'alle Spiele'!$J35&gt;0,'alle Spiele'!BD35-'alle Spiele'!BE35&gt;0),AND('alle Spiele'!$H35-'alle Spiele'!$J35=0,'alle Spiele'!BD35-'alle Spiele'!BE35=0)),Punktsystem!$B$6,0)))</f>
        <v>0</v>
      </c>
      <c r="BE35" s="224">
        <f>IF(BD35=Punktsystem!$B$6,IF(AND(Punktsystem!$D$9&lt;&gt;"",'alle Spiele'!$H35-'alle Spiele'!$J35='alle Spiele'!BD35-'alle Spiele'!BE35,'alle Spiele'!$H35&lt;&gt;'alle Spiele'!$J35),Punktsystem!$B$9,0)+IF(AND(Punktsystem!$D$11&lt;&gt;"",OR('alle Spiele'!$H35='alle Spiele'!BD35,'alle Spiele'!$J35='alle Spiele'!BE35)),Punktsystem!$B$11,0)+IF(AND(Punktsystem!$D$10&lt;&gt;"",'alle Spiele'!$H35='alle Spiele'!$J35,'alle Spiele'!BD35='alle Spiele'!BE35,ABS('alle Spiele'!$H35-'alle Spiele'!BD35)=1),Punktsystem!$B$10,0),0)</f>
        <v>0</v>
      </c>
      <c r="BF35" s="225">
        <f>IF(BD35=Punktsystem!$B$5,IF(AND(Punktsystem!$I$14&lt;&gt;"",'alle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BG35" s="230">
        <f>IF(OR('alle Spiele'!BG35="",'alle Spiele'!BH35=""),0,IF(AND('alle Spiele'!$H35='alle Spiele'!BG35,'alle Spiele'!$J35='alle Spiele'!BH35),Punktsystem!$B$5,IF(OR(AND('alle Spiele'!$H35-'alle Spiele'!$J35&lt;0,'alle Spiele'!BG35-'alle Spiele'!BH35&lt;0),AND('alle Spiele'!$H35-'alle Spiele'!$J35&gt;0,'alle Spiele'!BG35-'alle Spiele'!BH35&gt;0),AND('alle Spiele'!$H35-'alle Spiele'!$J35=0,'alle Spiele'!BG35-'alle Spiele'!BH35=0)),Punktsystem!$B$6,0)))</f>
        <v>0</v>
      </c>
      <c r="BH35" s="224">
        <f>IF(BG35=Punktsystem!$B$6,IF(AND(Punktsystem!$D$9&lt;&gt;"",'alle Spiele'!$H35-'alle Spiele'!$J35='alle Spiele'!BG35-'alle Spiele'!BH35,'alle Spiele'!$H35&lt;&gt;'alle Spiele'!$J35),Punktsystem!$B$9,0)+IF(AND(Punktsystem!$D$11&lt;&gt;"",OR('alle Spiele'!$H35='alle Spiele'!BG35,'alle Spiele'!$J35='alle Spiele'!BH35)),Punktsystem!$B$11,0)+IF(AND(Punktsystem!$D$10&lt;&gt;"",'alle Spiele'!$H35='alle Spiele'!$J35,'alle Spiele'!BG35='alle Spiele'!BH35,ABS('alle Spiele'!$H35-'alle Spiele'!BG35)=1),Punktsystem!$B$10,0),0)</f>
        <v>0</v>
      </c>
      <c r="BI35" s="225">
        <f>IF(BG35=Punktsystem!$B$5,IF(AND(Punktsystem!$I$14&lt;&gt;"",'alle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BJ35" s="230">
        <f>IF(OR('alle Spiele'!BJ35="",'alle Spiele'!BK35=""),0,IF(AND('alle Spiele'!$H35='alle Spiele'!BJ35,'alle Spiele'!$J35='alle Spiele'!BK35),Punktsystem!$B$5,IF(OR(AND('alle Spiele'!$H35-'alle Spiele'!$J35&lt;0,'alle Spiele'!BJ35-'alle Spiele'!BK35&lt;0),AND('alle Spiele'!$H35-'alle Spiele'!$J35&gt;0,'alle Spiele'!BJ35-'alle Spiele'!BK35&gt;0),AND('alle Spiele'!$H35-'alle Spiele'!$J35=0,'alle Spiele'!BJ35-'alle Spiele'!BK35=0)),Punktsystem!$B$6,0)))</f>
        <v>0</v>
      </c>
      <c r="BK35" s="224">
        <f>IF(BJ35=Punktsystem!$B$6,IF(AND(Punktsystem!$D$9&lt;&gt;"",'alle Spiele'!$H35-'alle Spiele'!$J35='alle Spiele'!BJ35-'alle Spiele'!BK35,'alle Spiele'!$H35&lt;&gt;'alle Spiele'!$J35),Punktsystem!$B$9,0)+IF(AND(Punktsystem!$D$11&lt;&gt;"",OR('alle Spiele'!$H35='alle Spiele'!BJ35,'alle Spiele'!$J35='alle Spiele'!BK35)),Punktsystem!$B$11,0)+IF(AND(Punktsystem!$D$10&lt;&gt;"",'alle Spiele'!$H35='alle Spiele'!$J35,'alle Spiele'!BJ35='alle Spiele'!BK35,ABS('alle Spiele'!$H35-'alle Spiele'!BJ35)=1),Punktsystem!$B$10,0),0)</f>
        <v>0</v>
      </c>
      <c r="BL35" s="225">
        <f>IF(BJ35=Punktsystem!$B$5,IF(AND(Punktsystem!$I$14&lt;&gt;"",'alle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BM35" s="230">
        <f>IF(OR('alle Spiele'!BM35="",'alle Spiele'!BN35=""),0,IF(AND('alle Spiele'!$H35='alle Spiele'!BM35,'alle Spiele'!$J35='alle Spiele'!BN35),Punktsystem!$B$5,IF(OR(AND('alle Spiele'!$H35-'alle Spiele'!$J35&lt;0,'alle Spiele'!BM35-'alle Spiele'!BN35&lt;0),AND('alle Spiele'!$H35-'alle Spiele'!$J35&gt;0,'alle Spiele'!BM35-'alle Spiele'!BN35&gt;0),AND('alle Spiele'!$H35-'alle Spiele'!$J35=0,'alle Spiele'!BM35-'alle Spiele'!BN35=0)),Punktsystem!$B$6,0)))</f>
        <v>0</v>
      </c>
      <c r="BN35" s="224">
        <f>IF(BM35=Punktsystem!$B$6,IF(AND(Punktsystem!$D$9&lt;&gt;"",'alle Spiele'!$H35-'alle Spiele'!$J35='alle Spiele'!BM35-'alle Spiele'!BN35,'alle Spiele'!$H35&lt;&gt;'alle Spiele'!$J35),Punktsystem!$B$9,0)+IF(AND(Punktsystem!$D$11&lt;&gt;"",OR('alle Spiele'!$H35='alle Spiele'!BM35,'alle Spiele'!$J35='alle Spiele'!BN35)),Punktsystem!$B$11,0)+IF(AND(Punktsystem!$D$10&lt;&gt;"",'alle Spiele'!$H35='alle Spiele'!$J35,'alle Spiele'!BM35='alle Spiele'!BN35,ABS('alle Spiele'!$H35-'alle Spiele'!BM35)=1),Punktsystem!$B$10,0),0)</f>
        <v>0</v>
      </c>
      <c r="BO35" s="225">
        <f>IF(BM35=Punktsystem!$B$5,IF(AND(Punktsystem!$I$14&lt;&gt;"",'alle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BP35" s="230">
        <f>IF(OR('alle Spiele'!BP35="",'alle Spiele'!BQ35=""),0,IF(AND('alle Spiele'!$H35='alle Spiele'!BP35,'alle Spiele'!$J35='alle Spiele'!BQ35),Punktsystem!$B$5,IF(OR(AND('alle Spiele'!$H35-'alle Spiele'!$J35&lt;0,'alle Spiele'!BP35-'alle Spiele'!BQ35&lt;0),AND('alle Spiele'!$H35-'alle Spiele'!$J35&gt;0,'alle Spiele'!BP35-'alle Spiele'!BQ35&gt;0),AND('alle Spiele'!$H35-'alle Spiele'!$J35=0,'alle Spiele'!BP35-'alle Spiele'!BQ35=0)),Punktsystem!$B$6,0)))</f>
        <v>0</v>
      </c>
      <c r="BQ35" s="224">
        <f>IF(BP35=Punktsystem!$B$6,IF(AND(Punktsystem!$D$9&lt;&gt;"",'alle Spiele'!$H35-'alle Spiele'!$J35='alle Spiele'!BP35-'alle Spiele'!BQ35,'alle Spiele'!$H35&lt;&gt;'alle Spiele'!$J35),Punktsystem!$B$9,0)+IF(AND(Punktsystem!$D$11&lt;&gt;"",OR('alle Spiele'!$H35='alle Spiele'!BP35,'alle Spiele'!$J35='alle Spiele'!BQ35)),Punktsystem!$B$11,0)+IF(AND(Punktsystem!$D$10&lt;&gt;"",'alle Spiele'!$H35='alle Spiele'!$J35,'alle Spiele'!BP35='alle Spiele'!BQ35,ABS('alle Spiele'!$H35-'alle Spiele'!BP35)=1),Punktsystem!$B$10,0),0)</f>
        <v>0</v>
      </c>
      <c r="BR35" s="225">
        <f>IF(BP35=Punktsystem!$B$5,IF(AND(Punktsystem!$I$14&lt;&gt;"",'alle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BS35" s="230">
        <f>IF(OR('alle Spiele'!BS35="",'alle Spiele'!BT35=""),0,IF(AND('alle Spiele'!$H35='alle Spiele'!BS35,'alle Spiele'!$J35='alle Spiele'!BT35),Punktsystem!$B$5,IF(OR(AND('alle Spiele'!$H35-'alle Spiele'!$J35&lt;0,'alle Spiele'!BS35-'alle Spiele'!BT35&lt;0),AND('alle Spiele'!$H35-'alle Spiele'!$J35&gt;0,'alle Spiele'!BS35-'alle Spiele'!BT35&gt;0),AND('alle Spiele'!$H35-'alle Spiele'!$J35=0,'alle Spiele'!BS35-'alle Spiele'!BT35=0)),Punktsystem!$B$6,0)))</f>
        <v>0</v>
      </c>
      <c r="BT35" s="224">
        <f>IF(BS35=Punktsystem!$B$6,IF(AND(Punktsystem!$D$9&lt;&gt;"",'alle Spiele'!$H35-'alle Spiele'!$J35='alle Spiele'!BS35-'alle Spiele'!BT35,'alle Spiele'!$H35&lt;&gt;'alle Spiele'!$J35),Punktsystem!$B$9,0)+IF(AND(Punktsystem!$D$11&lt;&gt;"",OR('alle Spiele'!$H35='alle Spiele'!BS35,'alle Spiele'!$J35='alle Spiele'!BT35)),Punktsystem!$B$11,0)+IF(AND(Punktsystem!$D$10&lt;&gt;"",'alle Spiele'!$H35='alle Spiele'!$J35,'alle Spiele'!BS35='alle Spiele'!BT35,ABS('alle Spiele'!$H35-'alle Spiele'!BS35)=1),Punktsystem!$B$10,0),0)</f>
        <v>0</v>
      </c>
      <c r="BU35" s="225">
        <f>IF(BS35=Punktsystem!$B$5,IF(AND(Punktsystem!$I$14&lt;&gt;"",'alle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BV35" s="230">
        <f>IF(OR('alle Spiele'!BV35="",'alle Spiele'!BW35=""),0,IF(AND('alle Spiele'!$H35='alle Spiele'!BV35,'alle Spiele'!$J35='alle Spiele'!BW35),Punktsystem!$B$5,IF(OR(AND('alle Spiele'!$H35-'alle Spiele'!$J35&lt;0,'alle Spiele'!BV35-'alle Spiele'!BW35&lt;0),AND('alle Spiele'!$H35-'alle Spiele'!$J35&gt;0,'alle Spiele'!BV35-'alle Spiele'!BW35&gt;0),AND('alle Spiele'!$H35-'alle Spiele'!$J35=0,'alle Spiele'!BV35-'alle Spiele'!BW35=0)),Punktsystem!$B$6,0)))</f>
        <v>0</v>
      </c>
      <c r="BW35" s="224">
        <f>IF(BV35=Punktsystem!$B$6,IF(AND(Punktsystem!$D$9&lt;&gt;"",'alle Spiele'!$H35-'alle Spiele'!$J35='alle Spiele'!BV35-'alle Spiele'!BW35,'alle Spiele'!$H35&lt;&gt;'alle Spiele'!$J35),Punktsystem!$B$9,0)+IF(AND(Punktsystem!$D$11&lt;&gt;"",OR('alle Spiele'!$H35='alle Spiele'!BV35,'alle Spiele'!$J35='alle Spiele'!BW35)),Punktsystem!$B$11,0)+IF(AND(Punktsystem!$D$10&lt;&gt;"",'alle Spiele'!$H35='alle Spiele'!$J35,'alle Spiele'!BV35='alle Spiele'!BW35,ABS('alle Spiele'!$H35-'alle Spiele'!BV35)=1),Punktsystem!$B$10,0),0)</f>
        <v>0</v>
      </c>
      <c r="BX35" s="225">
        <f>IF(BV35=Punktsystem!$B$5,IF(AND(Punktsystem!$I$14&lt;&gt;"",'alle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BY35" s="230">
        <f>IF(OR('alle Spiele'!BY35="",'alle Spiele'!BZ35=""),0,IF(AND('alle Spiele'!$H35='alle Spiele'!BY35,'alle Spiele'!$J35='alle Spiele'!BZ35),Punktsystem!$B$5,IF(OR(AND('alle Spiele'!$H35-'alle Spiele'!$J35&lt;0,'alle Spiele'!BY35-'alle Spiele'!BZ35&lt;0),AND('alle Spiele'!$H35-'alle Spiele'!$J35&gt;0,'alle Spiele'!BY35-'alle Spiele'!BZ35&gt;0),AND('alle Spiele'!$H35-'alle Spiele'!$J35=0,'alle Spiele'!BY35-'alle Spiele'!BZ35=0)),Punktsystem!$B$6,0)))</f>
        <v>0</v>
      </c>
      <c r="BZ35" s="224">
        <f>IF(BY35=Punktsystem!$B$6,IF(AND(Punktsystem!$D$9&lt;&gt;"",'alle Spiele'!$H35-'alle Spiele'!$J35='alle Spiele'!BY35-'alle Spiele'!BZ35,'alle Spiele'!$H35&lt;&gt;'alle Spiele'!$J35),Punktsystem!$B$9,0)+IF(AND(Punktsystem!$D$11&lt;&gt;"",OR('alle Spiele'!$H35='alle Spiele'!BY35,'alle Spiele'!$J35='alle Spiele'!BZ35)),Punktsystem!$B$11,0)+IF(AND(Punktsystem!$D$10&lt;&gt;"",'alle Spiele'!$H35='alle Spiele'!$J35,'alle Spiele'!BY35='alle Spiele'!BZ35,ABS('alle Spiele'!$H35-'alle Spiele'!BY35)=1),Punktsystem!$B$10,0),0)</f>
        <v>0</v>
      </c>
      <c r="CA35" s="225">
        <f>IF(BY35=Punktsystem!$B$5,IF(AND(Punktsystem!$I$14&lt;&gt;"",'alle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CB35" s="230">
        <f>IF(OR('alle Spiele'!CB35="",'alle Spiele'!CC35=""),0,IF(AND('alle Spiele'!$H35='alle Spiele'!CB35,'alle Spiele'!$J35='alle Spiele'!CC35),Punktsystem!$B$5,IF(OR(AND('alle Spiele'!$H35-'alle Spiele'!$J35&lt;0,'alle Spiele'!CB35-'alle Spiele'!CC35&lt;0),AND('alle Spiele'!$H35-'alle Spiele'!$J35&gt;0,'alle Spiele'!CB35-'alle Spiele'!CC35&gt;0),AND('alle Spiele'!$H35-'alle Spiele'!$J35=0,'alle Spiele'!CB35-'alle Spiele'!CC35=0)),Punktsystem!$B$6,0)))</f>
        <v>0</v>
      </c>
      <c r="CC35" s="224">
        <f>IF(CB35=Punktsystem!$B$6,IF(AND(Punktsystem!$D$9&lt;&gt;"",'alle Spiele'!$H35-'alle Spiele'!$J35='alle Spiele'!CB35-'alle Spiele'!CC35,'alle Spiele'!$H35&lt;&gt;'alle Spiele'!$J35),Punktsystem!$B$9,0)+IF(AND(Punktsystem!$D$11&lt;&gt;"",OR('alle Spiele'!$H35='alle Spiele'!CB35,'alle Spiele'!$J35='alle Spiele'!CC35)),Punktsystem!$B$11,0)+IF(AND(Punktsystem!$D$10&lt;&gt;"",'alle Spiele'!$H35='alle Spiele'!$J35,'alle Spiele'!CB35='alle Spiele'!CC35,ABS('alle Spiele'!$H35-'alle Spiele'!CB35)=1),Punktsystem!$B$10,0),0)</f>
        <v>0</v>
      </c>
      <c r="CD35" s="225">
        <f>IF(CB35=Punktsystem!$B$5,IF(AND(Punktsystem!$I$14&lt;&gt;"",'alle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CE35" s="230">
        <f>IF(OR('alle Spiele'!CE35="",'alle Spiele'!CF35=""),0,IF(AND('alle Spiele'!$H35='alle Spiele'!CE35,'alle Spiele'!$J35='alle Spiele'!CF35),Punktsystem!$B$5,IF(OR(AND('alle Spiele'!$H35-'alle Spiele'!$J35&lt;0,'alle Spiele'!CE35-'alle Spiele'!CF35&lt;0),AND('alle Spiele'!$H35-'alle Spiele'!$J35&gt;0,'alle Spiele'!CE35-'alle Spiele'!CF35&gt;0),AND('alle Spiele'!$H35-'alle Spiele'!$J35=0,'alle Spiele'!CE35-'alle Spiele'!CF35=0)),Punktsystem!$B$6,0)))</f>
        <v>0</v>
      </c>
      <c r="CF35" s="224">
        <f>IF(CE35=Punktsystem!$B$6,IF(AND(Punktsystem!$D$9&lt;&gt;"",'alle Spiele'!$H35-'alle Spiele'!$J35='alle Spiele'!CE35-'alle Spiele'!CF35,'alle Spiele'!$H35&lt;&gt;'alle Spiele'!$J35),Punktsystem!$B$9,0)+IF(AND(Punktsystem!$D$11&lt;&gt;"",OR('alle Spiele'!$H35='alle Spiele'!CE35,'alle Spiele'!$J35='alle Spiele'!CF35)),Punktsystem!$B$11,0)+IF(AND(Punktsystem!$D$10&lt;&gt;"",'alle Spiele'!$H35='alle Spiele'!$J35,'alle Spiele'!CE35='alle Spiele'!CF35,ABS('alle Spiele'!$H35-'alle Spiele'!CE35)=1),Punktsystem!$B$10,0),0)</f>
        <v>0</v>
      </c>
      <c r="CG35" s="225">
        <f>IF(CE35=Punktsystem!$B$5,IF(AND(Punktsystem!$I$14&lt;&gt;"",'alle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CH35" s="230">
        <f>IF(OR('alle Spiele'!CH35="",'alle Spiele'!CI35=""),0,IF(AND('alle Spiele'!$H35='alle Spiele'!CH35,'alle Spiele'!$J35='alle Spiele'!CI35),Punktsystem!$B$5,IF(OR(AND('alle Spiele'!$H35-'alle Spiele'!$J35&lt;0,'alle Spiele'!CH35-'alle Spiele'!CI35&lt;0),AND('alle Spiele'!$H35-'alle Spiele'!$J35&gt;0,'alle Spiele'!CH35-'alle Spiele'!CI35&gt;0),AND('alle Spiele'!$H35-'alle Spiele'!$J35=0,'alle Spiele'!CH35-'alle Spiele'!CI35=0)),Punktsystem!$B$6,0)))</f>
        <v>0</v>
      </c>
      <c r="CI35" s="224">
        <f>IF(CH35=Punktsystem!$B$6,IF(AND(Punktsystem!$D$9&lt;&gt;"",'alle Spiele'!$H35-'alle Spiele'!$J35='alle Spiele'!CH35-'alle Spiele'!CI35,'alle Spiele'!$H35&lt;&gt;'alle Spiele'!$J35),Punktsystem!$B$9,0)+IF(AND(Punktsystem!$D$11&lt;&gt;"",OR('alle Spiele'!$H35='alle Spiele'!CH35,'alle Spiele'!$J35='alle Spiele'!CI35)),Punktsystem!$B$11,0)+IF(AND(Punktsystem!$D$10&lt;&gt;"",'alle Spiele'!$H35='alle Spiele'!$J35,'alle Spiele'!CH35='alle Spiele'!CI35,ABS('alle Spiele'!$H35-'alle Spiele'!CH35)=1),Punktsystem!$B$10,0),0)</f>
        <v>0</v>
      </c>
      <c r="CJ35" s="225">
        <f>IF(CH35=Punktsystem!$B$5,IF(AND(Punktsystem!$I$14&lt;&gt;"",'alle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CK35" s="230">
        <f>IF(OR('alle Spiele'!CK35="",'alle Spiele'!CL35=""),0,IF(AND('alle Spiele'!$H35='alle Spiele'!CK35,'alle Spiele'!$J35='alle Spiele'!CL35),Punktsystem!$B$5,IF(OR(AND('alle Spiele'!$H35-'alle Spiele'!$J35&lt;0,'alle Spiele'!CK35-'alle Spiele'!CL35&lt;0),AND('alle Spiele'!$H35-'alle Spiele'!$J35&gt;0,'alle Spiele'!CK35-'alle Spiele'!CL35&gt;0),AND('alle Spiele'!$H35-'alle Spiele'!$J35=0,'alle Spiele'!CK35-'alle Spiele'!CL35=0)),Punktsystem!$B$6,0)))</f>
        <v>0</v>
      </c>
      <c r="CL35" s="224">
        <f>IF(CK35=Punktsystem!$B$6,IF(AND(Punktsystem!$D$9&lt;&gt;"",'alle Spiele'!$H35-'alle Spiele'!$J35='alle Spiele'!CK35-'alle Spiele'!CL35,'alle Spiele'!$H35&lt;&gt;'alle Spiele'!$J35),Punktsystem!$B$9,0)+IF(AND(Punktsystem!$D$11&lt;&gt;"",OR('alle Spiele'!$H35='alle Spiele'!CK35,'alle Spiele'!$J35='alle Spiele'!CL35)),Punktsystem!$B$11,0)+IF(AND(Punktsystem!$D$10&lt;&gt;"",'alle Spiele'!$H35='alle Spiele'!$J35,'alle Spiele'!CK35='alle Spiele'!CL35,ABS('alle Spiele'!$H35-'alle Spiele'!CK35)=1),Punktsystem!$B$10,0),0)</f>
        <v>0</v>
      </c>
      <c r="CM35" s="225">
        <f>IF(CK35=Punktsystem!$B$5,IF(AND(Punktsystem!$I$14&lt;&gt;"",'alle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CN35" s="230">
        <f>IF(OR('alle Spiele'!CN35="",'alle Spiele'!CO35=""),0,IF(AND('alle Spiele'!$H35='alle Spiele'!CN35,'alle Spiele'!$J35='alle Spiele'!CO35),Punktsystem!$B$5,IF(OR(AND('alle Spiele'!$H35-'alle Spiele'!$J35&lt;0,'alle Spiele'!CN35-'alle Spiele'!CO35&lt;0),AND('alle Spiele'!$H35-'alle Spiele'!$J35&gt;0,'alle Spiele'!CN35-'alle Spiele'!CO35&gt;0),AND('alle Spiele'!$H35-'alle Spiele'!$J35=0,'alle Spiele'!CN35-'alle Spiele'!CO35=0)),Punktsystem!$B$6,0)))</f>
        <v>0</v>
      </c>
      <c r="CO35" s="224">
        <f>IF(CN35=Punktsystem!$B$6,IF(AND(Punktsystem!$D$9&lt;&gt;"",'alle Spiele'!$H35-'alle Spiele'!$J35='alle Spiele'!CN35-'alle Spiele'!CO35,'alle Spiele'!$H35&lt;&gt;'alle Spiele'!$J35),Punktsystem!$B$9,0)+IF(AND(Punktsystem!$D$11&lt;&gt;"",OR('alle Spiele'!$H35='alle Spiele'!CN35,'alle Spiele'!$J35='alle Spiele'!CO35)),Punktsystem!$B$11,0)+IF(AND(Punktsystem!$D$10&lt;&gt;"",'alle Spiele'!$H35='alle Spiele'!$J35,'alle Spiele'!CN35='alle Spiele'!CO35,ABS('alle Spiele'!$H35-'alle Spiele'!CN35)=1),Punktsystem!$B$10,0),0)</f>
        <v>0</v>
      </c>
      <c r="CP35" s="225">
        <f>IF(CN35=Punktsystem!$B$5,IF(AND(Punktsystem!$I$14&lt;&gt;"",'alle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CQ35" s="230">
        <f>IF(OR('alle Spiele'!CQ35="",'alle Spiele'!CR35=""),0,IF(AND('alle Spiele'!$H35='alle Spiele'!CQ35,'alle Spiele'!$J35='alle Spiele'!CR35),Punktsystem!$B$5,IF(OR(AND('alle Spiele'!$H35-'alle Spiele'!$J35&lt;0,'alle Spiele'!CQ35-'alle Spiele'!CR35&lt;0),AND('alle Spiele'!$H35-'alle Spiele'!$J35&gt;0,'alle Spiele'!CQ35-'alle Spiele'!CR35&gt;0),AND('alle Spiele'!$H35-'alle Spiele'!$J35=0,'alle Spiele'!CQ35-'alle Spiele'!CR35=0)),Punktsystem!$B$6,0)))</f>
        <v>0</v>
      </c>
      <c r="CR35" s="224">
        <f>IF(CQ35=Punktsystem!$B$6,IF(AND(Punktsystem!$D$9&lt;&gt;"",'alle Spiele'!$H35-'alle Spiele'!$J35='alle Spiele'!CQ35-'alle Spiele'!CR35,'alle Spiele'!$H35&lt;&gt;'alle Spiele'!$J35),Punktsystem!$B$9,0)+IF(AND(Punktsystem!$D$11&lt;&gt;"",OR('alle Spiele'!$H35='alle Spiele'!CQ35,'alle Spiele'!$J35='alle Spiele'!CR35)),Punktsystem!$B$11,0)+IF(AND(Punktsystem!$D$10&lt;&gt;"",'alle Spiele'!$H35='alle Spiele'!$J35,'alle Spiele'!CQ35='alle Spiele'!CR35,ABS('alle Spiele'!$H35-'alle Spiele'!CQ35)=1),Punktsystem!$B$10,0),0)</f>
        <v>0</v>
      </c>
      <c r="CS35" s="225">
        <f>IF(CQ35=Punktsystem!$B$5,IF(AND(Punktsystem!$I$14&lt;&gt;"",'alle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CT35" s="230">
        <f>IF(OR('alle Spiele'!CT35="",'alle Spiele'!CU35=""),0,IF(AND('alle Spiele'!$H35='alle Spiele'!CT35,'alle Spiele'!$J35='alle Spiele'!CU35),Punktsystem!$B$5,IF(OR(AND('alle Spiele'!$H35-'alle Spiele'!$J35&lt;0,'alle Spiele'!CT35-'alle Spiele'!CU35&lt;0),AND('alle Spiele'!$H35-'alle Spiele'!$J35&gt;0,'alle Spiele'!CT35-'alle Spiele'!CU35&gt;0),AND('alle Spiele'!$H35-'alle Spiele'!$J35=0,'alle Spiele'!CT35-'alle Spiele'!CU35=0)),Punktsystem!$B$6,0)))</f>
        <v>0</v>
      </c>
      <c r="CU35" s="224">
        <f>IF(CT35=Punktsystem!$B$6,IF(AND(Punktsystem!$D$9&lt;&gt;"",'alle Spiele'!$H35-'alle Spiele'!$J35='alle Spiele'!CT35-'alle Spiele'!CU35,'alle Spiele'!$H35&lt;&gt;'alle Spiele'!$J35),Punktsystem!$B$9,0)+IF(AND(Punktsystem!$D$11&lt;&gt;"",OR('alle Spiele'!$H35='alle Spiele'!CT35,'alle Spiele'!$J35='alle Spiele'!CU35)),Punktsystem!$B$11,0)+IF(AND(Punktsystem!$D$10&lt;&gt;"",'alle Spiele'!$H35='alle Spiele'!$J35,'alle Spiele'!CT35='alle Spiele'!CU35,ABS('alle Spiele'!$H35-'alle Spiele'!CT35)=1),Punktsystem!$B$10,0),0)</f>
        <v>0</v>
      </c>
      <c r="CV35" s="225">
        <f>IF(CT35=Punktsystem!$B$5,IF(AND(Punktsystem!$I$14&lt;&gt;"",'alle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CW35" s="230">
        <f>IF(OR('alle Spiele'!CW35="",'alle Spiele'!CX35=""),0,IF(AND('alle Spiele'!$H35='alle Spiele'!CW35,'alle Spiele'!$J35='alle Spiele'!CX35),Punktsystem!$B$5,IF(OR(AND('alle Spiele'!$H35-'alle Spiele'!$J35&lt;0,'alle Spiele'!CW35-'alle Spiele'!CX35&lt;0),AND('alle Spiele'!$H35-'alle Spiele'!$J35&gt;0,'alle Spiele'!CW35-'alle Spiele'!CX35&gt;0),AND('alle Spiele'!$H35-'alle Spiele'!$J35=0,'alle Spiele'!CW35-'alle Spiele'!CX35=0)),Punktsystem!$B$6,0)))</f>
        <v>0</v>
      </c>
      <c r="CX35" s="224">
        <f>IF(CW35=Punktsystem!$B$6,IF(AND(Punktsystem!$D$9&lt;&gt;"",'alle Spiele'!$H35-'alle Spiele'!$J35='alle Spiele'!CW35-'alle Spiele'!CX35,'alle Spiele'!$H35&lt;&gt;'alle Spiele'!$J35),Punktsystem!$B$9,0)+IF(AND(Punktsystem!$D$11&lt;&gt;"",OR('alle Spiele'!$H35='alle Spiele'!CW35,'alle Spiele'!$J35='alle Spiele'!CX35)),Punktsystem!$B$11,0)+IF(AND(Punktsystem!$D$10&lt;&gt;"",'alle Spiele'!$H35='alle Spiele'!$J35,'alle Spiele'!CW35='alle Spiele'!CX35,ABS('alle Spiele'!$H35-'alle Spiele'!CW35)=1),Punktsystem!$B$10,0),0)</f>
        <v>0</v>
      </c>
      <c r="CY35" s="225">
        <f>IF(CW35=Punktsystem!$B$5,IF(AND(Punktsystem!$I$14&lt;&gt;"",'alle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CZ35" s="230">
        <f>IF(OR('alle Spiele'!CZ35="",'alle Spiele'!DA35=""),0,IF(AND('alle Spiele'!$H35='alle Spiele'!CZ35,'alle Spiele'!$J35='alle Spiele'!DA35),Punktsystem!$B$5,IF(OR(AND('alle Spiele'!$H35-'alle Spiele'!$J35&lt;0,'alle Spiele'!CZ35-'alle Spiele'!DA35&lt;0),AND('alle Spiele'!$H35-'alle Spiele'!$J35&gt;0,'alle Spiele'!CZ35-'alle Spiele'!DA35&gt;0),AND('alle Spiele'!$H35-'alle Spiele'!$J35=0,'alle Spiele'!CZ35-'alle Spiele'!DA35=0)),Punktsystem!$B$6,0)))</f>
        <v>0</v>
      </c>
      <c r="DA35" s="224">
        <f>IF(CZ35=Punktsystem!$B$6,IF(AND(Punktsystem!$D$9&lt;&gt;"",'alle Spiele'!$H35-'alle Spiele'!$J35='alle Spiele'!CZ35-'alle Spiele'!DA35,'alle Spiele'!$H35&lt;&gt;'alle Spiele'!$J35),Punktsystem!$B$9,0)+IF(AND(Punktsystem!$D$11&lt;&gt;"",OR('alle Spiele'!$H35='alle Spiele'!CZ35,'alle Spiele'!$J35='alle Spiele'!DA35)),Punktsystem!$B$11,0)+IF(AND(Punktsystem!$D$10&lt;&gt;"",'alle Spiele'!$H35='alle Spiele'!$J35,'alle Spiele'!CZ35='alle Spiele'!DA35,ABS('alle Spiele'!$H35-'alle Spiele'!CZ35)=1),Punktsystem!$B$10,0),0)</f>
        <v>0</v>
      </c>
      <c r="DB35" s="225">
        <f>IF(CZ35=Punktsystem!$B$5,IF(AND(Punktsystem!$I$14&lt;&gt;"",'alle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DC35" s="230">
        <f>IF(OR('alle Spiele'!DC35="",'alle Spiele'!DD35=""),0,IF(AND('alle Spiele'!$H35='alle Spiele'!DC35,'alle Spiele'!$J35='alle Spiele'!DD35),Punktsystem!$B$5,IF(OR(AND('alle Spiele'!$H35-'alle Spiele'!$J35&lt;0,'alle Spiele'!DC35-'alle Spiele'!DD35&lt;0),AND('alle Spiele'!$H35-'alle Spiele'!$J35&gt;0,'alle Spiele'!DC35-'alle Spiele'!DD35&gt;0),AND('alle Spiele'!$H35-'alle Spiele'!$J35=0,'alle Spiele'!DC35-'alle Spiele'!DD35=0)),Punktsystem!$B$6,0)))</f>
        <v>0</v>
      </c>
      <c r="DD35" s="224">
        <f>IF(DC35=Punktsystem!$B$6,IF(AND(Punktsystem!$D$9&lt;&gt;"",'alle Spiele'!$H35-'alle Spiele'!$J35='alle Spiele'!DC35-'alle Spiele'!DD35,'alle Spiele'!$H35&lt;&gt;'alle Spiele'!$J35),Punktsystem!$B$9,0)+IF(AND(Punktsystem!$D$11&lt;&gt;"",OR('alle Spiele'!$H35='alle Spiele'!DC35,'alle Spiele'!$J35='alle Spiele'!DD35)),Punktsystem!$B$11,0)+IF(AND(Punktsystem!$D$10&lt;&gt;"",'alle Spiele'!$H35='alle Spiele'!$J35,'alle Spiele'!DC35='alle Spiele'!DD35,ABS('alle Spiele'!$H35-'alle Spiele'!DC35)=1),Punktsystem!$B$10,0),0)</f>
        <v>0</v>
      </c>
      <c r="DE35" s="225">
        <f>IF(DC35=Punktsystem!$B$5,IF(AND(Punktsystem!$I$14&lt;&gt;"",'alle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DF35" s="230">
        <f>IF(OR('alle Spiele'!DF35="",'alle Spiele'!DG35=""),0,IF(AND('alle Spiele'!$H35='alle Spiele'!DF35,'alle Spiele'!$J35='alle Spiele'!DG35),Punktsystem!$B$5,IF(OR(AND('alle Spiele'!$H35-'alle Spiele'!$J35&lt;0,'alle Spiele'!DF35-'alle Spiele'!DG35&lt;0),AND('alle Spiele'!$H35-'alle Spiele'!$J35&gt;0,'alle Spiele'!DF35-'alle Spiele'!DG35&gt;0),AND('alle Spiele'!$H35-'alle Spiele'!$J35=0,'alle Spiele'!DF35-'alle Spiele'!DG35=0)),Punktsystem!$B$6,0)))</f>
        <v>0</v>
      </c>
      <c r="DG35" s="224">
        <f>IF(DF35=Punktsystem!$B$6,IF(AND(Punktsystem!$D$9&lt;&gt;"",'alle Spiele'!$H35-'alle Spiele'!$J35='alle Spiele'!DF35-'alle Spiele'!DG35,'alle Spiele'!$H35&lt;&gt;'alle Spiele'!$J35),Punktsystem!$B$9,0)+IF(AND(Punktsystem!$D$11&lt;&gt;"",OR('alle Spiele'!$H35='alle Spiele'!DF35,'alle Spiele'!$J35='alle Spiele'!DG35)),Punktsystem!$B$11,0)+IF(AND(Punktsystem!$D$10&lt;&gt;"",'alle Spiele'!$H35='alle Spiele'!$J35,'alle Spiele'!DF35='alle Spiele'!DG35,ABS('alle Spiele'!$H35-'alle Spiele'!DF35)=1),Punktsystem!$B$10,0),0)</f>
        <v>0</v>
      </c>
      <c r="DH35" s="225">
        <f>IF(DF35=Punktsystem!$B$5,IF(AND(Punktsystem!$I$14&lt;&gt;"",'alle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DI35" s="230">
        <f>IF(OR('alle Spiele'!DI35="",'alle Spiele'!DJ35=""),0,IF(AND('alle Spiele'!$H35='alle Spiele'!DI35,'alle Spiele'!$J35='alle Spiele'!DJ35),Punktsystem!$B$5,IF(OR(AND('alle Spiele'!$H35-'alle Spiele'!$J35&lt;0,'alle Spiele'!DI35-'alle Spiele'!DJ35&lt;0),AND('alle Spiele'!$H35-'alle Spiele'!$J35&gt;0,'alle Spiele'!DI35-'alle Spiele'!DJ35&gt;0),AND('alle Spiele'!$H35-'alle Spiele'!$J35=0,'alle Spiele'!DI35-'alle Spiele'!DJ35=0)),Punktsystem!$B$6,0)))</f>
        <v>0</v>
      </c>
      <c r="DJ35" s="224">
        <f>IF(DI35=Punktsystem!$B$6,IF(AND(Punktsystem!$D$9&lt;&gt;"",'alle Spiele'!$H35-'alle Spiele'!$J35='alle Spiele'!DI35-'alle Spiele'!DJ35,'alle Spiele'!$H35&lt;&gt;'alle Spiele'!$J35),Punktsystem!$B$9,0)+IF(AND(Punktsystem!$D$11&lt;&gt;"",OR('alle Spiele'!$H35='alle Spiele'!DI35,'alle Spiele'!$J35='alle Spiele'!DJ35)),Punktsystem!$B$11,0)+IF(AND(Punktsystem!$D$10&lt;&gt;"",'alle Spiele'!$H35='alle Spiele'!$J35,'alle Spiele'!DI35='alle Spiele'!DJ35,ABS('alle Spiele'!$H35-'alle Spiele'!DI35)=1),Punktsystem!$B$10,0),0)</f>
        <v>0</v>
      </c>
      <c r="DK35" s="225">
        <f>IF(DI35=Punktsystem!$B$5,IF(AND(Punktsystem!$I$14&lt;&gt;"",'alle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DL35" s="230">
        <f>IF(OR('alle Spiele'!DL35="",'alle Spiele'!DM35=""),0,IF(AND('alle Spiele'!$H35='alle Spiele'!DL35,'alle Spiele'!$J35='alle Spiele'!DM35),Punktsystem!$B$5,IF(OR(AND('alle Spiele'!$H35-'alle Spiele'!$J35&lt;0,'alle Spiele'!DL35-'alle Spiele'!DM35&lt;0),AND('alle Spiele'!$H35-'alle Spiele'!$J35&gt;0,'alle Spiele'!DL35-'alle Spiele'!DM35&gt;0),AND('alle Spiele'!$H35-'alle Spiele'!$J35=0,'alle Spiele'!DL35-'alle Spiele'!DM35=0)),Punktsystem!$B$6,0)))</f>
        <v>0</v>
      </c>
      <c r="DM35" s="224">
        <f>IF(DL35=Punktsystem!$B$6,IF(AND(Punktsystem!$D$9&lt;&gt;"",'alle Spiele'!$H35-'alle Spiele'!$J35='alle Spiele'!DL35-'alle Spiele'!DM35,'alle Spiele'!$H35&lt;&gt;'alle Spiele'!$J35),Punktsystem!$B$9,0)+IF(AND(Punktsystem!$D$11&lt;&gt;"",OR('alle Spiele'!$H35='alle Spiele'!DL35,'alle Spiele'!$J35='alle Spiele'!DM35)),Punktsystem!$B$11,0)+IF(AND(Punktsystem!$D$10&lt;&gt;"",'alle Spiele'!$H35='alle Spiele'!$J35,'alle Spiele'!DL35='alle Spiele'!DM35,ABS('alle Spiele'!$H35-'alle Spiele'!DL35)=1),Punktsystem!$B$10,0),0)</f>
        <v>0</v>
      </c>
      <c r="DN35" s="225">
        <f>IF(DL35=Punktsystem!$B$5,IF(AND(Punktsystem!$I$14&lt;&gt;"",'alle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DO35" s="230">
        <f>IF(OR('alle Spiele'!DO35="",'alle Spiele'!DP35=""),0,IF(AND('alle Spiele'!$H35='alle Spiele'!DO35,'alle Spiele'!$J35='alle Spiele'!DP35),Punktsystem!$B$5,IF(OR(AND('alle Spiele'!$H35-'alle Spiele'!$J35&lt;0,'alle Spiele'!DO35-'alle Spiele'!DP35&lt;0),AND('alle Spiele'!$H35-'alle Spiele'!$J35&gt;0,'alle Spiele'!DO35-'alle Spiele'!DP35&gt;0),AND('alle Spiele'!$H35-'alle Spiele'!$J35=0,'alle Spiele'!DO35-'alle Spiele'!DP35=0)),Punktsystem!$B$6,0)))</f>
        <v>0</v>
      </c>
      <c r="DP35" s="224">
        <f>IF(DO35=Punktsystem!$B$6,IF(AND(Punktsystem!$D$9&lt;&gt;"",'alle Spiele'!$H35-'alle Spiele'!$J35='alle Spiele'!DO35-'alle Spiele'!DP35,'alle Spiele'!$H35&lt;&gt;'alle Spiele'!$J35),Punktsystem!$B$9,0)+IF(AND(Punktsystem!$D$11&lt;&gt;"",OR('alle Spiele'!$H35='alle Spiele'!DO35,'alle Spiele'!$J35='alle Spiele'!DP35)),Punktsystem!$B$11,0)+IF(AND(Punktsystem!$D$10&lt;&gt;"",'alle Spiele'!$H35='alle Spiele'!$J35,'alle Spiele'!DO35='alle Spiele'!DP35,ABS('alle Spiele'!$H35-'alle Spiele'!DO35)=1),Punktsystem!$B$10,0),0)</f>
        <v>0</v>
      </c>
      <c r="DQ35" s="225">
        <f>IF(DO35=Punktsystem!$B$5,IF(AND(Punktsystem!$I$14&lt;&gt;"",'alle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DR35" s="230">
        <f>IF(OR('alle Spiele'!DR35="",'alle Spiele'!DS35=""),0,IF(AND('alle Spiele'!$H35='alle Spiele'!DR35,'alle Spiele'!$J35='alle Spiele'!DS35),Punktsystem!$B$5,IF(OR(AND('alle Spiele'!$H35-'alle Spiele'!$J35&lt;0,'alle Spiele'!DR35-'alle Spiele'!DS35&lt;0),AND('alle Spiele'!$H35-'alle Spiele'!$J35&gt;0,'alle Spiele'!DR35-'alle Spiele'!DS35&gt;0),AND('alle Spiele'!$H35-'alle Spiele'!$J35=0,'alle Spiele'!DR35-'alle Spiele'!DS35=0)),Punktsystem!$B$6,0)))</f>
        <v>0</v>
      </c>
      <c r="DS35" s="224">
        <f>IF(DR35=Punktsystem!$B$6,IF(AND(Punktsystem!$D$9&lt;&gt;"",'alle Spiele'!$H35-'alle Spiele'!$J35='alle Spiele'!DR35-'alle Spiele'!DS35,'alle Spiele'!$H35&lt;&gt;'alle Spiele'!$J35),Punktsystem!$B$9,0)+IF(AND(Punktsystem!$D$11&lt;&gt;"",OR('alle Spiele'!$H35='alle Spiele'!DR35,'alle Spiele'!$J35='alle Spiele'!DS35)),Punktsystem!$B$11,0)+IF(AND(Punktsystem!$D$10&lt;&gt;"",'alle Spiele'!$H35='alle Spiele'!$J35,'alle Spiele'!DR35='alle Spiele'!DS35,ABS('alle Spiele'!$H35-'alle Spiele'!DR35)=1),Punktsystem!$B$10,0),0)</f>
        <v>0</v>
      </c>
      <c r="DT35" s="225">
        <f>IF(DR35=Punktsystem!$B$5,IF(AND(Punktsystem!$I$14&lt;&gt;"",'alle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DU35" s="230">
        <f>IF(OR('alle Spiele'!DU35="",'alle Spiele'!DV35=""),0,IF(AND('alle Spiele'!$H35='alle Spiele'!DU35,'alle Spiele'!$J35='alle Spiele'!DV35),Punktsystem!$B$5,IF(OR(AND('alle Spiele'!$H35-'alle Spiele'!$J35&lt;0,'alle Spiele'!DU35-'alle Spiele'!DV35&lt;0),AND('alle Spiele'!$H35-'alle Spiele'!$J35&gt;0,'alle Spiele'!DU35-'alle Spiele'!DV35&gt;0),AND('alle Spiele'!$H35-'alle Spiele'!$J35=0,'alle Spiele'!DU35-'alle Spiele'!DV35=0)),Punktsystem!$B$6,0)))</f>
        <v>0</v>
      </c>
      <c r="DV35" s="224">
        <f>IF(DU35=Punktsystem!$B$6,IF(AND(Punktsystem!$D$9&lt;&gt;"",'alle Spiele'!$H35-'alle Spiele'!$J35='alle Spiele'!DU35-'alle Spiele'!DV35,'alle Spiele'!$H35&lt;&gt;'alle Spiele'!$J35),Punktsystem!$B$9,0)+IF(AND(Punktsystem!$D$11&lt;&gt;"",OR('alle Spiele'!$H35='alle Spiele'!DU35,'alle Spiele'!$J35='alle Spiele'!DV35)),Punktsystem!$B$11,0)+IF(AND(Punktsystem!$D$10&lt;&gt;"",'alle Spiele'!$H35='alle Spiele'!$J35,'alle Spiele'!DU35='alle Spiele'!DV35,ABS('alle Spiele'!$H35-'alle Spiele'!DU35)=1),Punktsystem!$B$10,0),0)</f>
        <v>0</v>
      </c>
      <c r="DW35" s="225">
        <f>IF(DU35=Punktsystem!$B$5,IF(AND(Punktsystem!$I$14&lt;&gt;"",'alle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DX35" s="230">
        <f>IF(OR('alle Spiele'!DX35="",'alle Spiele'!DY35=""),0,IF(AND('alle Spiele'!$H35='alle Spiele'!DX35,'alle Spiele'!$J35='alle Spiele'!DY35),Punktsystem!$B$5,IF(OR(AND('alle Spiele'!$H35-'alle Spiele'!$J35&lt;0,'alle Spiele'!DX35-'alle Spiele'!DY35&lt;0),AND('alle Spiele'!$H35-'alle Spiele'!$J35&gt;0,'alle Spiele'!DX35-'alle Spiele'!DY35&gt;0),AND('alle Spiele'!$H35-'alle Spiele'!$J35=0,'alle Spiele'!DX35-'alle Spiele'!DY35=0)),Punktsystem!$B$6,0)))</f>
        <v>0</v>
      </c>
      <c r="DY35" s="224">
        <f>IF(DX35=Punktsystem!$B$6,IF(AND(Punktsystem!$D$9&lt;&gt;"",'alle Spiele'!$H35-'alle Spiele'!$J35='alle Spiele'!DX35-'alle Spiele'!DY35,'alle Spiele'!$H35&lt;&gt;'alle Spiele'!$J35),Punktsystem!$B$9,0)+IF(AND(Punktsystem!$D$11&lt;&gt;"",OR('alle Spiele'!$H35='alle Spiele'!DX35,'alle Spiele'!$J35='alle Spiele'!DY35)),Punktsystem!$B$11,0)+IF(AND(Punktsystem!$D$10&lt;&gt;"",'alle Spiele'!$H35='alle Spiele'!$J35,'alle Spiele'!DX35='alle Spiele'!DY35,ABS('alle Spiele'!$H35-'alle Spiele'!DX35)=1),Punktsystem!$B$10,0),0)</f>
        <v>0</v>
      </c>
      <c r="DZ35" s="225">
        <f>IF(DX35=Punktsystem!$B$5,IF(AND(Punktsystem!$I$14&lt;&gt;"",'alle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EA35" s="230">
        <f>IF(OR('alle Spiele'!EA35="",'alle Spiele'!EB35=""),0,IF(AND('alle Spiele'!$H35='alle Spiele'!EA35,'alle Spiele'!$J35='alle Spiele'!EB35),Punktsystem!$B$5,IF(OR(AND('alle Spiele'!$H35-'alle Spiele'!$J35&lt;0,'alle Spiele'!EA35-'alle Spiele'!EB35&lt;0),AND('alle Spiele'!$H35-'alle Spiele'!$J35&gt;0,'alle Spiele'!EA35-'alle Spiele'!EB35&gt;0),AND('alle Spiele'!$H35-'alle Spiele'!$J35=0,'alle Spiele'!EA35-'alle Spiele'!EB35=0)),Punktsystem!$B$6,0)))</f>
        <v>0</v>
      </c>
      <c r="EB35" s="224">
        <f>IF(EA35=Punktsystem!$B$6,IF(AND(Punktsystem!$D$9&lt;&gt;"",'alle Spiele'!$H35-'alle Spiele'!$J35='alle Spiele'!EA35-'alle Spiele'!EB35,'alle Spiele'!$H35&lt;&gt;'alle Spiele'!$J35),Punktsystem!$B$9,0)+IF(AND(Punktsystem!$D$11&lt;&gt;"",OR('alle Spiele'!$H35='alle Spiele'!EA35,'alle Spiele'!$J35='alle Spiele'!EB35)),Punktsystem!$B$11,0)+IF(AND(Punktsystem!$D$10&lt;&gt;"",'alle Spiele'!$H35='alle Spiele'!$J35,'alle Spiele'!EA35='alle Spiele'!EB35,ABS('alle Spiele'!$H35-'alle Spiele'!EA35)=1),Punktsystem!$B$10,0),0)</f>
        <v>0</v>
      </c>
      <c r="EC35" s="225">
        <f>IF(EA35=Punktsystem!$B$5,IF(AND(Punktsystem!$I$14&lt;&gt;"",'alle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ED35" s="230">
        <f>IF(OR('alle Spiele'!ED35="",'alle Spiele'!EE35=""),0,IF(AND('alle Spiele'!$H35='alle Spiele'!ED35,'alle Spiele'!$J35='alle Spiele'!EE35),Punktsystem!$B$5,IF(OR(AND('alle Spiele'!$H35-'alle Spiele'!$J35&lt;0,'alle Spiele'!ED35-'alle Spiele'!EE35&lt;0),AND('alle Spiele'!$H35-'alle Spiele'!$J35&gt;0,'alle Spiele'!ED35-'alle Spiele'!EE35&gt;0),AND('alle Spiele'!$H35-'alle Spiele'!$J35=0,'alle Spiele'!ED35-'alle Spiele'!EE35=0)),Punktsystem!$B$6,0)))</f>
        <v>0</v>
      </c>
      <c r="EE35" s="224">
        <f>IF(ED35=Punktsystem!$B$6,IF(AND(Punktsystem!$D$9&lt;&gt;"",'alle Spiele'!$H35-'alle Spiele'!$J35='alle Spiele'!ED35-'alle Spiele'!EE35,'alle Spiele'!$H35&lt;&gt;'alle Spiele'!$J35),Punktsystem!$B$9,0)+IF(AND(Punktsystem!$D$11&lt;&gt;"",OR('alle Spiele'!$H35='alle Spiele'!ED35,'alle Spiele'!$J35='alle Spiele'!EE35)),Punktsystem!$B$11,0)+IF(AND(Punktsystem!$D$10&lt;&gt;"",'alle Spiele'!$H35='alle Spiele'!$J35,'alle Spiele'!ED35='alle Spiele'!EE35,ABS('alle Spiele'!$H35-'alle Spiele'!ED35)=1),Punktsystem!$B$10,0),0)</f>
        <v>0</v>
      </c>
      <c r="EF35" s="225">
        <f>IF(ED35=Punktsystem!$B$5,IF(AND(Punktsystem!$I$14&lt;&gt;"",'alle Spiele'!$H35+'alle Spiele'!$J35&gt;Punktsystem!$D$14),('alle Spiele'!$H35+'alle Spiele'!$J35-Punktsystem!$D$14)*Punktsystem!$F$14,0)+IF(AND(Punktsystem!$I$15&lt;&gt;"",ABS('alle Spiele'!$H35-'alle Spiele'!$J35)&gt;Punktsystem!$D$15),(ABS('alle Spiele'!$H35-'alle Spiele'!$J35)-Punktsystem!$D$15)*Punktsystem!$F$15,0),0)</f>
        <v>0</v>
      </c>
      <c r="EG35" s="230">
        <f>IF(OR('alle Spiele'!EG35="",'alle Spiele'!EH35=""),0,IF(AND('alle Spiele'!$H35='alle Spiele'!EG35,'alle Spiele'!$J35='alle Spiele'!EH35),Punktsystem!$B$5,IF(OR(AND('alle Spiele'!$H35-'alle Spiele'!$J35&lt;0,'alle Spiele'!EG35-'alle Spiele'!EH35&lt;0),AND('alle Spiele'!$H35-'alle Spiele'!$J35&gt;0,'alle Spiele'!EG35-'alle Spiele'!EH35&gt;0),AND('alle Spiele'!$H35-'alle Spiele'!$J35=0,'alle Spiele'!EG35-'alle Spiele'!EH35=0)),Punktsystem!$B$6,0)))</f>
        <v>0</v>
      </c>
      <c r="EH35" s="224">
        <f>IF(EG35=Punktsystem!$B$6,IF(AND(Punktsystem!$D$9&lt;&gt;"",'alle Spiele'!$H35-'alle Spiele'!$J35='alle Spiele'!EG35-'alle Spiele'!EH35,'alle Spiele'!$H35&lt;&gt;'alle Spiele'!$J35),Punktsystem!$B$9,0)+IF(AND(Punktsystem!$D$11&lt;&gt;"",OR('alle Spiele'!$H35='alle Spiele'!EG35,'alle Spiele'!$J35='alle Spiele'!EH35)),Punktsystem!$B$11,0)+IF(AND(Punktsystem!$D$10&lt;&gt;"",'alle Spiele'!$H35='alle Spiele'!$J35,'alle Spiele'!EG35='alle Spiele'!EH35,ABS('alle Spiele'!$H35-'alle Spiele'!EG35)=1),Punktsystem!$B$10,0),0)</f>
        <v>0</v>
      </c>
      <c r="EI35" s="225">
        <f>IF(EG35=Punktsystem!$B$5,IF(AND(Punktsystem!$I$14&lt;&gt;"",'alle Spiele'!$H35+'alle Spiele'!$J35&gt;Punktsystem!$D$14),('alle Spiele'!$H35+'alle Spiele'!$J35-Punktsystem!$D$14)*Punktsystem!$F$14,0)+IF(AND(Punktsystem!$I$15&lt;&gt;"",ABS('alle Spiele'!$H35-'alle Spiele'!$J35)&gt;Punktsystem!$D$15),(ABS('alle Spiele'!$H35-'alle Spiele'!$J35)-Punktsystem!$D$15)*Punktsystem!$F$15,0),0)</f>
        <v>0</v>
      </c>
    </row>
    <row r="36" spans="1:139" x14ac:dyDescent="0.2">
      <c r="A36"/>
      <c r="B36"/>
      <c r="C36"/>
      <c r="D36"/>
      <c r="E36"/>
      <c r="F36"/>
      <c r="G36"/>
      <c r="H36"/>
      <c r="J36"/>
      <c r="K36"/>
      <c r="L36"/>
      <c r="M36"/>
      <c r="N36"/>
      <c r="O36"/>
      <c r="P36"/>
      <c r="Q36"/>
      <c r="T36" s="230">
        <f>IF(OR('alle Spiele'!T36="",'alle Spiele'!U36=""),0,IF(AND('alle Spiele'!$H36='alle Spiele'!T36,'alle Spiele'!$J36='alle Spiele'!U36),Punktsystem!$B$5,IF(OR(AND('alle Spiele'!$H36-'alle Spiele'!$J36&lt;0,'alle Spiele'!T36-'alle Spiele'!U36&lt;0),AND('alle Spiele'!$H36-'alle Spiele'!$J36&gt;0,'alle Spiele'!T36-'alle Spiele'!U36&gt;0),AND('alle Spiele'!$H36-'alle Spiele'!$J36=0,'alle Spiele'!T36-'alle Spiele'!U36=0)),Punktsystem!$B$6,0)))</f>
        <v>0</v>
      </c>
      <c r="U36" s="224">
        <f>IF(T36=Punktsystem!$B$6,IF(AND(Punktsystem!$D$9&lt;&gt;"",'alle Spiele'!$H36-'alle Spiele'!$J36='alle Spiele'!T36-'alle Spiele'!U36,'alle Spiele'!$H36&lt;&gt;'alle Spiele'!$J36),Punktsystem!$B$9,0)+IF(AND(Punktsystem!$D$11&lt;&gt;"",OR('alle Spiele'!$H36='alle Spiele'!T36,'alle Spiele'!$J36='alle Spiele'!U36)),Punktsystem!$B$11,0)+IF(AND(Punktsystem!$D$10&lt;&gt;"",'alle Spiele'!$H36='alle Spiele'!$J36,'alle Spiele'!T36='alle Spiele'!U36,ABS('alle Spiele'!$H36-'alle Spiele'!T36)=1),Punktsystem!$B$10,0),0)</f>
        <v>0</v>
      </c>
      <c r="V36" s="225">
        <f>IF(T36=Punktsystem!$B$5,IF(AND(Punktsystem!$I$14&lt;&gt;"",'alle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W36" s="230">
        <f>IF(OR('alle Spiele'!W36="",'alle Spiele'!X36=""),0,IF(AND('alle Spiele'!$H36='alle Spiele'!W36,'alle Spiele'!$J36='alle Spiele'!X36),Punktsystem!$B$5,IF(OR(AND('alle Spiele'!$H36-'alle Spiele'!$J36&lt;0,'alle Spiele'!W36-'alle Spiele'!X36&lt;0),AND('alle Spiele'!$H36-'alle Spiele'!$J36&gt;0,'alle Spiele'!W36-'alle Spiele'!X36&gt;0),AND('alle Spiele'!$H36-'alle Spiele'!$J36=0,'alle Spiele'!W36-'alle Spiele'!X36=0)),Punktsystem!$B$6,0)))</f>
        <v>0</v>
      </c>
      <c r="X36" s="224">
        <f>IF(W36=Punktsystem!$B$6,IF(AND(Punktsystem!$D$9&lt;&gt;"",'alle Spiele'!$H36-'alle Spiele'!$J36='alle Spiele'!W36-'alle Spiele'!X36,'alle Spiele'!$H36&lt;&gt;'alle Spiele'!$J36),Punktsystem!$B$9,0)+IF(AND(Punktsystem!$D$11&lt;&gt;"",OR('alle Spiele'!$H36='alle Spiele'!W36,'alle Spiele'!$J36='alle Spiele'!X36)),Punktsystem!$B$11,0)+IF(AND(Punktsystem!$D$10&lt;&gt;"",'alle Spiele'!$H36='alle Spiele'!$J36,'alle Spiele'!W36='alle Spiele'!X36,ABS('alle Spiele'!$H36-'alle Spiele'!W36)=1),Punktsystem!$B$10,0),0)</f>
        <v>0</v>
      </c>
      <c r="Y36" s="225">
        <f>IF(W36=Punktsystem!$B$5,IF(AND(Punktsystem!$I$14&lt;&gt;"",'alle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Z36" s="230">
        <f>IF(OR('alle Spiele'!Z36="",'alle Spiele'!AA36=""),0,IF(AND('alle Spiele'!$H36='alle Spiele'!Z36,'alle Spiele'!$J36='alle Spiele'!AA36),Punktsystem!$B$5,IF(OR(AND('alle Spiele'!$H36-'alle Spiele'!$J36&lt;0,'alle Spiele'!Z36-'alle Spiele'!AA36&lt;0),AND('alle Spiele'!$H36-'alle Spiele'!$J36&gt;0,'alle Spiele'!Z36-'alle Spiele'!AA36&gt;0),AND('alle Spiele'!$H36-'alle Spiele'!$J36=0,'alle Spiele'!Z36-'alle Spiele'!AA36=0)),Punktsystem!$B$6,0)))</f>
        <v>0</v>
      </c>
      <c r="AA36" s="224">
        <f>IF(Z36=Punktsystem!$B$6,IF(AND(Punktsystem!$D$9&lt;&gt;"",'alle Spiele'!$H36-'alle Spiele'!$J36='alle Spiele'!Z36-'alle Spiele'!AA36,'alle Spiele'!$H36&lt;&gt;'alle Spiele'!$J36),Punktsystem!$B$9,0)+IF(AND(Punktsystem!$D$11&lt;&gt;"",OR('alle Spiele'!$H36='alle Spiele'!Z36,'alle Spiele'!$J36='alle Spiele'!AA36)),Punktsystem!$B$11,0)+IF(AND(Punktsystem!$D$10&lt;&gt;"",'alle Spiele'!$H36='alle Spiele'!$J36,'alle Spiele'!Z36='alle Spiele'!AA36,ABS('alle Spiele'!$H36-'alle Spiele'!Z36)=1),Punktsystem!$B$10,0),0)</f>
        <v>0</v>
      </c>
      <c r="AB36" s="225">
        <f>IF(Z36=Punktsystem!$B$5,IF(AND(Punktsystem!$I$14&lt;&gt;"",'alle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AC36" s="230">
        <f>IF(OR('alle Spiele'!AC36="",'alle Spiele'!AD36=""),0,IF(AND('alle Spiele'!$H36='alle Spiele'!AC36,'alle Spiele'!$J36='alle Spiele'!AD36),Punktsystem!$B$5,IF(OR(AND('alle Spiele'!$H36-'alle Spiele'!$J36&lt;0,'alle Spiele'!AC36-'alle Spiele'!AD36&lt;0),AND('alle Spiele'!$H36-'alle Spiele'!$J36&gt;0,'alle Spiele'!AC36-'alle Spiele'!AD36&gt;0),AND('alle Spiele'!$H36-'alle Spiele'!$J36=0,'alle Spiele'!AC36-'alle Spiele'!AD36=0)),Punktsystem!$B$6,0)))</f>
        <v>0</v>
      </c>
      <c r="AD36" s="224">
        <f>IF(AC36=Punktsystem!$B$6,IF(AND(Punktsystem!$D$9&lt;&gt;"",'alle Spiele'!$H36-'alle Spiele'!$J36='alle Spiele'!AC36-'alle Spiele'!AD36,'alle Spiele'!$H36&lt;&gt;'alle Spiele'!$J36),Punktsystem!$B$9,0)+IF(AND(Punktsystem!$D$11&lt;&gt;"",OR('alle Spiele'!$H36='alle Spiele'!AC36,'alle Spiele'!$J36='alle Spiele'!AD36)),Punktsystem!$B$11,0)+IF(AND(Punktsystem!$D$10&lt;&gt;"",'alle Spiele'!$H36='alle Spiele'!$J36,'alle Spiele'!AC36='alle Spiele'!AD36,ABS('alle Spiele'!$H36-'alle Spiele'!AC36)=1),Punktsystem!$B$10,0),0)</f>
        <v>0</v>
      </c>
      <c r="AE36" s="225">
        <f>IF(AC36=Punktsystem!$B$5,IF(AND(Punktsystem!$I$14&lt;&gt;"",'alle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AF36" s="230">
        <f>IF(OR('alle Spiele'!AF36="",'alle Spiele'!AG36=""),0,IF(AND('alle Spiele'!$H36='alle Spiele'!AF36,'alle Spiele'!$J36='alle Spiele'!AG36),Punktsystem!$B$5,IF(OR(AND('alle Spiele'!$H36-'alle Spiele'!$J36&lt;0,'alle Spiele'!AF36-'alle Spiele'!AG36&lt;0),AND('alle Spiele'!$H36-'alle Spiele'!$J36&gt;0,'alle Spiele'!AF36-'alle Spiele'!AG36&gt;0),AND('alle Spiele'!$H36-'alle Spiele'!$J36=0,'alle Spiele'!AF36-'alle Spiele'!AG36=0)),Punktsystem!$B$6,0)))</f>
        <v>0</v>
      </c>
      <c r="AG36" s="224">
        <f>IF(AF36=Punktsystem!$B$6,IF(AND(Punktsystem!$D$9&lt;&gt;"",'alle Spiele'!$H36-'alle Spiele'!$J36='alle Spiele'!AF36-'alle Spiele'!AG36,'alle Spiele'!$H36&lt;&gt;'alle Spiele'!$J36),Punktsystem!$B$9,0)+IF(AND(Punktsystem!$D$11&lt;&gt;"",OR('alle Spiele'!$H36='alle Spiele'!AF36,'alle Spiele'!$J36='alle Spiele'!AG36)),Punktsystem!$B$11,0)+IF(AND(Punktsystem!$D$10&lt;&gt;"",'alle Spiele'!$H36='alle Spiele'!$J36,'alle Spiele'!AF36='alle Spiele'!AG36,ABS('alle Spiele'!$H36-'alle Spiele'!AF36)=1),Punktsystem!$B$10,0),0)</f>
        <v>0</v>
      </c>
      <c r="AH36" s="225">
        <f>IF(AF36=Punktsystem!$B$5,IF(AND(Punktsystem!$I$14&lt;&gt;"",'alle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AI36" s="230">
        <f>IF(OR('alle Spiele'!AI36="",'alle Spiele'!AJ36=""),0,IF(AND('alle Spiele'!$H36='alle Spiele'!AI36,'alle Spiele'!$J36='alle Spiele'!AJ36),Punktsystem!$B$5,IF(OR(AND('alle Spiele'!$H36-'alle Spiele'!$J36&lt;0,'alle Spiele'!AI36-'alle Spiele'!AJ36&lt;0),AND('alle Spiele'!$H36-'alle Spiele'!$J36&gt;0,'alle Spiele'!AI36-'alle Spiele'!AJ36&gt;0),AND('alle Spiele'!$H36-'alle Spiele'!$J36=0,'alle Spiele'!AI36-'alle Spiele'!AJ36=0)),Punktsystem!$B$6,0)))</f>
        <v>0</v>
      </c>
      <c r="AJ36" s="224">
        <f>IF(AI36=Punktsystem!$B$6,IF(AND(Punktsystem!$D$9&lt;&gt;"",'alle Spiele'!$H36-'alle Spiele'!$J36='alle Spiele'!AI36-'alle Spiele'!AJ36,'alle Spiele'!$H36&lt;&gt;'alle Spiele'!$J36),Punktsystem!$B$9,0)+IF(AND(Punktsystem!$D$11&lt;&gt;"",OR('alle Spiele'!$H36='alle Spiele'!AI36,'alle Spiele'!$J36='alle Spiele'!AJ36)),Punktsystem!$B$11,0)+IF(AND(Punktsystem!$D$10&lt;&gt;"",'alle Spiele'!$H36='alle Spiele'!$J36,'alle Spiele'!AI36='alle Spiele'!AJ36,ABS('alle Spiele'!$H36-'alle Spiele'!AI36)=1),Punktsystem!$B$10,0),0)</f>
        <v>0</v>
      </c>
      <c r="AK36" s="225">
        <f>IF(AI36=Punktsystem!$B$5,IF(AND(Punktsystem!$I$14&lt;&gt;"",'alle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AL36" s="230">
        <f>IF(OR('alle Spiele'!AL36="",'alle Spiele'!AM36=""),0,IF(AND('alle Spiele'!$H36='alle Spiele'!AL36,'alle Spiele'!$J36='alle Spiele'!AM36),Punktsystem!$B$5,IF(OR(AND('alle Spiele'!$H36-'alle Spiele'!$J36&lt;0,'alle Spiele'!AL36-'alle Spiele'!AM36&lt;0),AND('alle Spiele'!$H36-'alle Spiele'!$J36&gt;0,'alle Spiele'!AL36-'alle Spiele'!AM36&gt;0),AND('alle Spiele'!$H36-'alle Spiele'!$J36=0,'alle Spiele'!AL36-'alle Spiele'!AM36=0)),Punktsystem!$B$6,0)))</f>
        <v>0</v>
      </c>
      <c r="AM36" s="224">
        <f>IF(AL36=Punktsystem!$B$6,IF(AND(Punktsystem!$D$9&lt;&gt;"",'alle Spiele'!$H36-'alle Spiele'!$J36='alle Spiele'!AL36-'alle Spiele'!AM36,'alle Spiele'!$H36&lt;&gt;'alle Spiele'!$J36),Punktsystem!$B$9,0)+IF(AND(Punktsystem!$D$11&lt;&gt;"",OR('alle Spiele'!$H36='alle Spiele'!AL36,'alle Spiele'!$J36='alle Spiele'!AM36)),Punktsystem!$B$11,0)+IF(AND(Punktsystem!$D$10&lt;&gt;"",'alle Spiele'!$H36='alle Spiele'!$J36,'alle Spiele'!AL36='alle Spiele'!AM36,ABS('alle Spiele'!$H36-'alle Spiele'!AL36)=1),Punktsystem!$B$10,0),0)</f>
        <v>0</v>
      </c>
      <c r="AN36" s="225">
        <f>IF(AL36=Punktsystem!$B$5,IF(AND(Punktsystem!$I$14&lt;&gt;"",'alle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AO36" s="230">
        <f>IF(OR('alle Spiele'!AO36="",'alle Spiele'!AP36=""),0,IF(AND('alle Spiele'!$H36='alle Spiele'!AO36,'alle Spiele'!$J36='alle Spiele'!AP36),Punktsystem!$B$5,IF(OR(AND('alle Spiele'!$H36-'alle Spiele'!$J36&lt;0,'alle Spiele'!AO36-'alle Spiele'!AP36&lt;0),AND('alle Spiele'!$H36-'alle Spiele'!$J36&gt;0,'alle Spiele'!AO36-'alle Spiele'!AP36&gt;0),AND('alle Spiele'!$H36-'alle Spiele'!$J36=0,'alle Spiele'!AO36-'alle Spiele'!AP36=0)),Punktsystem!$B$6,0)))</f>
        <v>0</v>
      </c>
      <c r="AP36" s="224">
        <f>IF(AO36=Punktsystem!$B$6,IF(AND(Punktsystem!$D$9&lt;&gt;"",'alle Spiele'!$H36-'alle Spiele'!$J36='alle Spiele'!AO36-'alle Spiele'!AP36,'alle Spiele'!$H36&lt;&gt;'alle Spiele'!$J36),Punktsystem!$B$9,0)+IF(AND(Punktsystem!$D$11&lt;&gt;"",OR('alle Spiele'!$H36='alle Spiele'!AO36,'alle Spiele'!$J36='alle Spiele'!AP36)),Punktsystem!$B$11,0)+IF(AND(Punktsystem!$D$10&lt;&gt;"",'alle Spiele'!$H36='alle Spiele'!$J36,'alle Spiele'!AO36='alle Spiele'!AP36,ABS('alle Spiele'!$H36-'alle Spiele'!AO36)=1),Punktsystem!$B$10,0),0)</f>
        <v>0</v>
      </c>
      <c r="AQ36" s="225">
        <f>IF(AO36=Punktsystem!$B$5,IF(AND(Punktsystem!$I$14&lt;&gt;"",'alle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AR36" s="230">
        <f>IF(OR('alle Spiele'!AR36="",'alle Spiele'!AS36=""),0,IF(AND('alle Spiele'!$H36='alle Spiele'!AR36,'alle Spiele'!$J36='alle Spiele'!AS36),Punktsystem!$B$5,IF(OR(AND('alle Spiele'!$H36-'alle Spiele'!$J36&lt;0,'alle Spiele'!AR36-'alle Spiele'!AS36&lt;0),AND('alle Spiele'!$H36-'alle Spiele'!$J36&gt;0,'alle Spiele'!AR36-'alle Spiele'!AS36&gt;0),AND('alle Spiele'!$H36-'alle Spiele'!$J36=0,'alle Spiele'!AR36-'alle Spiele'!AS36=0)),Punktsystem!$B$6,0)))</f>
        <v>0</v>
      </c>
      <c r="AS36" s="224">
        <f>IF(AR36=Punktsystem!$B$6,IF(AND(Punktsystem!$D$9&lt;&gt;"",'alle Spiele'!$H36-'alle Spiele'!$J36='alle Spiele'!AR36-'alle Spiele'!AS36,'alle Spiele'!$H36&lt;&gt;'alle Spiele'!$J36),Punktsystem!$B$9,0)+IF(AND(Punktsystem!$D$11&lt;&gt;"",OR('alle Spiele'!$H36='alle Spiele'!AR36,'alle Spiele'!$J36='alle Spiele'!AS36)),Punktsystem!$B$11,0)+IF(AND(Punktsystem!$D$10&lt;&gt;"",'alle Spiele'!$H36='alle Spiele'!$J36,'alle Spiele'!AR36='alle Spiele'!AS36,ABS('alle Spiele'!$H36-'alle Spiele'!AR36)=1),Punktsystem!$B$10,0),0)</f>
        <v>0</v>
      </c>
      <c r="AT36" s="225">
        <f>IF(AR36=Punktsystem!$B$5,IF(AND(Punktsystem!$I$14&lt;&gt;"",'alle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AU36" s="230">
        <f>IF(OR('alle Spiele'!AU36="",'alle Spiele'!AV36=""),0,IF(AND('alle Spiele'!$H36='alle Spiele'!AU36,'alle Spiele'!$J36='alle Spiele'!AV36),Punktsystem!$B$5,IF(OR(AND('alle Spiele'!$H36-'alle Spiele'!$J36&lt;0,'alle Spiele'!AU36-'alle Spiele'!AV36&lt;0),AND('alle Spiele'!$H36-'alle Spiele'!$J36&gt;0,'alle Spiele'!AU36-'alle Spiele'!AV36&gt;0),AND('alle Spiele'!$H36-'alle Spiele'!$J36=0,'alle Spiele'!AU36-'alle Spiele'!AV36=0)),Punktsystem!$B$6,0)))</f>
        <v>0</v>
      </c>
      <c r="AV36" s="224">
        <f>IF(AU36=Punktsystem!$B$6,IF(AND(Punktsystem!$D$9&lt;&gt;"",'alle Spiele'!$H36-'alle Spiele'!$J36='alle Spiele'!AU36-'alle Spiele'!AV36,'alle Spiele'!$H36&lt;&gt;'alle Spiele'!$J36),Punktsystem!$B$9,0)+IF(AND(Punktsystem!$D$11&lt;&gt;"",OR('alle Spiele'!$H36='alle Spiele'!AU36,'alle Spiele'!$J36='alle Spiele'!AV36)),Punktsystem!$B$11,0)+IF(AND(Punktsystem!$D$10&lt;&gt;"",'alle Spiele'!$H36='alle Spiele'!$J36,'alle Spiele'!AU36='alle Spiele'!AV36,ABS('alle Spiele'!$H36-'alle Spiele'!AU36)=1),Punktsystem!$B$10,0),0)</f>
        <v>0</v>
      </c>
      <c r="AW36" s="225">
        <f>IF(AU36=Punktsystem!$B$5,IF(AND(Punktsystem!$I$14&lt;&gt;"",'alle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AX36" s="230">
        <f>IF(OR('alle Spiele'!AX36="",'alle Spiele'!AY36=""),0,IF(AND('alle Spiele'!$H36='alle Spiele'!AX36,'alle Spiele'!$J36='alle Spiele'!AY36),Punktsystem!$B$5,IF(OR(AND('alle Spiele'!$H36-'alle Spiele'!$J36&lt;0,'alle Spiele'!AX36-'alle Spiele'!AY36&lt;0),AND('alle Spiele'!$H36-'alle Spiele'!$J36&gt;0,'alle Spiele'!AX36-'alle Spiele'!AY36&gt;0),AND('alle Spiele'!$H36-'alle Spiele'!$J36=0,'alle Spiele'!AX36-'alle Spiele'!AY36=0)),Punktsystem!$B$6,0)))</f>
        <v>0</v>
      </c>
      <c r="AY36" s="224">
        <f>IF(AX36=Punktsystem!$B$6,IF(AND(Punktsystem!$D$9&lt;&gt;"",'alle Spiele'!$H36-'alle Spiele'!$J36='alle Spiele'!AX36-'alle Spiele'!AY36,'alle Spiele'!$H36&lt;&gt;'alle Spiele'!$J36),Punktsystem!$B$9,0)+IF(AND(Punktsystem!$D$11&lt;&gt;"",OR('alle Spiele'!$H36='alle Spiele'!AX36,'alle Spiele'!$J36='alle Spiele'!AY36)),Punktsystem!$B$11,0)+IF(AND(Punktsystem!$D$10&lt;&gt;"",'alle Spiele'!$H36='alle Spiele'!$J36,'alle Spiele'!AX36='alle Spiele'!AY36,ABS('alle Spiele'!$H36-'alle Spiele'!AX36)=1),Punktsystem!$B$10,0),0)</f>
        <v>0</v>
      </c>
      <c r="AZ36" s="225">
        <f>IF(AX36=Punktsystem!$B$5,IF(AND(Punktsystem!$I$14&lt;&gt;"",'alle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BA36" s="230">
        <f>IF(OR('alle Spiele'!BA36="",'alle Spiele'!BB36=""),0,IF(AND('alle Spiele'!$H36='alle Spiele'!BA36,'alle Spiele'!$J36='alle Spiele'!BB36),Punktsystem!$B$5,IF(OR(AND('alle Spiele'!$H36-'alle Spiele'!$J36&lt;0,'alle Spiele'!BA36-'alle Spiele'!BB36&lt;0),AND('alle Spiele'!$H36-'alle Spiele'!$J36&gt;0,'alle Spiele'!BA36-'alle Spiele'!BB36&gt;0),AND('alle Spiele'!$H36-'alle Spiele'!$J36=0,'alle Spiele'!BA36-'alle Spiele'!BB36=0)),Punktsystem!$B$6,0)))</f>
        <v>0</v>
      </c>
      <c r="BB36" s="224">
        <f>IF(BA36=Punktsystem!$B$6,IF(AND(Punktsystem!$D$9&lt;&gt;"",'alle Spiele'!$H36-'alle Spiele'!$J36='alle Spiele'!BA36-'alle Spiele'!BB36,'alle Spiele'!$H36&lt;&gt;'alle Spiele'!$J36),Punktsystem!$B$9,0)+IF(AND(Punktsystem!$D$11&lt;&gt;"",OR('alle Spiele'!$H36='alle Spiele'!BA36,'alle Spiele'!$J36='alle Spiele'!BB36)),Punktsystem!$B$11,0)+IF(AND(Punktsystem!$D$10&lt;&gt;"",'alle Spiele'!$H36='alle Spiele'!$J36,'alle Spiele'!BA36='alle Spiele'!BB36,ABS('alle Spiele'!$H36-'alle Spiele'!BA36)=1),Punktsystem!$B$10,0),0)</f>
        <v>0</v>
      </c>
      <c r="BC36" s="225">
        <f>IF(BA36=Punktsystem!$B$5,IF(AND(Punktsystem!$I$14&lt;&gt;"",'alle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BD36" s="230">
        <f>IF(OR('alle Spiele'!BD36="",'alle Spiele'!BE36=""),0,IF(AND('alle Spiele'!$H36='alle Spiele'!BD36,'alle Spiele'!$J36='alle Spiele'!BE36),Punktsystem!$B$5,IF(OR(AND('alle Spiele'!$H36-'alle Spiele'!$J36&lt;0,'alle Spiele'!BD36-'alle Spiele'!BE36&lt;0),AND('alle Spiele'!$H36-'alle Spiele'!$J36&gt;0,'alle Spiele'!BD36-'alle Spiele'!BE36&gt;0),AND('alle Spiele'!$H36-'alle Spiele'!$J36=0,'alle Spiele'!BD36-'alle Spiele'!BE36=0)),Punktsystem!$B$6,0)))</f>
        <v>0</v>
      </c>
      <c r="BE36" s="224">
        <f>IF(BD36=Punktsystem!$B$6,IF(AND(Punktsystem!$D$9&lt;&gt;"",'alle Spiele'!$H36-'alle Spiele'!$J36='alle Spiele'!BD36-'alle Spiele'!BE36,'alle Spiele'!$H36&lt;&gt;'alle Spiele'!$J36),Punktsystem!$B$9,0)+IF(AND(Punktsystem!$D$11&lt;&gt;"",OR('alle Spiele'!$H36='alle Spiele'!BD36,'alle Spiele'!$J36='alle Spiele'!BE36)),Punktsystem!$B$11,0)+IF(AND(Punktsystem!$D$10&lt;&gt;"",'alle Spiele'!$H36='alle Spiele'!$J36,'alle Spiele'!BD36='alle Spiele'!BE36,ABS('alle Spiele'!$H36-'alle Spiele'!BD36)=1),Punktsystem!$B$10,0),0)</f>
        <v>0</v>
      </c>
      <c r="BF36" s="225">
        <f>IF(BD36=Punktsystem!$B$5,IF(AND(Punktsystem!$I$14&lt;&gt;"",'alle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BG36" s="230">
        <f>IF(OR('alle Spiele'!BG36="",'alle Spiele'!BH36=""),0,IF(AND('alle Spiele'!$H36='alle Spiele'!BG36,'alle Spiele'!$J36='alle Spiele'!BH36),Punktsystem!$B$5,IF(OR(AND('alle Spiele'!$H36-'alle Spiele'!$J36&lt;0,'alle Spiele'!BG36-'alle Spiele'!BH36&lt;0),AND('alle Spiele'!$H36-'alle Spiele'!$J36&gt;0,'alle Spiele'!BG36-'alle Spiele'!BH36&gt;0),AND('alle Spiele'!$H36-'alle Spiele'!$J36=0,'alle Spiele'!BG36-'alle Spiele'!BH36=0)),Punktsystem!$B$6,0)))</f>
        <v>0</v>
      </c>
      <c r="BH36" s="224">
        <f>IF(BG36=Punktsystem!$B$6,IF(AND(Punktsystem!$D$9&lt;&gt;"",'alle Spiele'!$H36-'alle Spiele'!$J36='alle Spiele'!BG36-'alle Spiele'!BH36,'alle Spiele'!$H36&lt;&gt;'alle Spiele'!$J36),Punktsystem!$B$9,0)+IF(AND(Punktsystem!$D$11&lt;&gt;"",OR('alle Spiele'!$H36='alle Spiele'!BG36,'alle Spiele'!$J36='alle Spiele'!BH36)),Punktsystem!$B$11,0)+IF(AND(Punktsystem!$D$10&lt;&gt;"",'alle Spiele'!$H36='alle Spiele'!$J36,'alle Spiele'!BG36='alle Spiele'!BH36,ABS('alle Spiele'!$H36-'alle Spiele'!BG36)=1),Punktsystem!$B$10,0),0)</f>
        <v>0</v>
      </c>
      <c r="BI36" s="225">
        <f>IF(BG36=Punktsystem!$B$5,IF(AND(Punktsystem!$I$14&lt;&gt;"",'alle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BJ36" s="230">
        <f>IF(OR('alle Spiele'!BJ36="",'alle Spiele'!BK36=""),0,IF(AND('alle Spiele'!$H36='alle Spiele'!BJ36,'alle Spiele'!$J36='alle Spiele'!BK36),Punktsystem!$B$5,IF(OR(AND('alle Spiele'!$H36-'alle Spiele'!$J36&lt;0,'alle Spiele'!BJ36-'alle Spiele'!BK36&lt;0),AND('alle Spiele'!$H36-'alle Spiele'!$J36&gt;0,'alle Spiele'!BJ36-'alle Spiele'!BK36&gt;0),AND('alle Spiele'!$H36-'alle Spiele'!$J36=0,'alle Spiele'!BJ36-'alle Spiele'!BK36=0)),Punktsystem!$B$6,0)))</f>
        <v>0</v>
      </c>
      <c r="BK36" s="224">
        <f>IF(BJ36=Punktsystem!$B$6,IF(AND(Punktsystem!$D$9&lt;&gt;"",'alle Spiele'!$H36-'alle Spiele'!$J36='alle Spiele'!BJ36-'alle Spiele'!BK36,'alle Spiele'!$H36&lt;&gt;'alle Spiele'!$J36),Punktsystem!$B$9,0)+IF(AND(Punktsystem!$D$11&lt;&gt;"",OR('alle Spiele'!$H36='alle Spiele'!BJ36,'alle Spiele'!$J36='alle Spiele'!BK36)),Punktsystem!$B$11,0)+IF(AND(Punktsystem!$D$10&lt;&gt;"",'alle Spiele'!$H36='alle Spiele'!$J36,'alle Spiele'!BJ36='alle Spiele'!BK36,ABS('alle Spiele'!$H36-'alle Spiele'!BJ36)=1),Punktsystem!$B$10,0),0)</f>
        <v>0</v>
      </c>
      <c r="BL36" s="225">
        <f>IF(BJ36=Punktsystem!$B$5,IF(AND(Punktsystem!$I$14&lt;&gt;"",'alle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BM36" s="230">
        <f>IF(OR('alle Spiele'!BM36="",'alle Spiele'!BN36=""),0,IF(AND('alle Spiele'!$H36='alle Spiele'!BM36,'alle Spiele'!$J36='alle Spiele'!BN36),Punktsystem!$B$5,IF(OR(AND('alle Spiele'!$H36-'alle Spiele'!$J36&lt;0,'alle Spiele'!BM36-'alle Spiele'!BN36&lt;0),AND('alle Spiele'!$H36-'alle Spiele'!$J36&gt;0,'alle Spiele'!BM36-'alle Spiele'!BN36&gt;0),AND('alle Spiele'!$H36-'alle Spiele'!$J36=0,'alle Spiele'!BM36-'alle Spiele'!BN36=0)),Punktsystem!$B$6,0)))</f>
        <v>0</v>
      </c>
      <c r="BN36" s="224">
        <f>IF(BM36=Punktsystem!$B$6,IF(AND(Punktsystem!$D$9&lt;&gt;"",'alle Spiele'!$H36-'alle Spiele'!$J36='alle Spiele'!BM36-'alle Spiele'!BN36,'alle Spiele'!$H36&lt;&gt;'alle Spiele'!$J36),Punktsystem!$B$9,0)+IF(AND(Punktsystem!$D$11&lt;&gt;"",OR('alle Spiele'!$H36='alle Spiele'!BM36,'alle Spiele'!$J36='alle Spiele'!BN36)),Punktsystem!$B$11,0)+IF(AND(Punktsystem!$D$10&lt;&gt;"",'alle Spiele'!$H36='alle Spiele'!$J36,'alle Spiele'!BM36='alle Spiele'!BN36,ABS('alle Spiele'!$H36-'alle Spiele'!BM36)=1),Punktsystem!$B$10,0),0)</f>
        <v>0</v>
      </c>
      <c r="BO36" s="225">
        <f>IF(BM36=Punktsystem!$B$5,IF(AND(Punktsystem!$I$14&lt;&gt;"",'alle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BP36" s="230">
        <f>IF(OR('alle Spiele'!BP36="",'alle Spiele'!BQ36=""),0,IF(AND('alle Spiele'!$H36='alle Spiele'!BP36,'alle Spiele'!$J36='alle Spiele'!BQ36),Punktsystem!$B$5,IF(OR(AND('alle Spiele'!$H36-'alle Spiele'!$J36&lt;0,'alle Spiele'!BP36-'alle Spiele'!BQ36&lt;0),AND('alle Spiele'!$H36-'alle Spiele'!$J36&gt;0,'alle Spiele'!BP36-'alle Spiele'!BQ36&gt;0),AND('alle Spiele'!$H36-'alle Spiele'!$J36=0,'alle Spiele'!BP36-'alle Spiele'!BQ36=0)),Punktsystem!$B$6,0)))</f>
        <v>0</v>
      </c>
      <c r="BQ36" s="224">
        <f>IF(BP36=Punktsystem!$B$6,IF(AND(Punktsystem!$D$9&lt;&gt;"",'alle Spiele'!$H36-'alle Spiele'!$J36='alle Spiele'!BP36-'alle Spiele'!BQ36,'alle Spiele'!$H36&lt;&gt;'alle Spiele'!$J36),Punktsystem!$B$9,0)+IF(AND(Punktsystem!$D$11&lt;&gt;"",OR('alle Spiele'!$H36='alle Spiele'!BP36,'alle Spiele'!$J36='alle Spiele'!BQ36)),Punktsystem!$B$11,0)+IF(AND(Punktsystem!$D$10&lt;&gt;"",'alle Spiele'!$H36='alle Spiele'!$J36,'alle Spiele'!BP36='alle Spiele'!BQ36,ABS('alle Spiele'!$H36-'alle Spiele'!BP36)=1),Punktsystem!$B$10,0),0)</f>
        <v>0</v>
      </c>
      <c r="BR36" s="225">
        <f>IF(BP36=Punktsystem!$B$5,IF(AND(Punktsystem!$I$14&lt;&gt;"",'alle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BS36" s="230">
        <f>IF(OR('alle Spiele'!BS36="",'alle Spiele'!BT36=""),0,IF(AND('alle Spiele'!$H36='alle Spiele'!BS36,'alle Spiele'!$J36='alle Spiele'!BT36),Punktsystem!$B$5,IF(OR(AND('alle Spiele'!$H36-'alle Spiele'!$J36&lt;0,'alle Spiele'!BS36-'alle Spiele'!BT36&lt;0),AND('alle Spiele'!$H36-'alle Spiele'!$J36&gt;0,'alle Spiele'!BS36-'alle Spiele'!BT36&gt;0),AND('alle Spiele'!$H36-'alle Spiele'!$J36=0,'alle Spiele'!BS36-'alle Spiele'!BT36=0)),Punktsystem!$B$6,0)))</f>
        <v>0</v>
      </c>
      <c r="BT36" s="224">
        <f>IF(BS36=Punktsystem!$B$6,IF(AND(Punktsystem!$D$9&lt;&gt;"",'alle Spiele'!$H36-'alle Spiele'!$J36='alle Spiele'!BS36-'alle Spiele'!BT36,'alle Spiele'!$H36&lt;&gt;'alle Spiele'!$J36),Punktsystem!$B$9,0)+IF(AND(Punktsystem!$D$11&lt;&gt;"",OR('alle Spiele'!$H36='alle Spiele'!BS36,'alle Spiele'!$J36='alle Spiele'!BT36)),Punktsystem!$B$11,0)+IF(AND(Punktsystem!$D$10&lt;&gt;"",'alle Spiele'!$H36='alle Spiele'!$J36,'alle Spiele'!BS36='alle Spiele'!BT36,ABS('alle Spiele'!$H36-'alle Spiele'!BS36)=1),Punktsystem!$B$10,0),0)</f>
        <v>0</v>
      </c>
      <c r="BU36" s="225">
        <f>IF(BS36=Punktsystem!$B$5,IF(AND(Punktsystem!$I$14&lt;&gt;"",'alle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BV36" s="230">
        <f>IF(OR('alle Spiele'!BV36="",'alle Spiele'!BW36=""),0,IF(AND('alle Spiele'!$H36='alle Spiele'!BV36,'alle Spiele'!$J36='alle Spiele'!BW36),Punktsystem!$B$5,IF(OR(AND('alle Spiele'!$H36-'alle Spiele'!$J36&lt;0,'alle Spiele'!BV36-'alle Spiele'!BW36&lt;0),AND('alle Spiele'!$H36-'alle Spiele'!$J36&gt;0,'alle Spiele'!BV36-'alle Spiele'!BW36&gt;0),AND('alle Spiele'!$H36-'alle Spiele'!$J36=0,'alle Spiele'!BV36-'alle Spiele'!BW36=0)),Punktsystem!$B$6,0)))</f>
        <v>0</v>
      </c>
      <c r="BW36" s="224">
        <f>IF(BV36=Punktsystem!$B$6,IF(AND(Punktsystem!$D$9&lt;&gt;"",'alle Spiele'!$H36-'alle Spiele'!$J36='alle Spiele'!BV36-'alle Spiele'!BW36,'alle Spiele'!$H36&lt;&gt;'alle Spiele'!$J36),Punktsystem!$B$9,0)+IF(AND(Punktsystem!$D$11&lt;&gt;"",OR('alle Spiele'!$H36='alle Spiele'!BV36,'alle Spiele'!$J36='alle Spiele'!BW36)),Punktsystem!$B$11,0)+IF(AND(Punktsystem!$D$10&lt;&gt;"",'alle Spiele'!$H36='alle Spiele'!$J36,'alle Spiele'!BV36='alle Spiele'!BW36,ABS('alle Spiele'!$H36-'alle Spiele'!BV36)=1),Punktsystem!$B$10,0),0)</f>
        <v>0</v>
      </c>
      <c r="BX36" s="225">
        <f>IF(BV36=Punktsystem!$B$5,IF(AND(Punktsystem!$I$14&lt;&gt;"",'alle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BY36" s="230">
        <f>IF(OR('alle Spiele'!BY36="",'alle Spiele'!BZ36=""),0,IF(AND('alle Spiele'!$H36='alle Spiele'!BY36,'alle Spiele'!$J36='alle Spiele'!BZ36),Punktsystem!$B$5,IF(OR(AND('alle Spiele'!$H36-'alle Spiele'!$J36&lt;0,'alle Spiele'!BY36-'alle Spiele'!BZ36&lt;0),AND('alle Spiele'!$H36-'alle Spiele'!$J36&gt;0,'alle Spiele'!BY36-'alle Spiele'!BZ36&gt;0),AND('alle Spiele'!$H36-'alle Spiele'!$J36=0,'alle Spiele'!BY36-'alle Spiele'!BZ36=0)),Punktsystem!$B$6,0)))</f>
        <v>0</v>
      </c>
      <c r="BZ36" s="224">
        <f>IF(BY36=Punktsystem!$B$6,IF(AND(Punktsystem!$D$9&lt;&gt;"",'alle Spiele'!$H36-'alle Spiele'!$J36='alle Spiele'!BY36-'alle Spiele'!BZ36,'alle Spiele'!$H36&lt;&gt;'alle Spiele'!$J36),Punktsystem!$B$9,0)+IF(AND(Punktsystem!$D$11&lt;&gt;"",OR('alle Spiele'!$H36='alle Spiele'!BY36,'alle Spiele'!$J36='alle Spiele'!BZ36)),Punktsystem!$B$11,0)+IF(AND(Punktsystem!$D$10&lt;&gt;"",'alle Spiele'!$H36='alle Spiele'!$J36,'alle Spiele'!BY36='alle Spiele'!BZ36,ABS('alle Spiele'!$H36-'alle Spiele'!BY36)=1),Punktsystem!$B$10,0),0)</f>
        <v>0</v>
      </c>
      <c r="CA36" s="225">
        <f>IF(BY36=Punktsystem!$B$5,IF(AND(Punktsystem!$I$14&lt;&gt;"",'alle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CB36" s="230">
        <f>IF(OR('alle Spiele'!CB36="",'alle Spiele'!CC36=""),0,IF(AND('alle Spiele'!$H36='alle Spiele'!CB36,'alle Spiele'!$J36='alle Spiele'!CC36),Punktsystem!$B$5,IF(OR(AND('alle Spiele'!$H36-'alle Spiele'!$J36&lt;0,'alle Spiele'!CB36-'alle Spiele'!CC36&lt;0),AND('alle Spiele'!$H36-'alle Spiele'!$J36&gt;0,'alle Spiele'!CB36-'alle Spiele'!CC36&gt;0),AND('alle Spiele'!$H36-'alle Spiele'!$J36=0,'alle Spiele'!CB36-'alle Spiele'!CC36=0)),Punktsystem!$B$6,0)))</f>
        <v>0</v>
      </c>
      <c r="CC36" s="224">
        <f>IF(CB36=Punktsystem!$B$6,IF(AND(Punktsystem!$D$9&lt;&gt;"",'alle Spiele'!$H36-'alle Spiele'!$J36='alle Spiele'!CB36-'alle Spiele'!CC36,'alle Spiele'!$H36&lt;&gt;'alle Spiele'!$J36),Punktsystem!$B$9,0)+IF(AND(Punktsystem!$D$11&lt;&gt;"",OR('alle Spiele'!$H36='alle Spiele'!CB36,'alle Spiele'!$J36='alle Spiele'!CC36)),Punktsystem!$B$11,0)+IF(AND(Punktsystem!$D$10&lt;&gt;"",'alle Spiele'!$H36='alle Spiele'!$J36,'alle Spiele'!CB36='alle Spiele'!CC36,ABS('alle Spiele'!$H36-'alle Spiele'!CB36)=1),Punktsystem!$B$10,0),0)</f>
        <v>0</v>
      </c>
      <c r="CD36" s="225">
        <f>IF(CB36=Punktsystem!$B$5,IF(AND(Punktsystem!$I$14&lt;&gt;"",'alle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CE36" s="230">
        <f>IF(OR('alle Spiele'!CE36="",'alle Spiele'!CF36=""),0,IF(AND('alle Spiele'!$H36='alle Spiele'!CE36,'alle Spiele'!$J36='alle Spiele'!CF36),Punktsystem!$B$5,IF(OR(AND('alle Spiele'!$H36-'alle Spiele'!$J36&lt;0,'alle Spiele'!CE36-'alle Spiele'!CF36&lt;0),AND('alle Spiele'!$H36-'alle Spiele'!$J36&gt;0,'alle Spiele'!CE36-'alle Spiele'!CF36&gt;0),AND('alle Spiele'!$H36-'alle Spiele'!$J36=0,'alle Spiele'!CE36-'alle Spiele'!CF36=0)),Punktsystem!$B$6,0)))</f>
        <v>0</v>
      </c>
      <c r="CF36" s="224">
        <f>IF(CE36=Punktsystem!$B$6,IF(AND(Punktsystem!$D$9&lt;&gt;"",'alle Spiele'!$H36-'alle Spiele'!$J36='alle Spiele'!CE36-'alle Spiele'!CF36,'alle Spiele'!$H36&lt;&gt;'alle Spiele'!$J36),Punktsystem!$B$9,0)+IF(AND(Punktsystem!$D$11&lt;&gt;"",OR('alle Spiele'!$H36='alle Spiele'!CE36,'alle Spiele'!$J36='alle Spiele'!CF36)),Punktsystem!$B$11,0)+IF(AND(Punktsystem!$D$10&lt;&gt;"",'alle Spiele'!$H36='alle Spiele'!$J36,'alle Spiele'!CE36='alle Spiele'!CF36,ABS('alle Spiele'!$H36-'alle Spiele'!CE36)=1),Punktsystem!$B$10,0),0)</f>
        <v>0</v>
      </c>
      <c r="CG36" s="225">
        <f>IF(CE36=Punktsystem!$B$5,IF(AND(Punktsystem!$I$14&lt;&gt;"",'alle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CH36" s="230">
        <f>IF(OR('alle Spiele'!CH36="",'alle Spiele'!CI36=""),0,IF(AND('alle Spiele'!$H36='alle Spiele'!CH36,'alle Spiele'!$J36='alle Spiele'!CI36),Punktsystem!$B$5,IF(OR(AND('alle Spiele'!$H36-'alle Spiele'!$J36&lt;0,'alle Spiele'!CH36-'alle Spiele'!CI36&lt;0),AND('alle Spiele'!$H36-'alle Spiele'!$J36&gt;0,'alle Spiele'!CH36-'alle Spiele'!CI36&gt;0),AND('alle Spiele'!$H36-'alle Spiele'!$J36=0,'alle Spiele'!CH36-'alle Spiele'!CI36=0)),Punktsystem!$B$6,0)))</f>
        <v>0</v>
      </c>
      <c r="CI36" s="224">
        <f>IF(CH36=Punktsystem!$B$6,IF(AND(Punktsystem!$D$9&lt;&gt;"",'alle Spiele'!$H36-'alle Spiele'!$J36='alle Spiele'!CH36-'alle Spiele'!CI36,'alle Spiele'!$H36&lt;&gt;'alle Spiele'!$J36),Punktsystem!$B$9,0)+IF(AND(Punktsystem!$D$11&lt;&gt;"",OR('alle Spiele'!$H36='alle Spiele'!CH36,'alle Spiele'!$J36='alle Spiele'!CI36)),Punktsystem!$B$11,0)+IF(AND(Punktsystem!$D$10&lt;&gt;"",'alle Spiele'!$H36='alle Spiele'!$J36,'alle Spiele'!CH36='alle Spiele'!CI36,ABS('alle Spiele'!$H36-'alle Spiele'!CH36)=1),Punktsystem!$B$10,0),0)</f>
        <v>0</v>
      </c>
      <c r="CJ36" s="225">
        <f>IF(CH36=Punktsystem!$B$5,IF(AND(Punktsystem!$I$14&lt;&gt;"",'alle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CK36" s="230">
        <f>IF(OR('alle Spiele'!CK36="",'alle Spiele'!CL36=""),0,IF(AND('alle Spiele'!$H36='alle Spiele'!CK36,'alle Spiele'!$J36='alle Spiele'!CL36),Punktsystem!$B$5,IF(OR(AND('alle Spiele'!$H36-'alle Spiele'!$J36&lt;0,'alle Spiele'!CK36-'alle Spiele'!CL36&lt;0),AND('alle Spiele'!$H36-'alle Spiele'!$J36&gt;0,'alle Spiele'!CK36-'alle Spiele'!CL36&gt;0),AND('alle Spiele'!$H36-'alle Spiele'!$J36=0,'alle Spiele'!CK36-'alle Spiele'!CL36=0)),Punktsystem!$B$6,0)))</f>
        <v>0</v>
      </c>
      <c r="CL36" s="224">
        <f>IF(CK36=Punktsystem!$B$6,IF(AND(Punktsystem!$D$9&lt;&gt;"",'alle Spiele'!$H36-'alle Spiele'!$J36='alle Spiele'!CK36-'alle Spiele'!CL36,'alle Spiele'!$H36&lt;&gt;'alle Spiele'!$J36),Punktsystem!$B$9,0)+IF(AND(Punktsystem!$D$11&lt;&gt;"",OR('alle Spiele'!$H36='alle Spiele'!CK36,'alle Spiele'!$J36='alle Spiele'!CL36)),Punktsystem!$B$11,0)+IF(AND(Punktsystem!$D$10&lt;&gt;"",'alle Spiele'!$H36='alle Spiele'!$J36,'alle Spiele'!CK36='alle Spiele'!CL36,ABS('alle Spiele'!$H36-'alle Spiele'!CK36)=1),Punktsystem!$B$10,0),0)</f>
        <v>0</v>
      </c>
      <c r="CM36" s="225">
        <f>IF(CK36=Punktsystem!$B$5,IF(AND(Punktsystem!$I$14&lt;&gt;"",'alle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CN36" s="230">
        <f>IF(OR('alle Spiele'!CN36="",'alle Spiele'!CO36=""),0,IF(AND('alle Spiele'!$H36='alle Spiele'!CN36,'alle Spiele'!$J36='alle Spiele'!CO36),Punktsystem!$B$5,IF(OR(AND('alle Spiele'!$H36-'alle Spiele'!$J36&lt;0,'alle Spiele'!CN36-'alle Spiele'!CO36&lt;0),AND('alle Spiele'!$H36-'alle Spiele'!$J36&gt;0,'alle Spiele'!CN36-'alle Spiele'!CO36&gt;0),AND('alle Spiele'!$H36-'alle Spiele'!$J36=0,'alle Spiele'!CN36-'alle Spiele'!CO36=0)),Punktsystem!$B$6,0)))</f>
        <v>0</v>
      </c>
      <c r="CO36" s="224">
        <f>IF(CN36=Punktsystem!$B$6,IF(AND(Punktsystem!$D$9&lt;&gt;"",'alle Spiele'!$H36-'alle Spiele'!$J36='alle Spiele'!CN36-'alle Spiele'!CO36,'alle Spiele'!$H36&lt;&gt;'alle Spiele'!$J36),Punktsystem!$B$9,0)+IF(AND(Punktsystem!$D$11&lt;&gt;"",OR('alle Spiele'!$H36='alle Spiele'!CN36,'alle Spiele'!$J36='alle Spiele'!CO36)),Punktsystem!$B$11,0)+IF(AND(Punktsystem!$D$10&lt;&gt;"",'alle Spiele'!$H36='alle Spiele'!$J36,'alle Spiele'!CN36='alle Spiele'!CO36,ABS('alle Spiele'!$H36-'alle Spiele'!CN36)=1),Punktsystem!$B$10,0),0)</f>
        <v>0</v>
      </c>
      <c r="CP36" s="225">
        <f>IF(CN36=Punktsystem!$B$5,IF(AND(Punktsystem!$I$14&lt;&gt;"",'alle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CQ36" s="230">
        <f>IF(OR('alle Spiele'!CQ36="",'alle Spiele'!CR36=""),0,IF(AND('alle Spiele'!$H36='alle Spiele'!CQ36,'alle Spiele'!$J36='alle Spiele'!CR36),Punktsystem!$B$5,IF(OR(AND('alle Spiele'!$H36-'alle Spiele'!$J36&lt;0,'alle Spiele'!CQ36-'alle Spiele'!CR36&lt;0),AND('alle Spiele'!$H36-'alle Spiele'!$J36&gt;0,'alle Spiele'!CQ36-'alle Spiele'!CR36&gt;0),AND('alle Spiele'!$H36-'alle Spiele'!$J36=0,'alle Spiele'!CQ36-'alle Spiele'!CR36=0)),Punktsystem!$B$6,0)))</f>
        <v>0</v>
      </c>
      <c r="CR36" s="224">
        <f>IF(CQ36=Punktsystem!$B$6,IF(AND(Punktsystem!$D$9&lt;&gt;"",'alle Spiele'!$H36-'alle Spiele'!$J36='alle Spiele'!CQ36-'alle Spiele'!CR36,'alle Spiele'!$H36&lt;&gt;'alle Spiele'!$J36),Punktsystem!$B$9,0)+IF(AND(Punktsystem!$D$11&lt;&gt;"",OR('alle Spiele'!$H36='alle Spiele'!CQ36,'alle Spiele'!$J36='alle Spiele'!CR36)),Punktsystem!$B$11,0)+IF(AND(Punktsystem!$D$10&lt;&gt;"",'alle Spiele'!$H36='alle Spiele'!$J36,'alle Spiele'!CQ36='alle Spiele'!CR36,ABS('alle Spiele'!$H36-'alle Spiele'!CQ36)=1),Punktsystem!$B$10,0),0)</f>
        <v>0</v>
      </c>
      <c r="CS36" s="225">
        <f>IF(CQ36=Punktsystem!$B$5,IF(AND(Punktsystem!$I$14&lt;&gt;"",'alle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CT36" s="230">
        <f>IF(OR('alle Spiele'!CT36="",'alle Spiele'!CU36=""),0,IF(AND('alle Spiele'!$H36='alle Spiele'!CT36,'alle Spiele'!$J36='alle Spiele'!CU36),Punktsystem!$B$5,IF(OR(AND('alle Spiele'!$H36-'alle Spiele'!$J36&lt;0,'alle Spiele'!CT36-'alle Spiele'!CU36&lt;0),AND('alle Spiele'!$H36-'alle Spiele'!$J36&gt;0,'alle Spiele'!CT36-'alle Spiele'!CU36&gt;0),AND('alle Spiele'!$H36-'alle Spiele'!$J36=0,'alle Spiele'!CT36-'alle Spiele'!CU36=0)),Punktsystem!$B$6,0)))</f>
        <v>0</v>
      </c>
      <c r="CU36" s="224">
        <f>IF(CT36=Punktsystem!$B$6,IF(AND(Punktsystem!$D$9&lt;&gt;"",'alle Spiele'!$H36-'alle Spiele'!$J36='alle Spiele'!CT36-'alle Spiele'!CU36,'alle Spiele'!$H36&lt;&gt;'alle Spiele'!$J36),Punktsystem!$B$9,0)+IF(AND(Punktsystem!$D$11&lt;&gt;"",OR('alle Spiele'!$H36='alle Spiele'!CT36,'alle Spiele'!$J36='alle Spiele'!CU36)),Punktsystem!$B$11,0)+IF(AND(Punktsystem!$D$10&lt;&gt;"",'alle Spiele'!$H36='alle Spiele'!$J36,'alle Spiele'!CT36='alle Spiele'!CU36,ABS('alle Spiele'!$H36-'alle Spiele'!CT36)=1),Punktsystem!$B$10,0),0)</f>
        <v>0</v>
      </c>
      <c r="CV36" s="225">
        <f>IF(CT36=Punktsystem!$B$5,IF(AND(Punktsystem!$I$14&lt;&gt;"",'alle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CW36" s="230">
        <f>IF(OR('alle Spiele'!CW36="",'alle Spiele'!CX36=""),0,IF(AND('alle Spiele'!$H36='alle Spiele'!CW36,'alle Spiele'!$J36='alle Spiele'!CX36),Punktsystem!$B$5,IF(OR(AND('alle Spiele'!$H36-'alle Spiele'!$J36&lt;0,'alle Spiele'!CW36-'alle Spiele'!CX36&lt;0),AND('alle Spiele'!$H36-'alle Spiele'!$J36&gt;0,'alle Spiele'!CW36-'alle Spiele'!CX36&gt;0),AND('alle Spiele'!$H36-'alle Spiele'!$J36=0,'alle Spiele'!CW36-'alle Spiele'!CX36=0)),Punktsystem!$B$6,0)))</f>
        <v>0</v>
      </c>
      <c r="CX36" s="224">
        <f>IF(CW36=Punktsystem!$B$6,IF(AND(Punktsystem!$D$9&lt;&gt;"",'alle Spiele'!$H36-'alle Spiele'!$J36='alle Spiele'!CW36-'alle Spiele'!CX36,'alle Spiele'!$H36&lt;&gt;'alle Spiele'!$J36),Punktsystem!$B$9,0)+IF(AND(Punktsystem!$D$11&lt;&gt;"",OR('alle Spiele'!$H36='alle Spiele'!CW36,'alle Spiele'!$J36='alle Spiele'!CX36)),Punktsystem!$B$11,0)+IF(AND(Punktsystem!$D$10&lt;&gt;"",'alle Spiele'!$H36='alle Spiele'!$J36,'alle Spiele'!CW36='alle Spiele'!CX36,ABS('alle Spiele'!$H36-'alle Spiele'!CW36)=1),Punktsystem!$B$10,0),0)</f>
        <v>0</v>
      </c>
      <c r="CY36" s="225">
        <f>IF(CW36=Punktsystem!$B$5,IF(AND(Punktsystem!$I$14&lt;&gt;"",'alle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CZ36" s="230">
        <f>IF(OR('alle Spiele'!CZ36="",'alle Spiele'!DA36=""),0,IF(AND('alle Spiele'!$H36='alle Spiele'!CZ36,'alle Spiele'!$J36='alle Spiele'!DA36),Punktsystem!$B$5,IF(OR(AND('alle Spiele'!$H36-'alle Spiele'!$J36&lt;0,'alle Spiele'!CZ36-'alle Spiele'!DA36&lt;0),AND('alle Spiele'!$H36-'alle Spiele'!$J36&gt;0,'alle Spiele'!CZ36-'alle Spiele'!DA36&gt;0),AND('alle Spiele'!$H36-'alle Spiele'!$J36=0,'alle Spiele'!CZ36-'alle Spiele'!DA36=0)),Punktsystem!$B$6,0)))</f>
        <v>0</v>
      </c>
      <c r="DA36" s="224">
        <f>IF(CZ36=Punktsystem!$B$6,IF(AND(Punktsystem!$D$9&lt;&gt;"",'alle Spiele'!$H36-'alle Spiele'!$J36='alle Spiele'!CZ36-'alle Spiele'!DA36,'alle Spiele'!$H36&lt;&gt;'alle Spiele'!$J36),Punktsystem!$B$9,0)+IF(AND(Punktsystem!$D$11&lt;&gt;"",OR('alle Spiele'!$H36='alle Spiele'!CZ36,'alle Spiele'!$J36='alle Spiele'!DA36)),Punktsystem!$B$11,0)+IF(AND(Punktsystem!$D$10&lt;&gt;"",'alle Spiele'!$H36='alle Spiele'!$J36,'alle Spiele'!CZ36='alle Spiele'!DA36,ABS('alle Spiele'!$H36-'alle Spiele'!CZ36)=1),Punktsystem!$B$10,0),0)</f>
        <v>0</v>
      </c>
      <c r="DB36" s="225">
        <f>IF(CZ36=Punktsystem!$B$5,IF(AND(Punktsystem!$I$14&lt;&gt;"",'alle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DC36" s="230">
        <f>IF(OR('alle Spiele'!DC36="",'alle Spiele'!DD36=""),0,IF(AND('alle Spiele'!$H36='alle Spiele'!DC36,'alle Spiele'!$J36='alle Spiele'!DD36),Punktsystem!$B$5,IF(OR(AND('alle Spiele'!$H36-'alle Spiele'!$J36&lt;0,'alle Spiele'!DC36-'alle Spiele'!DD36&lt;0),AND('alle Spiele'!$H36-'alle Spiele'!$J36&gt;0,'alle Spiele'!DC36-'alle Spiele'!DD36&gt;0),AND('alle Spiele'!$H36-'alle Spiele'!$J36=0,'alle Spiele'!DC36-'alle Spiele'!DD36=0)),Punktsystem!$B$6,0)))</f>
        <v>0</v>
      </c>
      <c r="DD36" s="224">
        <f>IF(DC36=Punktsystem!$B$6,IF(AND(Punktsystem!$D$9&lt;&gt;"",'alle Spiele'!$H36-'alle Spiele'!$J36='alle Spiele'!DC36-'alle Spiele'!DD36,'alle Spiele'!$H36&lt;&gt;'alle Spiele'!$J36),Punktsystem!$B$9,0)+IF(AND(Punktsystem!$D$11&lt;&gt;"",OR('alle Spiele'!$H36='alle Spiele'!DC36,'alle Spiele'!$J36='alle Spiele'!DD36)),Punktsystem!$B$11,0)+IF(AND(Punktsystem!$D$10&lt;&gt;"",'alle Spiele'!$H36='alle Spiele'!$J36,'alle Spiele'!DC36='alle Spiele'!DD36,ABS('alle Spiele'!$H36-'alle Spiele'!DC36)=1),Punktsystem!$B$10,0),0)</f>
        <v>0</v>
      </c>
      <c r="DE36" s="225">
        <f>IF(DC36=Punktsystem!$B$5,IF(AND(Punktsystem!$I$14&lt;&gt;"",'alle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DF36" s="230">
        <f>IF(OR('alle Spiele'!DF36="",'alle Spiele'!DG36=""),0,IF(AND('alle Spiele'!$H36='alle Spiele'!DF36,'alle Spiele'!$J36='alle Spiele'!DG36),Punktsystem!$B$5,IF(OR(AND('alle Spiele'!$H36-'alle Spiele'!$J36&lt;0,'alle Spiele'!DF36-'alle Spiele'!DG36&lt;0),AND('alle Spiele'!$H36-'alle Spiele'!$J36&gt;0,'alle Spiele'!DF36-'alle Spiele'!DG36&gt;0),AND('alle Spiele'!$H36-'alle Spiele'!$J36=0,'alle Spiele'!DF36-'alle Spiele'!DG36=0)),Punktsystem!$B$6,0)))</f>
        <v>0</v>
      </c>
      <c r="DG36" s="224">
        <f>IF(DF36=Punktsystem!$B$6,IF(AND(Punktsystem!$D$9&lt;&gt;"",'alle Spiele'!$H36-'alle Spiele'!$J36='alle Spiele'!DF36-'alle Spiele'!DG36,'alle Spiele'!$H36&lt;&gt;'alle Spiele'!$J36),Punktsystem!$B$9,0)+IF(AND(Punktsystem!$D$11&lt;&gt;"",OR('alle Spiele'!$H36='alle Spiele'!DF36,'alle Spiele'!$J36='alle Spiele'!DG36)),Punktsystem!$B$11,0)+IF(AND(Punktsystem!$D$10&lt;&gt;"",'alle Spiele'!$H36='alle Spiele'!$J36,'alle Spiele'!DF36='alle Spiele'!DG36,ABS('alle Spiele'!$H36-'alle Spiele'!DF36)=1),Punktsystem!$B$10,0),0)</f>
        <v>0</v>
      </c>
      <c r="DH36" s="225">
        <f>IF(DF36=Punktsystem!$B$5,IF(AND(Punktsystem!$I$14&lt;&gt;"",'alle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DI36" s="230">
        <f>IF(OR('alle Spiele'!DI36="",'alle Spiele'!DJ36=""),0,IF(AND('alle Spiele'!$H36='alle Spiele'!DI36,'alle Spiele'!$J36='alle Spiele'!DJ36),Punktsystem!$B$5,IF(OR(AND('alle Spiele'!$H36-'alle Spiele'!$J36&lt;0,'alle Spiele'!DI36-'alle Spiele'!DJ36&lt;0),AND('alle Spiele'!$H36-'alle Spiele'!$J36&gt;0,'alle Spiele'!DI36-'alle Spiele'!DJ36&gt;0),AND('alle Spiele'!$H36-'alle Spiele'!$J36=0,'alle Spiele'!DI36-'alle Spiele'!DJ36=0)),Punktsystem!$B$6,0)))</f>
        <v>0</v>
      </c>
      <c r="DJ36" s="224">
        <f>IF(DI36=Punktsystem!$B$6,IF(AND(Punktsystem!$D$9&lt;&gt;"",'alle Spiele'!$H36-'alle Spiele'!$J36='alle Spiele'!DI36-'alle Spiele'!DJ36,'alle Spiele'!$H36&lt;&gt;'alle Spiele'!$J36),Punktsystem!$B$9,0)+IF(AND(Punktsystem!$D$11&lt;&gt;"",OR('alle Spiele'!$H36='alle Spiele'!DI36,'alle Spiele'!$J36='alle Spiele'!DJ36)),Punktsystem!$B$11,0)+IF(AND(Punktsystem!$D$10&lt;&gt;"",'alle Spiele'!$H36='alle Spiele'!$J36,'alle Spiele'!DI36='alle Spiele'!DJ36,ABS('alle Spiele'!$H36-'alle Spiele'!DI36)=1),Punktsystem!$B$10,0),0)</f>
        <v>0</v>
      </c>
      <c r="DK36" s="225">
        <f>IF(DI36=Punktsystem!$B$5,IF(AND(Punktsystem!$I$14&lt;&gt;"",'alle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DL36" s="230">
        <f>IF(OR('alle Spiele'!DL36="",'alle Spiele'!DM36=""),0,IF(AND('alle Spiele'!$H36='alle Spiele'!DL36,'alle Spiele'!$J36='alle Spiele'!DM36),Punktsystem!$B$5,IF(OR(AND('alle Spiele'!$H36-'alle Spiele'!$J36&lt;0,'alle Spiele'!DL36-'alle Spiele'!DM36&lt;0),AND('alle Spiele'!$H36-'alle Spiele'!$J36&gt;0,'alle Spiele'!DL36-'alle Spiele'!DM36&gt;0),AND('alle Spiele'!$H36-'alle Spiele'!$J36=0,'alle Spiele'!DL36-'alle Spiele'!DM36=0)),Punktsystem!$B$6,0)))</f>
        <v>0</v>
      </c>
      <c r="DM36" s="224">
        <f>IF(DL36=Punktsystem!$B$6,IF(AND(Punktsystem!$D$9&lt;&gt;"",'alle Spiele'!$H36-'alle Spiele'!$J36='alle Spiele'!DL36-'alle Spiele'!DM36,'alle Spiele'!$H36&lt;&gt;'alle Spiele'!$J36),Punktsystem!$B$9,0)+IF(AND(Punktsystem!$D$11&lt;&gt;"",OR('alle Spiele'!$H36='alle Spiele'!DL36,'alle Spiele'!$J36='alle Spiele'!DM36)),Punktsystem!$B$11,0)+IF(AND(Punktsystem!$D$10&lt;&gt;"",'alle Spiele'!$H36='alle Spiele'!$J36,'alle Spiele'!DL36='alle Spiele'!DM36,ABS('alle Spiele'!$H36-'alle Spiele'!DL36)=1),Punktsystem!$B$10,0),0)</f>
        <v>0</v>
      </c>
      <c r="DN36" s="225">
        <f>IF(DL36=Punktsystem!$B$5,IF(AND(Punktsystem!$I$14&lt;&gt;"",'alle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DO36" s="230">
        <f>IF(OR('alle Spiele'!DO36="",'alle Spiele'!DP36=""),0,IF(AND('alle Spiele'!$H36='alle Spiele'!DO36,'alle Spiele'!$J36='alle Spiele'!DP36),Punktsystem!$B$5,IF(OR(AND('alle Spiele'!$H36-'alle Spiele'!$J36&lt;0,'alle Spiele'!DO36-'alle Spiele'!DP36&lt;0),AND('alle Spiele'!$H36-'alle Spiele'!$J36&gt;0,'alle Spiele'!DO36-'alle Spiele'!DP36&gt;0),AND('alle Spiele'!$H36-'alle Spiele'!$J36=0,'alle Spiele'!DO36-'alle Spiele'!DP36=0)),Punktsystem!$B$6,0)))</f>
        <v>0</v>
      </c>
      <c r="DP36" s="224">
        <f>IF(DO36=Punktsystem!$B$6,IF(AND(Punktsystem!$D$9&lt;&gt;"",'alle Spiele'!$H36-'alle Spiele'!$J36='alle Spiele'!DO36-'alle Spiele'!DP36,'alle Spiele'!$H36&lt;&gt;'alle Spiele'!$J36),Punktsystem!$B$9,0)+IF(AND(Punktsystem!$D$11&lt;&gt;"",OR('alle Spiele'!$H36='alle Spiele'!DO36,'alle Spiele'!$J36='alle Spiele'!DP36)),Punktsystem!$B$11,0)+IF(AND(Punktsystem!$D$10&lt;&gt;"",'alle Spiele'!$H36='alle Spiele'!$J36,'alle Spiele'!DO36='alle Spiele'!DP36,ABS('alle Spiele'!$H36-'alle Spiele'!DO36)=1),Punktsystem!$B$10,0),0)</f>
        <v>0</v>
      </c>
      <c r="DQ36" s="225">
        <f>IF(DO36=Punktsystem!$B$5,IF(AND(Punktsystem!$I$14&lt;&gt;"",'alle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DR36" s="230">
        <f>IF(OR('alle Spiele'!DR36="",'alle Spiele'!DS36=""),0,IF(AND('alle Spiele'!$H36='alle Spiele'!DR36,'alle Spiele'!$J36='alle Spiele'!DS36),Punktsystem!$B$5,IF(OR(AND('alle Spiele'!$H36-'alle Spiele'!$J36&lt;0,'alle Spiele'!DR36-'alle Spiele'!DS36&lt;0),AND('alle Spiele'!$H36-'alle Spiele'!$J36&gt;0,'alle Spiele'!DR36-'alle Spiele'!DS36&gt;0),AND('alle Spiele'!$H36-'alle Spiele'!$J36=0,'alle Spiele'!DR36-'alle Spiele'!DS36=0)),Punktsystem!$B$6,0)))</f>
        <v>0</v>
      </c>
      <c r="DS36" s="224">
        <f>IF(DR36=Punktsystem!$B$6,IF(AND(Punktsystem!$D$9&lt;&gt;"",'alle Spiele'!$H36-'alle Spiele'!$J36='alle Spiele'!DR36-'alle Spiele'!DS36,'alle Spiele'!$H36&lt;&gt;'alle Spiele'!$J36),Punktsystem!$B$9,0)+IF(AND(Punktsystem!$D$11&lt;&gt;"",OR('alle Spiele'!$H36='alle Spiele'!DR36,'alle Spiele'!$J36='alle Spiele'!DS36)),Punktsystem!$B$11,0)+IF(AND(Punktsystem!$D$10&lt;&gt;"",'alle Spiele'!$H36='alle Spiele'!$J36,'alle Spiele'!DR36='alle Spiele'!DS36,ABS('alle Spiele'!$H36-'alle Spiele'!DR36)=1),Punktsystem!$B$10,0),0)</f>
        <v>0</v>
      </c>
      <c r="DT36" s="225">
        <f>IF(DR36=Punktsystem!$B$5,IF(AND(Punktsystem!$I$14&lt;&gt;"",'alle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DU36" s="230">
        <f>IF(OR('alle Spiele'!DU36="",'alle Spiele'!DV36=""),0,IF(AND('alle Spiele'!$H36='alle Spiele'!DU36,'alle Spiele'!$J36='alle Spiele'!DV36),Punktsystem!$B$5,IF(OR(AND('alle Spiele'!$H36-'alle Spiele'!$J36&lt;0,'alle Spiele'!DU36-'alle Spiele'!DV36&lt;0),AND('alle Spiele'!$H36-'alle Spiele'!$J36&gt;0,'alle Spiele'!DU36-'alle Spiele'!DV36&gt;0),AND('alle Spiele'!$H36-'alle Spiele'!$J36=0,'alle Spiele'!DU36-'alle Spiele'!DV36=0)),Punktsystem!$B$6,0)))</f>
        <v>0</v>
      </c>
      <c r="DV36" s="224">
        <f>IF(DU36=Punktsystem!$B$6,IF(AND(Punktsystem!$D$9&lt;&gt;"",'alle Spiele'!$H36-'alle Spiele'!$J36='alle Spiele'!DU36-'alle Spiele'!DV36,'alle Spiele'!$H36&lt;&gt;'alle Spiele'!$J36),Punktsystem!$B$9,0)+IF(AND(Punktsystem!$D$11&lt;&gt;"",OR('alle Spiele'!$H36='alle Spiele'!DU36,'alle Spiele'!$J36='alle Spiele'!DV36)),Punktsystem!$B$11,0)+IF(AND(Punktsystem!$D$10&lt;&gt;"",'alle Spiele'!$H36='alle Spiele'!$J36,'alle Spiele'!DU36='alle Spiele'!DV36,ABS('alle Spiele'!$H36-'alle Spiele'!DU36)=1),Punktsystem!$B$10,0),0)</f>
        <v>0</v>
      </c>
      <c r="DW36" s="225">
        <f>IF(DU36=Punktsystem!$B$5,IF(AND(Punktsystem!$I$14&lt;&gt;"",'alle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DX36" s="230">
        <f>IF(OR('alle Spiele'!DX36="",'alle Spiele'!DY36=""),0,IF(AND('alle Spiele'!$H36='alle Spiele'!DX36,'alle Spiele'!$J36='alle Spiele'!DY36),Punktsystem!$B$5,IF(OR(AND('alle Spiele'!$H36-'alle Spiele'!$J36&lt;0,'alle Spiele'!DX36-'alle Spiele'!DY36&lt;0),AND('alle Spiele'!$H36-'alle Spiele'!$J36&gt;0,'alle Spiele'!DX36-'alle Spiele'!DY36&gt;0),AND('alle Spiele'!$H36-'alle Spiele'!$J36=0,'alle Spiele'!DX36-'alle Spiele'!DY36=0)),Punktsystem!$B$6,0)))</f>
        <v>0</v>
      </c>
      <c r="DY36" s="224">
        <f>IF(DX36=Punktsystem!$B$6,IF(AND(Punktsystem!$D$9&lt;&gt;"",'alle Spiele'!$H36-'alle Spiele'!$J36='alle Spiele'!DX36-'alle Spiele'!DY36,'alle Spiele'!$H36&lt;&gt;'alle Spiele'!$J36),Punktsystem!$B$9,0)+IF(AND(Punktsystem!$D$11&lt;&gt;"",OR('alle Spiele'!$H36='alle Spiele'!DX36,'alle Spiele'!$J36='alle Spiele'!DY36)),Punktsystem!$B$11,0)+IF(AND(Punktsystem!$D$10&lt;&gt;"",'alle Spiele'!$H36='alle Spiele'!$J36,'alle Spiele'!DX36='alle Spiele'!DY36,ABS('alle Spiele'!$H36-'alle Spiele'!DX36)=1),Punktsystem!$B$10,0),0)</f>
        <v>0</v>
      </c>
      <c r="DZ36" s="225">
        <f>IF(DX36=Punktsystem!$B$5,IF(AND(Punktsystem!$I$14&lt;&gt;"",'alle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EA36" s="230">
        <f>IF(OR('alle Spiele'!EA36="",'alle Spiele'!EB36=""),0,IF(AND('alle Spiele'!$H36='alle Spiele'!EA36,'alle Spiele'!$J36='alle Spiele'!EB36),Punktsystem!$B$5,IF(OR(AND('alle Spiele'!$H36-'alle Spiele'!$J36&lt;0,'alle Spiele'!EA36-'alle Spiele'!EB36&lt;0),AND('alle Spiele'!$H36-'alle Spiele'!$J36&gt;0,'alle Spiele'!EA36-'alle Spiele'!EB36&gt;0),AND('alle Spiele'!$H36-'alle Spiele'!$J36=0,'alle Spiele'!EA36-'alle Spiele'!EB36=0)),Punktsystem!$B$6,0)))</f>
        <v>0</v>
      </c>
      <c r="EB36" s="224">
        <f>IF(EA36=Punktsystem!$B$6,IF(AND(Punktsystem!$D$9&lt;&gt;"",'alle Spiele'!$H36-'alle Spiele'!$J36='alle Spiele'!EA36-'alle Spiele'!EB36,'alle Spiele'!$H36&lt;&gt;'alle Spiele'!$J36),Punktsystem!$B$9,0)+IF(AND(Punktsystem!$D$11&lt;&gt;"",OR('alle Spiele'!$H36='alle Spiele'!EA36,'alle Spiele'!$J36='alle Spiele'!EB36)),Punktsystem!$B$11,0)+IF(AND(Punktsystem!$D$10&lt;&gt;"",'alle Spiele'!$H36='alle Spiele'!$J36,'alle Spiele'!EA36='alle Spiele'!EB36,ABS('alle Spiele'!$H36-'alle Spiele'!EA36)=1),Punktsystem!$B$10,0),0)</f>
        <v>0</v>
      </c>
      <c r="EC36" s="225">
        <f>IF(EA36=Punktsystem!$B$5,IF(AND(Punktsystem!$I$14&lt;&gt;"",'alle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ED36" s="230">
        <f>IF(OR('alle Spiele'!ED36="",'alle Spiele'!EE36=""),0,IF(AND('alle Spiele'!$H36='alle Spiele'!ED36,'alle Spiele'!$J36='alle Spiele'!EE36),Punktsystem!$B$5,IF(OR(AND('alle Spiele'!$H36-'alle Spiele'!$J36&lt;0,'alle Spiele'!ED36-'alle Spiele'!EE36&lt;0),AND('alle Spiele'!$H36-'alle Spiele'!$J36&gt;0,'alle Spiele'!ED36-'alle Spiele'!EE36&gt;0),AND('alle Spiele'!$H36-'alle Spiele'!$J36=0,'alle Spiele'!ED36-'alle Spiele'!EE36=0)),Punktsystem!$B$6,0)))</f>
        <v>0</v>
      </c>
      <c r="EE36" s="224">
        <f>IF(ED36=Punktsystem!$B$6,IF(AND(Punktsystem!$D$9&lt;&gt;"",'alle Spiele'!$H36-'alle Spiele'!$J36='alle Spiele'!ED36-'alle Spiele'!EE36,'alle Spiele'!$H36&lt;&gt;'alle Spiele'!$J36),Punktsystem!$B$9,0)+IF(AND(Punktsystem!$D$11&lt;&gt;"",OR('alle Spiele'!$H36='alle Spiele'!ED36,'alle Spiele'!$J36='alle Spiele'!EE36)),Punktsystem!$B$11,0)+IF(AND(Punktsystem!$D$10&lt;&gt;"",'alle Spiele'!$H36='alle Spiele'!$J36,'alle Spiele'!ED36='alle Spiele'!EE36,ABS('alle Spiele'!$H36-'alle Spiele'!ED36)=1),Punktsystem!$B$10,0),0)</f>
        <v>0</v>
      </c>
      <c r="EF36" s="225">
        <f>IF(ED36=Punktsystem!$B$5,IF(AND(Punktsystem!$I$14&lt;&gt;"",'alle Spiele'!$H36+'alle Spiele'!$J36&gt;Punktsystem!$D$14),('alle Spiele'!$H36+'alle Spiele'!$J36-Punktsystem!$D$14)*Punktsystem!$F$14,0)+IF(AND(Punktsystem!$I$15&lt;&gt;"",ABS('alle Spiele'!$H36-'alle Spiele'!$J36)&gt;Punktsystem!$D$15),(ABS('alle Spiele'!$H36-'alle Spiele'!$J36)-Punktsystem!$D$15)*Punktsystem!$F$15,0),0)</f>
        <v>0</v>
      </c>
      <c r="EG36" s="230">
        <f>IF(OR('alle Spiele'!EG36="",'alle Spiele'!EH36=""),0,IF(AND('alle Spiele'!$H36='alle Spiele'!EG36,'alle Spiele'!$J36='alle Spiele'!EH36),Punktsystem!$B$5,IF(OR(AND('alle Spiele'!$H36-'alle Spiele'!$J36&lt;0,'alle Spiele'!EG36-'alle Spiele'!EH36&lt;0),AND('alle Spiele'!$H36-'alle Spiele'!$J36&gt;0,'alle Spiele'!EG36-'alle Spiele'!EH36&gt;0),AND('alle Spiele'!$H36-'alle Spiele'!$J36=0,'alle Spiele'!EG36-'alle Spiele'!EH36=0)),Punktsystem!$B$6,0)))</f>
        <v>0</v>
      </c>
      <c r="EH36" s="224">
        <f>IF(EG36=Punktsystem!$B$6,IF(AND(Punktsystem!$D$9&lt;&gt;"",'alle Spiele'!$H36-'alle Spiele'!$J36='alle Spiele'!EG36-'alle Spiele'!EH36,'alle Spiele'!$H36&lt;&gt;'alle Spiele'!$J36),Punktsystem!$B$9,0)+IF(AND(Punktsystem!$D$11&lt;&gt;"",OR('alle Spiele'!$H36='alle Spiele'!EG36,'alle Spiele'!$J36='alle Spiele'!EH36)),Punktsystem!$B$11,0)+IF(AND(Punktsystem!$D$10&lt;&gt;"",'alle Spiele'!$H36='alle Spiele'!$J36,'alle Spiele'!EG36='alle Spiele'!EH36,ABS('alle Spiele'!$H36-'alle Spiele'!EG36)=1),Punktsystem!$B$10,0),0)</f>
        <v>0</v>
      </c>
      <c r="EI36" s="225">
        <f>IF(EG36=Punktsystem!$B$5,IF(AND(Punktsystem!$I$14&lt;&gt;"",'alle Spiele'!$H36+'alle Spiele'!$J36&gt;Punktsystem!$D$14),('alle Spiele'!$H36+'alle Spiele'!$J36-Punktsystem!$D$14)*Punktsystem!$F$14,0)+IF(AND(Punktsystem!$I$15&lt;&gt;"",ABS('alle Spiele'!$H36-'alle Spiele'!$J36)&gt;Punktsystem!$D$15),(ABS('alle Spiele'!$H36-'alle Spiele'!$J36)-Punktsystem!$D$15)*Punktsystem!$F$15,0),0)</f>
        <v>0</v>
      </c>
    </row>
    <row r="37" spans="1:139" x14ac:dyDescent="0.2">
      <c r="A37"/>
      <c r="B37"/>
      <c r="C37"/>
      <c r="D37"/>
      <c r="E37"/>
      <c r="F37"/>
      <c r="G37"/>
      <c r="H37"/>
      <c r="J37"/>
      <c r="K37"/>
      <c r="L37"/>
      <c r="M37"/>
      <c r="N37"/>
      <c r="O37"/>
      <c r="P37"/>
      <c r="Q37"/>
      <c r="T37" s="230">
        <f>IF(OR('alle Spiele'!T37="",'alle Spiele'!U37=""),0,IF(AND('alle Spiele'!$H37='alle Spiele'!T37,'alle Spiele'!$J37='alle Spiele'!U37),Punktsystem!$B$5,IF(OR(AND('alle Spiele'!$H37-'alle Spiele'!$J37&lt;0,'alle Spiele'!T37-'alle Spiele'!U37&lt;0),AND('alle Spiele'!$H37-'alle Spiele'!$J37&gt;0,'alle Spiele'!T37-'alle Spiele'!U37&gt;0),AND('alle Spiele'!$H37-'alle Spiele'!$J37=0,'alle Spiele'!T37-'alle Spiele'!U37=0)),Punktsystem!$B$6,0)))</f>
        <v>0</v>
      </c>
      <c r="U37" s="224">
        <f>IF(T37=Punktsystem!$B$6,IF(AND(Punktsystem!$D$9&lt;&gt;"",'alle Spiele'!$H37-'alle Spiele'!$J37='alle Spiele'!T37-'alle Spiele'!U37,'alle Spiele'!$H37&lt;&gt;'alle Spiele'!$J37),Punktsystem!$B$9,0)+IF(AND(Punktsystem!$D$11&lt;&gt;"",OR('alle Spiele'!$H37='alle Spiele'!T37,'alle Spiele'!$J37='alle Spiele'!U37)),Punktsystem!$B$11,0)+IF(AND(Punktsystem!$D$10&lt;&gt;"",'alle Spiele'!$H37='alle Spiele'!$J37,'alle Spiele'!T37='alle Spiele'!U37,ABS('alle Spiele'!$H37-'alle Spiele'!T37)=1),Punktsystem!$B$10,0),0)</f>
        <v>0</v>
      </c>
      <c r="V37" s="225">
        <f>IF(T37=Punktsystem!$B$5,IF(AND(Punktsystem!$I$14&lt;&gt;"",'alle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W37" s="230">
        <f>IF(OR('alle Spiele'!W37="",'alle Spiele'!X37=""),0,IF(AND('alle Spiele'!$H37='alle Spiele'!W37,'alle Spiele'!$J37='alle Spiele'!X37),Punktsystem!$B$5,IF(OR(AND('alle Spiele'!$H37-'alle Spiele'!$J37&lt;0,'alle Spiele'!W37-'alle Spiele'!X37&lt;0),AND('alle Spiele'!$H37-'alle Spiele'!$J37&gt;0,'alle Spiele'!W37-'alle Spiele'!X37&gt;0),AND('alle Spiele'!$H37-'alle Spiele'!$J37=0,'alle Spiele'!W37-'alle Spiele'!X37=0)),Punktsystem!$B$6,0)))</f>
        <v>0</v>
      </c>
      <c r="X37" s="224">
        <f>IF(W37=Punktsystem!$B$6,IF(AND(Punktsystem!$D$9&lt;&gt;"",'alle Spiele'!$H37-'alle Spiele'!$J37='alle Spiele'!W37-'alle Spiele'!X37,'alle Spiele'!$H37&lt;&gt;'alle Spiele'!$J37),Punktsystem!$B$9,0)+IF(AND(Punktsystem!$D$11&lt;&gt;"",OR('alle Spiele'!$H37='alle Spiele'!W37,'alle Spiele'!$J37='alle Spiele'!X37)),Punktsystem!$B$11,0)+IF(AND(Punktsystem!$D$10&lt;&gt;"",'alle Spiele'!$H37='alle Spiele'!$J37,'alle Spiele'!W37='alle Spiele'!X37,ABS('alle Spiele'!$H37-'alle Spiele'!W37)=1),Punktsystem!$B$10,0),0)</f>
        <v>0</v>
      </c>
      <c r="Y37" s="225">
        <f>IF(W37=Punktsystem!$B$5,IF(AND(Punktsystem!$I$14&lt;&gt;"",'alle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Z37" s="230">
        <f>IF(OR('alle Spiele'!Z37="",'alle Spiele'!AA37=""),0,IF(AND('alle Spiele'!$H37='alle Spiele'!Z37,'alle Spiele'!$J37='alle Spiele'!AA37),Punktsystem!$B$5,IF(OR(AND('alle Spiele'!$H37-'alle Spiele'!$J37&lt;0,'alle Spiele'!Z37-'alle Spiele'!AA37&lt;0),AND('alle Spiele'!$H37-'alle Spiele'!$J37&gt;0,'alle Spiele'!Z37-'alle Spiele'!AA37&gt;0),AND('alle Spiele'!$H37-'alle Spiele'!$J37=0,'alle Spiele'!Z37-'alle Spiele'!AA37=0)),Punktsystem!$B$6,0)))</f>
        <v>0</v>
      </c>
      <c r="AA37" s="224">
        <f>IF(Z37=Punktsystem!$B$6,IF(AND(Punktsystem!$D$9&lt;&gt;"",'alle Spiele'!$H37-'alle Spiele'!$J37='alle Spiele'!Z37-'alle Spiele'!AA37,'alle Spiele'!$H37&lt;&gt;'alle Spiele'!$J37),Punktsystem!$B$9,0)+IF(AND(Punktsystem!$D$11&lt;&gt;"",OR('alle Spiele'!$H37='alle Spiele'!Z37,'alle Spiele'!$J37='alle Spiele'!AA37)),Punktsystem!$B$11,0)+IF(AND(Punktsystem!$D$10&lt;&gt;"",'alle Spiele'!$H37='alle Spiele'!$J37,'alle Spiele'!Z37='alle Spiele'!AA37,ABS('alle Spiele'!$H37-'alle Spiele'!Z37)=1),Punktsystem!$B$10,0),0)</f>
        <v>0</v>
      </c>
      <c r="AB37" s="225">
        <f>IF(Z37=Punktsystem!$B$5,IF(AND(Punktsystem!$I$14&lt;&gt;"",'alle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AC37" s="230">
        <f>IF(OR('alle Spiele'!AC37="",'alle Spiele'!AD37=""),0,IF(AND('alle Spiele'!$H37='alle Spiele'!AC37,'alle Spiele'!$J37='alle Spiele'!AD37),Punktsystem!$B$5,IF(OR(AND('alle Spiele'!$H37-'alle Spiele'!$J37&lt;0,'alle Spiele'!AC37-'alle Spiele'!AD37&lt;0),AND('alle Spiele'!$H37-'alle Spiele'!$J37&gt;0,'alle Spiele'!AC37-'alle Spiele'!AD37&gt;0),AND('alle Spiele'!$H37-'alle Spiele'!$J37=0,'alle Spiele'!AC37-'alle Spiele'!AD37=0)),Punktsystem!$B$6,0)))</f>
        <v>0</v>
      </c>
      <c r="AD37" s="224">
        <f>IF(AC37=Punktsystem!$B$6,IF(AND(Punktsystem!$D$9&lt;&gt;"",'alle Spiele'!$H37-'alle Spiele'!$J37='alle Spiele'!AC37-'alle Spiele'!AD37,'alle Spiele'!$H37&lt;&gt;'alle Spiele'!$J37),Punktsystem!$B$9,0)+IF(AND(Punktsystem!$D$11&lt;&gt;"",OR('alle Spiele'!$H37='alle Spiele'!AC37,'alle Spiele'!$J37='alle Spiele'!AD37)),Punktsystem!$B$11,0)+IF(AND(Punktsystem!$D$10&lt;&gt;"",'alle Spiele'!$H37='alle Spiele'!$J37,'alle Spiele'!AC37='alle Spiele'!AD37,ABS('alle Spiele'!$H37-'alle Spiele'!AC37)=1),Punktsystem!$B$10,0),0)</f>
        <v>0</v>
      </c>
      <c r="AE37" s="225">
        <f>IF(AC37=Punktsystem!$B$5,IF(AND(Punktsystem!$I$14&lt;&gt;"",'alle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AF37" s="230">
        <f>IF(OR('alle Spiele'!AF37="",'alle Spiele'!AG37=""),0,IF(AND('alle Spiele'!$H37='alle Spiele'!AF37,'alle Spiele'!$J37='alle Spiele'!AG37),Punktsystem!$B$5,IF(OR(AND('alle Spiele'!$H37-'alle Spiele'!$J37&lt;0,'alle Spiele'!AF37-'alle Spiele'!AG37&lt;0),AND('alle Spiele'!$H37-'alle Spiele'!$J37&gt;0,'alle Spiele'!AF37-'alle Spiele'!AG37&gt;0),AND('alle Spiele'!$H37-'alle Spiele'!$J37=0,'alle Spiele'!AF37-'alle Spiele'!AG37=0)),Punktsystem!$B$6,0)))</f>
        <v>0</v>
      </c>
      <c r="AG37" s="224">
        <f>IF(AF37=Punktsystem!$B$6,IF(AND(Punktsystem!$D$9&lt;&gt;"",'alle Spiele'!$H37-'alle Spiele'!$J37='alle Spiele'!AF37-'alle Spiele'!AG37,'alle Spiele'!$H37&lt;&gt;'alle Spiele'!$J37),Punktsystem!$B$9,0)+IF(AND(Punktsystem!$D$11&lt;&gt;"",OR('alle Spiele'!$H37='alle Spiele'!AF37,'alle Spiele'!$J37='alle Spiele'!AG37)),Punktsystem!$B$11,0)+IF(AND(Punktsystem!$D$10&lt;&gt;"",'alle Spiele'!$H37='alle Spiele'!$J37,'alle Spiele'!AF37='alle Spiele'!AG37,ABS('alle Spiele'!$H37-'alle Spiele'!AF37)=1),Punktsystem!$B$10,0),0)</f>
        <v>0</v>
      </c>
      <c r="AH37" s="225">
        <f>IF(AF37=Punktsystem!$B$5,IF(AND(Punktsystem!$I$14&lt;&gt;"",'alle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AI37" s="230">
        <f>IF(OR('alle Spiele'!AI37="",'alle Spiele'!AJ37=""),0,IF(AND('alle Spiele'!$H37='alle Spiele'!AI37,'alle Spiele'!$J37='alle Spiele'!AJ37),Punktsystem!$B$5,IF(OR(AND('alle Spiele'!$H37-'alle Spiele'!$J37&lt;0,'alle Spiele'!AI37-'alle Spiele'!AJ37&lt;0),AND('alle Spiele'!$H37-'alle Spiele'!$J37&gt;0,'alle Spiele'!AI37-'alle Spiele'!AJ37&gt;0),AND('alle Spiele'!$H37-'alle Spiele'!$J37=0,'alle Spiele'!AI37-'alle Spiele'!AJ37=0)),Punktsystem!$B$6,0)))</f>
        <v>0</v>
      </c>
      <c r="AJ37" s="224">
        <f>IF(AI37=Punktsystem!$B$6,IF(AND(Punktsystem!$D$9&lt;&gt;"",'alle Spiele'!$H37-'alle Spiele'!$J37='alle Spiele'!AI37-'alle Spiele'!AJ37,'alle Spiele'!$H37&lt;&gt;'alle Spiele'!$J37),Punktsystem!$B$9,0)+IF(AND(Punktsystem!$D$11&lt;&gt;"",OR('alle Spiele'!$H37='alle Spiele'!AI37,'alle Spiele'!$J37='alle Spiele'!AJ37)),Punktsystem!$B$11,0)+IF(AND(Punktsystem!$D$10&lt;&gt;"",'alle Spiele'!$H37='alle Spiele'!$J37,'alle Spiele'!AI37='alle Spiele'!AJ37,ABS('alle Spiele'!$H37-'alle Spiele'!AI37)=1),Punktsystem!$B$10,0),0)</f>
        <v>0</v>
      </c>
      <c r="AK37" s="225">
        <f>IF(AI37=Punktsystem!$B$5,IF(AND(Punktsystem!$I$14&lt;&gt;"",'alle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AL37" s="230">
        <f>IF(OR('alle Spiele'!AL37="",'alle Spiele'!AM37=""),0,IF(AND('alle Spiele'!$H37='alle Spiele'!AL37,'alle Spiele'!$J37='alle Spiele'!AM37),Punktsystem!$B$5,IF(OR(AND('alle Spiele'!$H37-'alle Spiele'!$J37&lt;0,'alle Spiele'!AL37-'alle Spiele'!AM37&lt;0),AND('alle Spiele'!$H37-'alle Spiele'!$J37&gt;0,'alle Spiele'!AL37-'alle Spiele'!AM37&gt;0),AND('alle Spiele'!$H37-'alle Spiele'!$J37=0,'alle Spiele'!AL37-'alle Spiele'!AM37=0)),Punktsystem!$B$6,0)))</f>
        <v>0</v>
      </c>
      <c r="AM37" s="224">
        <f>IF(AL37=Punktsystem!$B$6,IF(AND(Punktsystem!$D$9&lt;&gt;"",'alle Spiele'!$H37-'alle Spiele'!$J37='alle Spiele'!AL37-'alle Spiele'!AM37,'alle Spiele'!$H37&lt;&gt;'alle Spiele'!$J37),Punktsystem!$B$9,0)+IF(AND(Punktsystem!$D$11&lt;&gt;"",OR('alle Spiele'!$H37='alle Spiele'!AL37,'alle Spiele'!$J37='alle Spiele'!AM37)),Punktsystem!$B$11,0)+IF(AND(Punktsystem!$D$10&lt;&gt;"",'alle Spiele'!$H37='alle Spiele'!$J37,'alle Spiele'!AL37='alle Spiele'!AM37,ABS('alle Spiele'!$H37-'alle Spiele'!AL37)=1),Punktsystem!$B$10,0),0)</f>
        <v>0</v>
      </c>
      <c r="AN37" s="225">
        <f>IF(AL37=Punktsystem!$B$5,IF(AND(Punktsystem!$I$14&lt;&gt;"",'alle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AO37" s="230">
        <f>IF(OR('alle Spiele'!AO37="",'alle Spiele'!AP37=""),0,IF(AND('alle Spiele'!$H37='alle Spiele'!AO37,'alle Spiele'!$J37='alle Spiele'!AP37),Punktsystem!$B$5,IF(OR(AND('alle Spiele'!$H37-'alle Spiele'!$J37&lt;0,'alle Spiele'!AO37-'alle Spiele'!AP37&lt;0),AND('alle Spiele'!$H37-'alle Spiele'!$J37&gt;0,'alle Spiele'!AO37-'alle Spiele'!AP37&gt;0),AND('alle Spiele'!$H37-'alle Spiele'!$J37=0,'alle Spiele'!AO37-'alle Spiele'!AP37=0)),Punktsystem!$B$6,0)))</f>
        <v>0</v>
      </c>
      <c r="AP37" s="224">
        <f>IF(AO37=Punktsystem!$B$6,IF(AND(Punktsystem!$D$9&lt;&gt;"",'alle Spiele'!$H37-'alle Spiele'!$J37='alle Spiele'!AO37-'alle Spiele'!AP37,'alle Spiele'!$H37&lt;&gt;'alle Spiele'!$J37),Punktsystem!$B$9,0)+IF(AND(Punktsystem!$D$11&lt;&gt;"",OR('alle Spiele'!$H37='alle Spiele'!AO37,'alle Spiele'!$J37='alle Spiele'!AP37)),Punktsystem!$B$11,0)+IF(AND(Punktsystem!$D$10&lt;&gt;"",'alle Spiele'!$H37='alle Spiele'!$J37,'alle Spiele'!AO37='alle Spiele'!AP37,ABS('alle Spiele'!$H37-'alle Spiele'!AO37)=1),Punktsystem!$B$10,0),0)</f>
        <v>0</v>
      </c>
      <c r="AQ37" s="225">
        <f>IF(AO37=Punktsystem!$B$5,IF(AND(Punktsystem!$I$14&lt;&gt;"",'alle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AR37" s="230">
        <f>IF(OR('alle Spiele'!AR37="",'alle Spiele'!AS37=""),0,IF(AND('alle Spiele'!$H37='alle Spiele'!AR37,'alle Spiele'!$J37='alle Spiele'!AS37),Punktsystem!$B$5,IF(OR(AND('alle Spiele'!$H37-'alle Spiele'!$J37&lt;0,'alle Spiele'!AR37-'alle Spiele'!AS37&lt;0),AND('alle Spiele'!$H37-'alle Spiele'!$J37&gt;0,'alle Spiele'!AR37-'alle Spiele'!AS37&gt;0),AND('alle Spiele'!$H37-'alle Spiele'!$J37=0,'alle Spiele'!AR37-'alle Spiele'!AS37=0)),Punktsystem!$B$6,0)))</f>
        <v>0</v>
      </c>
      <c r="AS37" s="224">
        <f>IF(AR37=Punktsystem!$B$6,IF(AND(Punktsystem!$D$9&lt;&gt;"",'alle Spiele'!$H37-'alle Spiele'!$J37='alle Spiele'!AR37-'alle Spiele'!AS37,'alle Spiele'!$H37&lt;&gt;'alle Spiele'!$J37),Punktsystem!$B$9,0)+IF(AND(Punktsystem!$D$11&lt;&gt;"",OR('alle Spiele'!$H37='alle Spiele'!AR37,'alle Spiele'!$J37='alle Spiele'!AS37)),Punktsystem!$B$11,0)+IF(AND(Punktsystem!$D$10&lt;&gt;"",'alle Spiele'!$H37='alle Spiele'!$J37,'alle Spiele'!AR37='alle Spiele'!AS37,ABS('alle Spiele'!$H37-'alle Spiele'!AR37)=1),Punktsystem!$B$10,0),0)</f>
        <v>0</v>
      </c>
      <c r="AT37" s="225">
        <f>IF(AR37=Punktsystem!$B$5,IF(AND(Punktsystem!$I$14&lt;&gt;"",'alle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AU37" s="230">
        <f>IF(OR('alle Spiele'!AU37="",'alle Spiele'!AV37=""),0,IF(AND('alle Spiele'!$H37='alle Spiele'!AU37,'alle Spiele'!$J37='alle Spiele'!AV37),Punktsystem!$B$5,IF(OR(AND('alle Spiele'!$H37-'alle Spiele'!$J37&lt;0,'alle Spiele'!AU37-'alle Spiele'!AV37&lt;0),AND('alle Spiele'!$H37-'alle Spiele'!$J37&gt;0,'alle Spiele'!AU37-'alle Spiele'!AV37&gt;0),AND('alle Spiele'!$H37-'alle Spiele'!$J37=0,'alle Spiele'!AU37-'alle Spiele'!AV37=0)),Punktsystem!$B$6,0)))</f>
        <v>0</v>
      </c>
      <c r="AV37" s="224">
        <f>IF(AU37=Punktsystem!$B$6,IF(AND(Punktsystem!$D$9&lt;&gt;"",'alle Spiele'!$H37-'alle Spiele'!$J37='alle Spiele'!AU37-'alle Spiele'!AV37,'alle Spiele'!$H37&lt;&gt;'alle Spiele'!$J37),Punktsystem!$B$9,0)+IF(AND(Punktsystem!$D$11&lt;&gt;"",OR('alle Spiele'!$H37='alle Spiele'!AU37,'alle Spiele'!$J37='alle Spiele'!AV37)),Punktsystem!$B$11,0)+IF(AND(Punktsystem!$D$10&lt;&gt;"",'alle Spiele'!$H37='alle Spiele'!$J37,'alle Spiele'!AU37='alle Spiele'!AV37,ABS('alle Spiele'!$H37-'alle Spiele'!AU37)=1),Punktsystem!$B$10,0),0)</f>
        <v>0</v>
      </c>
      <c r="AW37" s="225">
        <f>IF(AU37=Punktsystem!$B$5,IF(AND(Punktsystem!$I$14&lt;&gt;"",'alle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AX37" s="230">
        <f>IF(OR('alle Spiele'!AX37="",'alle Spiele'!AY37=""),0,IF(AND('alle Spiele'!$H37='alle Spiele'!AX37,'alle Spiele'!$J37='alle Spiele'!AY37),Punktsystem!$B$5,IF(OR(AND('alle Spiele'!$H37-'alle Spiele'!$J37&lt;0,'alle Spiele'!AX37-'alle Spiele'!AY37&lt;0),AND('alle Spiele'!$H37-'alle Spiele'!$J37&gt;0,'alle Spiele'!AX37-'alle Spiele'!AY37&gt;0),AND('alle Spiele'!$H37-'alle Spiele'!$J37=0,'alle Spiele'!AX37-'alle Spiele'!AY37=0)),Punktsystem!$B$6,0)))</f>
        <v>0</v>
      </c>
      <c r="AY37" s="224">
        <f>IF(AX37=Punktsystem!$B$6,IF(AND(Punktsystem!$D$9&lt;&gt;"",'alle Spiele'!$H37-'alle Spiele'!$J37='alle Spiele'!AX37-'alle Spiele'!AY37,'alle Spiele'!$H37&lt;&gt;'alle Spiele'!$J37),Punktsystem!$B$9,0)+IF(AND(Punktsystem!$D$11&lt;&gt;"",OR('alle Spiele'!$H37='alle Spiele'!AX37,'alle Spiele'!$J37='alle Spiele'!AY37)),Punktsystem!$B$11,0)+IF(AND(Punktsystem!$D$10&lt;&gt;"",'alle Spiele'!$H37='alle Spiele'!$J37,'alle Spiele'!AX37='alle Spiele'!AY37,ABS('alle Spiele'!$H37-'alle Spiele'!AX37)=1),Punktsystem!$B$10,0),0)</f>
        <v>0</v>
      </c>
      <c r="AZ37" s="225">
        <f>IF(AX37=Punktsystem!$B$5,IF(AND(Punktsystem!$I$14&lt;&gt;"",'alle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BA37" s="230">
        <f>IF(OR('alle Spiele'!BA37="",'alle Spiele'!BB37=""),0,IF(AND('alle Spiele'!$H37='alle Spiele'!BA37,'alle Spiele'!$J37='alle Spiele'!BB37),Punktsystem!$B$5,IF(OR(AND('alle Spiele'!$H37-'alle Spiele'!$J37&lt;0,'alle Spiele'!BA37-'alle Spiele'!BB37&lt;0),AND('alle Spiele'!$H37-'alle Spiele'!$J37&gt;0,'alle Spiele'!BA37-'alle Spiele'!BB37&gt;0),AND('alle Spiele'!$H37-'alle Spiele'!$J37=0,'alle Spiele'!BA37-'alle Spiele'!BB37=0)),Punktsystem!$B$6,0)))</f>
        <v>0</v>
      </c>
      <c r="BB37" s="224">
        <f>IF(BA37=Punktsystem!$B$6,IF(AND(Punktsystem!$D$9&lt;&gt;"",'alle Spiele'!$H37-'alle Spiele'!$J37='alle Spiele'!BA37-'alle Spiele'!BB37,'alle Spiele'!$H37&lt;&gt;'alle Spiele'!$J37),Punktsystem!$B$9,0)+IF(AND(Punktsystem!$D$11&lt;&gt;"",OR('alle Spiele'!$H37='alle Spiele'!BA37,'alle Spiele'!$J37='alle Spiele'!BB37)),Punktsystem!$B$11,0)+IF(AND(Punktsystem!$D$10&lt;&gt;"",'alle Spiele'!$H37='alle Spiele'!$J37,'alle Spiele'!BA37='alle Spiele'!BB37,ABS('alle Spiele'!$H37-'alle Spiele'!BA37)=1),Punktsystem!$B$10,0),0)</f>
        <v>0</v>
      </c>
      <c r="BC37" s="225">
        <f>IF(BA37=Punktsystem!$B$5,IF(AND(Punktsystem!$I$14&lt;&gt;"",'alle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BD37" s="230">
        <f>IF(OR('alle Spiele'!BD37="",'alle Spiele'!BE37=""),0,IF(AND('alle Spiele'!$H37='alle Spiele'!BD37,'alle Spiele'!$J37='alle Spiele'!BE37),Punktsystem!$B$5,IF(OR(AND('alle Spiele'!$H37-'alle Spiele'!$J37&lt;0,'alle Spiele'!BD37-'alle Spiele'!BE37&lt;0),AND('alle Spiele'!$H37-'alle Spiele'!$J37&gt;0,'alle Spiele'!BD37-'alle Spiele'!BE37&gt;0),AND('alle Spiele'!$H37-'alle Spiele'!$J37=0,'alle Spiele'!BD37-'alle Spiele'!BE37=0)),Punktsystem!$B$6,0)))</f>
        <v>0</v>
      </c>
      <c r="BE37" s="224">
        <f>IF(BD37=Punktsystem!$B$6,IF(AND(Punktsystem!$D$9&lt;&gt;"",'alle Spiele'!$H37-'alle Spiele'!$J37='alle Spiele'!BD37-'alle Spiele'!BE37,'alle Spiele'!$H37&lt;&gt;'alle Spiele'!$J37),Punktsystem!$B$9,0)+IF(AND(Punktsystem!$D$11&lt;&gt;"",OR('alle Spiele'!$H37='alle Spiele'!BD37,'alle Spiele'!$J37='alle Spiele'!BE37)),Punktsystem!$B$11,0)+IF(AND(Punktsystem!$D$10&lt;&gt;"",'alle Spiele'!$H37='alle Spiele'!$J37,'alle Spiele'!BD37='alle Spiele'!BE37,ABS('alle Spiele'!$H37-'alle Spiele'!BD37)=1),Punktsystem!$B$10,0),0)</f>
        <v>0</v>
      </c>
      <c r="BF37" s="225">
        <f>IF(BD37=Punktsystem!$B$5,IF(AND(Punktsystem!$I$14&lt;&gt;"",'alle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BG37" s="230">
        <f>IF(OR('alle Spiele'!BG37="",'alle Spiele'!BH37=""),0,IF(AND('alle Spiele'!$H37='alle Spiele'!BG37,'alle Spiele'!$J37='alle Spiele'!BH37),Punktsystem!$B$5,IF(OR(AND('alle Spiele'!$H37-'alle Spiele'!$J37&lt;0,'alle Spiele'!BG37-'alle Spiele'!BH37&lt;0),AND('alle Spiele'!$H37-'alle Spiele'!$J37&gt;0,'alle Spiele'!BG37-'alle Spiele'!BH37&gt;0),AND('alle Spiele'!$H37-'alle Spiele'!$J37=0,'alle Spiele'!BG37-'alle Spiele'!BH37=0)),Punktsystem!$B$6,0)))</f>
        <v>0</v>
      </c>
      <c r="BH37" s="224">
        <f>IF(BG37=Punktsystem!$B$6,IF(AND(Punktsystem!$D$9&lt;&gt;"",'alle Spiele'!$H37-'alle Spiele'!$J37='alle Spiele'!BG37-'alle Spiele'!BH37,'alle Spiele'!$H37&lt;&gt;'alle Spiele'!$J37),Punktsystem!$B$9,0)+IF(AND(Punktsystem!$D$11&lt;&gt;"",OR('alle Spiele'!$H37='alle Spiele'!BG37,'alle Spiele'!$J37='alle Spiele'!BH37)),Punktsystem!$B$11,0)+IF(AND(Punktsystem!$D$10&lt;&gt;"",'alle Spiele'!$H37='alle Spiele'!$J37,'alle Spiele'!BG37='alle Spiele'!BH37,ABS('alle Spiele'!$H37-'alle Spiele'!BG37)=1),Punktsystem!$B$10,0),0)</f>
        <v>0</v>
      </c>
      <c r="BI37" s="225">
        <f>IF(BG37=Punktsystem!$B$5,IF(AND(Punktsystem!$I$14&lt;&gt;"",'alle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BJ37" s="230">
        <f>IF(OR('alle Spiele'!BJ37="",'alle Spiele'!BK37=""),0,IF(AND('alle Spiele'!$H37='alle Spiele'!BJ37,'alle Spiele'!$J37='alle Spiele'!BK37),Punktsystem!$B$5,IF(OR(AND('alle Spiele'!$H37-'alle Spiele'!$J37&lt;0,'alle Spiele'!BJ37-'alle Spiele'!BK37&lt;0),AND('alle Spiele'!$H37-'alle Spiele'!$J37&gt;0,'alle Spiele'!BJ37-'alle Spiele'!BK37&gt;0),AND('alle Spiele'!$H37-'alle Spiele'!$J37=0,'alle Spiele'!BJ37-'alle Spiele'!BK37=0)),Punktsystem!$B$6,0)))</f>
        <v>0</v>
      </c>
      <c r="BK37" s="224">
        <f>IF(BJ37=Punktsystem!$B$6,IF(AND(Punktsystem!$D$9&lt;&gt;"",'alle Spiele'!$H37-'alle Spiele'!$J37='alle Spiele'!BJ37-'alle Spiele'!BK37,'alle Spiele'!$H37&lt;&gt;'alle Spiele'!$J37),Punktsystem!$B$9,0)+IF(AND(Punktsystem!$D$11&lt;&gt;"",OR('alle Spiele'!$H37='alle Spiele'!BJ37,'alle Spiele'!$J37='alle Spiele'!BK37)),Punktsystem!$B$11,0)+IF(AND(Punktsystem!$D$10&lt;&gt;"",'alle Spiele'!$H37='alle Spiele'!$J37,'alle Spiele'!BJ37='alle Spiele'!BK37,ABS('alle Spiele'!$H37-'alle Spiele'!BJ37)=1),Punktsystem!$B$10,0),0)</f>
        <v>0</v>
      </c>
      <c r="BL37" s="225">
        <f>IF(BJ37=Punktsystem!$B$5,IF(AND(Punktsystem!$I$14&lt;&gt;"",'alle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BM37" s="230">
        <f>IF(OR('alle Spiele'!BM37="",'alle Spiele'!BN37=""),0,IF(AND('alle Spiele'!$H37='alle Spiele'!BM37,'alle Spiele'!$J37='alle Spiele'!BN37),Punktsystem!$B$5,IF(OR(AND('alle Spiele'!$H37-'alle Spiele'!$J37&lt;0,'alle Spiele'!BM37-'alle Spiele'!BN37&lt;0),AND('alle Spiele'!$H37-'alle Spiele'!$J37&gt;0,'alle Spiele'!BM37-'alle Spiele'!BN37&gt;0),AND('alle Spiele'!$H37-'alle Spiele'!$J37=0,'alle Spiele'!BM37-'alle Spiele'!BN37=0)),Punktsystem!$B$6,0)))</f>
        <v>0</v>
      </c>
      <c r="BN37" s="224">
        <f>IF(BM37=Punktsystem!$B$6,IF(AND(Punktsystem!$D$9&lt;&gt;"",'alle Spiele'!$H37-'alle Spiele'!$J37='alle Spiele'!BM37-'alle Spiele'!BN37,'alle Spiele'!$H37&lt;&gt;'alle Spiele'!$J37),Punktsystem!$B$9,0)+IF(AND(Punktsystem!$D$11&lt;&gt;"",OR('alle Spiele'!$H37='alle Spiele'!BM37,'alle Spiele'!$J37='alle Spiele'!BN37)),Punktsystem!$B$11,0)+IF(AND(Punktsystem!$D$10&lt;&gt;"",'alle Spiele'!$H37='alle Spiele'!$J37,'alle Spiele'!BM37='alle Spiele'!BN37,ABS('alle Spiele'!$H37-'alle Spiele'!BM37)=1),Punktsystem!$B$10,0),0)</f>
        <v>0</v>
      </c>
      <c r="BO37" s="225">
        <f>IF(BM37=Punktsystem!$B$5,IF(AND(Punktsystem!$I$14&lt;&gt;"",'alle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BP37" s="230">
        <f>IF(OR('alle Spiele'!BP37="",'alle Spiele'!BQ37=""),0,IF(AND('alle Spiele'!$H37='alle Spiele'!BP37,'alle Spiele'!$J37='alle Spiele'!BQ37),Punktsystem!$B$5,IF(OR(AND('alle Spiele'!$H37-'alle Spiele'!$J37&lt;0,'alle Spiele'!BP37-'alle Spiele'!BQ37&lt;0),AND('alle Spiele'!$H37-'alle Spiele'!$J37&gt;0,'alle Spiele'!BP37-'alle Spiele'!BQ37&gt;0),AND('alle Spiele'!$H37-'alle Spiele'!$J37=0,'alle Spiele'!BP37-'alle Spiele'!BQ37=0)),Punktsystem!$B$6,0)))</f>
        <v>0</v>
      </c>
      <c r="BQ37" s="224">
        <f>IF(BP37=Punktsystem!$B$6,IF(AND(Punktsystem!$D$9&lt;&gt;"",'alle Spiele'!$H37-'alle Spiele'!$J37='alle Spiele'!BP37-'alle Spiele'!BQ37,'alle Spiele'!$H37&lt;&gt;'alle Spiele'!$J37),Punktsystem!$B$9,0)+IF(AND(Punktsystem!$D$11&lt;&gt;"",OR('alle Spiele'!$H37='alle Spiele'!BP37,'alle Spiele'!$J37='alle Spiele'!BQ37)),Punktsystem!$B$11,0)+IF(AND(Punktsystem!$D$10&lt;&gt;"",'alle Spiele'!$H37='alle Spiele'!$J37,'alle Spiele'!BP37='alle Spiele'!BQ37,ABS('alle Spiele'!$H37-'alle Spiele'!BP37)=1),Punktsystem!$B$10,0),0)</f>
        <v>0</v>
      </c>
      <c r="BR37" s="225">
        <f>IF(BP37=Punktsystem!$B$5,IF(AND(Punktsystem!$I$14&lt;&gt;"",'alle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BS37" s="230">
        <f>IF(OR('alle Spiele'!BS37="",'alle Spiele'!BT37=""),0,IF(AND('alle Spiele'!$H37='alle Spiele'!BS37,'alle Spiele'!$J37='alle Spiele'!BT37),Punktsystem!$B$5,IF(OR(AND('alle Spiele'!$H37-'alle Spiele'!$J37&lt;0,'alle Spiele'!BS37-'alle Spiele'!BT37&lt;0),AND('alle Spiele'!$H37-'alle Spiele'!$J37&gt;0,'alle Spiele'!BS37-'alle Spiele'!BT37&gt;0),AND('alle Spiele'!$H37-'alle Spiele'!$J37=0,'alle Spiele'!BS37-'alle Spiele'!BT37=0)),Punktsystem!$B$6,0)))</f>
        <v>0</v>
      </c>
      <c r="BT37" s="224">
        <f>IF(BS37=Punktsystem!$B$6,IF(AND(Punktsystem!$D$9&lt;&gt;"",'alle Spiele'!$H37-'alle Spiele'!$J37='alle Spiele'!BS37-'alle Spiele'!BT37,'alle Spiele'!$H37&lt;&gt;'alle Spiele'!$J37),Punktsystem!$B$9,0)+IF(AND(Punktsystem!$D$11&lt;&gt;"",OR('alle Spiele'!$H37='alle Spiele'!BS37,'alle Spiele'!$J37='alle Spiele'!BT37)),Punktsystem!$B$11,0)+IF(AND(Punktsystem!$D$10&lt;&gt;"",'alle Spiele'!$H37='alle Spiele'!$J37,'alle Spiele'!BS37='alle Spiele'!BT37,ABS('alle Spiele'!$H37-'alle Spiele'!BS37)=1),Punktsystem!$B$10,0),0)</f>
        <v>0</v>
      </c>
      <c r="BU37" s="225">
        <f>IF(BS37=Punktsystem!$B$5,IF(AND(Punktsystem!$I$14&lt;&gt;"",'alle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BV37" s="230">
        <f>IF(OR('alle Spiele'!BV37="",'alle Spiele'!BW37=""),0,IF(AND('alle Spiele'!$H37='alle Spiele'!BV37,'alle Spiele'!$J37='alle Spiele'!BW37),Punktsystem!$B$5,IF(OR(AND('alle Spiele'!$H37-'alle Spiele'!$J37&lt;0,'alle Spiele'!BV37-'alle Spiele'!BW37&lt;0),AND('alle Spiele'!$H37-'alle Spiele'!$J37&gt;0,'alle Spiele'!BV37-'alle Spiele'!BW37&gt;0),AND('alle Spiele'!$H37-'alle Spiele'!$J37=0,'alle Spiele'!BV37-'alle Spiele'!BW37=0)),Punktsystem!$B$6,0)))</f>
        <v>0</v>
      </c>
      <c r="BW37" s="224">
        <f>IF(BV37=Punktsystem!$B$6,IF(AND(Punktsystem!$D$9&lt;&gt;"",'alle Spiele'!$H37-'alle Spiele'!$J37='alle Spiele'!BV37-'alle Spiele'!BW37,'alle Spiele'!$H37&lt;&gt;'alle Spiele'!$J37),Punktsystem!$B$9,0)+IF(AND(Punktsystem!$D$11&lt;&gt;"",OR('alle Spiele'!$H37='alle Spiele'!BV37,'alle Spiele'!$J37='alle Spiele'!BW37)),Punktsystem!$B$11,0)+IF(AND(Punktsystem!$D$10&lt;&gt;"",'alle Spiele'!$H37='alle Spiele'!$J37,'alle Spiele'!BV37='alle Spiele'!BW37,ABS('alle Spiele'!$H37-'alle Spiele'!BV37)=1),Punktsystem!$B$10,0),0)</f>
        <v>0</v>
      </c>
      <c r="BX37" s="225">
        <f>IF(BV37=Punktsystem!$B$5,IF(AND(Punktsystem!$I$14&lt;&gt;"",'alle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BY37" s="230">
        <f>IF(OR('alle Spiele'!BY37="",'alle Spiele'!BZ37=""),0,IF(AND('alle Spiele'!$H37='alle Spiele'!BY37,'alle Spiele'!$J37='alle Spiele'!BZ37),Punktsystem!$B$5,IF(OR(AND('alle Spiele'!$H37-'alle Spiele'!$J37&lt;0,'alle Spiele'!BY37-'alle Spiele'!BZ37&lt;0),AND('alle Spiele'!$H37-'alle Spiele'!$J37&gt;0,'alle Spiele'!BY37-'alle Spiele'!BZ37&gt;0),AND('alle Spiele'!$H37-'alle Spiele'!$J37=0,'alle Spiele'!BY37-'alle Spiele'!BZ37=0)),Punktsystem!$B$6,0)))</f>
        <v>0</v>
      </c>
      <c r="BZ37" s="224">
        <f>IF(BY37=Punktsystem!$B$6,IF(AND(Punktsystem!$D$9&lt;&gt;"",'alle Spiele'!$H37-'alle Spiele'!$J37='alle Spiele'!BY37-'alle Spiele'!BZ37,'alle Spiele'!$H37&lt;&gt;'alle Spiele'!$J37),Punktsystem!$B$9,0)+IF(AND(Punktsystem!$D$11&lt;&gt;"",OR('alle Spiele'!$H37='alle Spiele'!BY37,'alle Spiele'!$J37='alle Spiele'!BZ37)),Punktsystem!$B$11,0)+IF(AND(Punktsystem!$D$10&lt;&gt;"",'alle Spiele'!$H37='alle Spiele'!$J37,'alle Spiele'!BY37='alle Spiele'!BZ37,ABS('alle Spiele'!$H37-'alle Spiele'!BY37)=1),Punktsystem!$B$10,0),0)</f>
        <v>0</v>
      </c>
      <c r="CA37" s="225">
        <f>IF(BY37=Punktsystem!$B$5,IF(AND(Punktsystem!$I$14&lt;&gt;"",'alle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CB37" s="230">
        <f>IF(OR('alle Spiele'!CB37="",'alle Spiele'!CC37=""),0,IF(AND('alle Spiele'!$H37='alle Spiele'!CB37,'alle Spiele'!$J37='alle Spiele'!CC37),Punktsystem!$B$5,IF(OR(AND('alle Spiele'!$H37-'alle Spiele'!$J37&lt;0,'alle Spiele'!CB37-'alle Spiele'!CC37&lt;0),AND('alle Spiele'!$H37-'alle Spiele'!$J37&gt;0,'alle Spiele'!CB37-'alle Spiele'!CC37&gt;0),AND('alle Spiele'!$H37-'alle Spiele'!$J37=0,'alle Spiele'!CB37-'alle Spiele'!CC37=0)),Punktsystem!$B$6,0)))</f>
        <v>0</v>
      </c>
      <c r="CC37" s="224">
        <f>IF(CB37=Punktsystem!$B$6,IF(AND(Punktsystem!$D$9&lt;&gt;"",'alle Spiele'!$H37-'alle Spiele'!$J37='alle Spiele'!CB37-'alle Spiele'!CC37,'alle Spiele'!$H37&lt;&gt;'alle Spiele'!$J37),Punktsystem!$B$9,0)+IF(AND(Punktsystem!$D$11&lt;&gt;"",OR('alle Spiele'!$H37='alle Spiele'!CB37,'alle Spiele'!$J37='alle Spiele'!CC37)),Punktsystem!$B$11,0)+IF(AND(Punktsystem!$D$10&lt;&gt;"",'alle Spiele'!$H37='alle Spiele'!$J37,'alle Spiele'!CB37='alle Spiele'!CC37,ABS('alle Spiele'!$H37-'alle Spiele'!CB37)=1),Punktsystem!$B$10,0),0)</f>
        <v>0</v>
      </c>
      <c r="CD37" s="225">
        <f>IF(CB37=Punktsystem!$B$5,IF(AND(Punktsystem!$I$14&lt;&gt;"",'alle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CE37" s="230">
        <f>IF(OR('alle Spiele'!CE37="",'alle Spiele'!CF37=""),0,IF(AND('alle Spiele'!$H37='alle Spiele'!CE37,'alle Spiele'!$J37='alle Spiele'!CF37),Punktsystem!$B$5,IF(OR(AND('alle Spiele'!$H37-'alle Spiele'!$J37&lt;0,'alle Spiele'!CE37-'alle Spiele'!CF37&lt;0),AND('alle Spiele'!$H37-'alle Spiele'!$J37&gt;0,'alle Spiele'!CE37-'alle Spiele'!CF37&gt;0),AND('alle Spiele'!$H37-'alle Spiele'!$J37=0,'alle Spiele'!CE37-'alle Spiele'!CF37=0)),Punktsystem!$B$6,0)))</f>
        <v>0</v>
      </c>
      <c r="CF37" s="224">
        <f>IF(CE37=Punktsystem!$B$6,IF(AND(Punktsystem!$D$9&lt;&gt;"",'alle Spiele'!$H37-'alle Spiele'!$J37='alle Spiele'!CE37-'alle Spiele'!CF37,'alle Spiele'!$H37&lt;&gt;'alle Spiele'!$J37),Punktsystem!$B$9,0)+IF(AND(Punktsystem!$D$11&lt;&gt;"",OR('alle Spiele'!$H37='alle Spiele'!CE37,'alle Spiele'!$J37='alle Spiele'!CF37)),Punktsystem!$B$11,0)+IF(AND(Punktsystem!$D$10&lt;&gt;"",'alle Spiele'!$H37='alle Spiele'!$J37,'alle Spiele'!CE37='alle Spiele'!CF37,ABS('alle Spiele'!$H37-'alle Spiele'!CE37)=1),Punktsystem!$B$10,0),0)</f>
        <v>0</v>
      </c>
      <c r="CG37" s="225">
        <f>IF(CE37=Punktsystem!$B$5,IF(AND(Punktsystem!$I$14&lt;&gt;"",'alle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CH37" s="230">
        <f>IF(OR('alle Spiele'!CH37="",'alle Spiele'!CI37=""),0,IF(AND('alle Spiele'!$H37='alle Spiele'!CH37,'alle Spiele'!$J37='alle Spiele'!CI37),Punktsystem!$B$5,IF(OR(AND('alle Spiele'!$H37-'alle Spiele'!$J37&lt;0,'alle Spiele'!CH37-'alle Spiele'!CI37&lt;0),AND('alle Spiele'!$H37-'alle Spiele'!$J37&gt;0,'alle Spiele'!CH37-'alle Spiele'!CI37&gt;0),AND('alle Spiele'!$H37-'alle Spiele'!$J37=0,'alle Spiele'!CH37-'alle Spiele'!CI37=0)),Punktsystem!$B$6,0)))</f>
        <v>0</v>
      </c>
      <c r="CI37" s="224">
        <f>IF(CH37=Punktsystem!$B$6,IF(AND(Punktsystem!$D$9&lt;&gt;"",'alle Spiele'!$H37-'alle Spiele'!$J37='alle Spiele'!CH37-'alle Spiele'!CI37,'alle Spiele'!$H37&lt;&gt;'alle Spiele'!$J37),Punktsystem!$B$9,0)+IF(AND(Punktsystem!$D$11&lt;&gt;"",OR('alle Spiele'!$H37='alle Spiele'!CH37,'alle Spiele'!$J37='alle Spiele'!CI37)),Punktsystem!$B$11,0)+IF(AND(Punktsystem!$D$10&lt;&gt;"",'alle Spiele'!$H37='alle Spiele'!$J37,'alle Spiele'!CH37='alle Spiele'!CI37,ABS('alle Spiele'!$H37-'alle Spiele'!CH37)=1),Punktsystem!$B$10,0),0)</f>
        <v>0</v>
      </c>
      <c r="CJ37" s="225">
        <f>IF(CH37=Punktsystem!$B$5,IF(AND(Punktsystem!$I$14&lt;&gt;"",'alle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CK37" s="230">
        <f>IF(OR('alle Spiele'!CK37="",'alle Spiele'!CL37=""),0,IF(AND('alle Spiele'!$H37='alle Spiele'!CK37,'alle Spiele'!$J37='alle Spiele'!CL37),Punktsystem!$B$5,IF(OR(AND('alle Spiele'!$H37-'alle Spiele'!$J37&lt;0,'alle Spiele'!CK37-'alle Spiele'!CL37&lt;0),AND('alle Spiele'!$H37-'alle Spiele'!$J37&gt;0,'alle Spiele'!CK37-'alle Spiele'!CL37&gt;0),AND('alle Spiele'!$H37-'alle Spiele'!$J37=0,'alle Spiele'!CK37-'alle Spiele'!CL37=0)),Punktsystem!$B$6,0)))</f>
        <v>0</v>
      </c>
      <c r="CL37" s="224">
        <f>IF(CK37=Punktsystem!$B$6,IF(AND(Punktsystem!$D$9&lt;&gt;"",'alle Spiele'!$H37-'alle Spiele'!$J37='alle Spiele'!CK37-'alle Spiele'!CL37,'alle Spiele'!$H37&lt;&gt;'alle Spiele'!$J37),Punktsystem!$B$9,0)+IF(AND(Punktsystem!$D$11&lt;&gt;"",OR('alle Spiele'!$H37='alle Spiele'!CK37,'alle Spiele'!$J37='alle Spiele'!CL37)),Punktsystem!$B$11,0)+IF(AND(Punktsystem!$D$10&lt;&gt;"",'alle Spiele'!$H37='alle Spiele'!$J37,'alle Spiele'!CK37='alle Spiele'!CL37,ABS('alle Spiele'!$H37-'alle Spiele'!CK37)=1),Punktsystem!$B$10,0),0)</f>
        <v>0</v>
      </c>
      <c r="CM37" s="225">
        <f>IF(CK37=Punktsystem!$B$5,IF(AND(Punktsystem!$I$14&lt;&gt;"",'alle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CN37" s="230">
        <f>IF(OR('alle Spiele'!CN37="",'alle Spiele'!CO37=""),0,IF(AND('alle Spiele'!$H37='alle Spiele'!CN37,'alle Spiele'!$J37='alle Spiele'!CO37),Punktsystem!$B$5,IF(OR(AND('alle Spiele'!$H37-'alle Spiele'!$J37&lt;0,'alle Spiele'!CN37-'alle Spiele'!CO37&lt;0),AND('alle Spiele'!$H37-'alle Spiele'!$J37&gt;0,'alle Spiele'!CN37-'alle Spiele'!CO37&gt;0),AND('alle Spiele'!$H37-'alle Spiele'!$J37=0,'alle Spiele'!CN37-'alle Spiele'!CO37=0)),Punktsystem!$B$6,0)))</f>
        <v>0</v>
      </c>
      <c r="CO37" s="224">
        <f>IF(CN37=Punktsystem!$B$6,IF(AND(Punktsystem!$D$9&lt;&gt;"",'alle Spiele'!$H37-'alle Spiele'!$J37='alle Spiele'!CN37-'alle Spiele'!CO37,'alle Spiele'!$H37&lt;&gt;'alle Spiele'!$J37),Punktsystem!$B$9,0)+IF(AND(Punktsystem!$D$11&lt;&gt;"",OR('alle Spiele'!$H37='alle Spiele'!CN37,'alle Spiele'!$J37='alle Spiele'!CO37)),Punktsystem!$B$11,0)+IF(AND(Punktsystem!$D$10&lt;&gt;"",'alle Spiele'!$H37='alle Spiele'!$J37,'alle Spiele'!CN37='alle Spiele'!CO37,ABS('alle Spiele'!$H37-'alle Spiele'!CN37)=1),Punktsystem!$B$10,0),0)</f>
        <v>0</v>
      </c>
      <c r="CP37" s="225">
        <f>IF(CN37=Punktsystem!$B$5,IF(AND(Punktsystem!$I$14&lt;&gt;"",'alle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CQ37" s="230">
        <f>IF(OR('alle Spiele'!CQ37="",'alle Spiele'!CR37=""),0,IF(AND('alle Spiele'!$H37='alle Spiele'!CQ37,'alle Spiele'!$J37='alle Spiele'!CR37),Punktsystem!$B$5,IF(OR(AND('alle Spiele'!$H37-'alle Spiele'!$J37&lt;0,'alle Spiele'!CQ37-'alle Spiele'!CR37&lt;0),AND('alle Spiele'!$H37-'alle Spiele'!$J37&gt;0,'alle Spiele'!CQ37-'alle Spiele'!CR37&gt;0),AND('alle Spiele'!$H37-'alle Spiele'!$J37=0,'alle Spiele'!CQ37-'alle Spiele'!CR37=0)),Punktsystem!$B$6,0)))</f>
        <v>0</v>
      </c>
      <c r="CR37" s="224">
        <f>IF(CQ37=Punktsystem!$B$6,IF(AND(Punktsystem!$D$9&lt;&gt;"",'alle Spiele'!$H37-'alle Spiele'!$J37='alle Spiele'!CQ37-'alle Spiele'!CR37,'alle Spiele'!$H37&lt;&gt;'alle Spiele'!$J37),Punktsystem!$B$9,0)+IF(AND(Punktsystem!$D$11&lt;&gt;"",OR('alle Spiele'!$H37='alle Spiele'!CQ37,'alle Spiele'!$J37='alle Spiele'!CR37)),Punktsystem!$B$11,0)+IF(AND(Punktsystem!$D$10&lt;&gt;"",'alle Spiele'!$H37='alle Spiele'!$J37,'alle Spiele'!CQ37='alle Spiele'!CR37,ABS('alle Spiele'!$H37-'alle Spiele'!CQ37)=1),Punktsystem!$B$10,0),0)</f>
        <v>0</v>
      </c>
      <c r="CS37" s="225">
        <f>IF(CQ37=Punktsystem!$B$5,IF(AND(Punktsystem!$I$14&lt;&gt;"",'alle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CT37" s="230">
        <f>IF(OR('alle Spiele'!CT37="",'alle Spiele'!CU37=""),0,IF(AND('alle Spiele'!$H37='alle Spiele'!CT37,'alle Spiele'!$J37='alle Spiele'!CU37),Punktsystem!$B$5,IF(OR(AND('alle Spiele'!$H37-'alle Spiele'!$J37&lt;0,'alle Spiele'!CT37-'alle Spiele'!CU37&lt;0),AND('alle Spiele'!$H37-'alle Spiele'!$J37&gt;0,'alle Spiele'!CT37-'alle Spiele'!CU37&gt;0),AND('alle Spiele'!$H37-'alle Spiele'!$J37=0,'alle Spiele'!CT37-'alle Spiele'!CU37=0)),Punktsystem!$B$6,0)))</f>
        <v>0</v>
      </c>
      <c r="CU37" s="224">
        <f>IF(CT37=Punktsystem!$B$6,IF(AND(Punktsystem!$D$9&lt;&gt;"",'alle Spiele'!$H37-'alle Spiele'!$J37='alle Spiele'!CT37-'alle Spiele'!CU37,'alle Spiele'!$H37&lt;&gt;'alle Spiele'!$J37),Punktsystem!$B$9,0)+IF(AND(Punktsystem!$D$11&lt;&gt;"",OR('alle Spiele'!$H37='alle Spiele'!CT37,'alle Spiele'!$J37='alle Spiele'!CU37)),Punktsystem!$B$11,0)+IF(AND(Punktsystem!$D$10&lt;&gt;"",'alle Spiele'!$H37='alle Spiele'!$J37,'alle Spiele'!CT37='alle Spiele'!CU37,ABS('alle Spiele'!$H37-'alle Spiele'!CT37)=1),Punktsystem!$B$10,0),0)</f>
        <v>0</v>
      </c>
      <c r="CV37" s="225">
        <f>IF(CT37=Punktsystem!$B$5,IF(AND(Punktsystem!$I$14&lt;&gt;"",'alle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CW37" s="230">
        <f>IF(OR('alle Spiele'!CW37="",'alle Spiele'!CX37=""),0,IF(AND('alle Spiele'!$H37='alle Spiele'!CW37,'alle Spiele'!$J37='alle Spiele'!CX37),Punktsystem!$B$5,IF(OR(AND('alle Spiele'!$H37-'alle Spiele'!$J37&lt;0,'alle Spiele'!CW37-'alle Spiele'!CX37&lt;0),AND('alle Spiele'!$H37-'alle Spiele'!$J37&gt;0,'alle Spiele'!CW37-'alle Spiele'!CX37&gt;0),AND('alle Spiele'!$H37-'alle Spiele'!$J37=0,'alle Spiele'!CW37-'alle Spiele'!CX37=0)),Punktsystem!$B$6,0)))</f>
        <v>0</v>
      </c>
      <c r="CX37" s="224">
        <f>IF(CW37=Punktsystem!$B$6,IF(AND(Punktsystem!$D$9&lt;&gt;"",'alle Spiele'!$H37-'alle Spiele'!$J37='alle Spiele'!CW37-'alle Spiele'!CX37,'alle Spiele'!$H37&lt;&gt;'alle Spiele'!$J37),Punktsystem!$B$9,0)+IF(AND(Punktsystem!$D$11&lt;&gt;"",OR('alle Spiele'!$H37='alle Spiele'!CW37,'alle Spiele'!$J37='alle Spiele'!CX37)),Punktsystem!$B$11,0)+IF(AND(Punktsystem!$D$10&lt;&gt;"",'alle Spiele'!$H37='alle Spiele'!$J37,'alle Spiele'!CW37='alle Spiele'!CX37,ABS('alle Spiele'!$H37-'alle Spiele'!CW37)=1),Punktsystem!$B$10,0),0)</f>
        <v>0</v>
      </c>
      <c r="CY37" s="225">
        <f>IF(CW37=Punktsystem!$B$5,IF(AND(Punktsystem!$I$14&lt;&gt;"",'alle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CZ37" s="230">
        <f>IF(OR('alle Spiele'!CZ37="",'alle Spiele'!DA37=""),0,IF(AND('alle Spiele'!$H37='alle Spiele'!CZ37,'alle Spiele'!$J37='alle Spiele'!DA37),Punktsystem!$B$5,IF(OR(AND('alle Spiele'!$H37-'alle Spiele'!$J37&lt;0,'alle Spiele'!CZ37-'alle Spiele'!DA37&lt;0),AND('alle Spiele'!$H37-'alle Spiele'!$J37&gt;0,'alle Spiele'!CZ37-'alle Spiele'!DA37&gt;0),AND('alle Spiele'!$H37-'alle Spiele'!$J37=0,'alle Spiele'!CZ37-'alle Spiele'!DA37=0)),Punktsystem!$B$6,0)))</f>
        <v>0</v>
      </c>
      <c r="DA37" s="224">
        <f>IF(CZ37=Punktsystem!$B$6,IF(AND(Punktsystem!$D$9&lt;&gt;"",'alle Spiele'!$H37-'alle Spiele'!$J37='alle Spiele'!CZ37-'alle Spiele'!DA37,'alle Spiele'!$H37&lt;&gt;'alle Spiele'!$J37),Punktsystem!$B$9,0)+IF(AND(Punktsystem!$D$11&lt;&gt;"",OR('alle Spiele'!$H37='alle Spiele'!CZ37,'alle Spiele'!$J37='alle Spiele'!DA37)),Punktsystem!$B$11,0)+IF(AND(Punktsystem!$D$10&lt;&gt;"",'alle Spiele'!$H37='alle Spiele'!$J37,'alle Spiele'!CZ37='alle Spiele'!DA37,ABS('alle Spiele'!$H37-'alle Spiele'!CZ37)=1),Punktsystem!$B$10,0),0)</f>
        <v>0</v>
      </c>
      <c r="DB37" s="225">
        <f>IF(CZ37=Punktsystem!$B$5,IF(AND(Punktsystem!$I$14&lt;&gt;"",'alle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DC37" s="230">
        <f>IF(OR('alle Spiele'!DC37="",'alle Spiele'!DD37=""),0,IF(AND('alle Spiele'!$H37='alle Spiele'!DC37,'alle Spiele'!$J37='alle Spiele'!DD37),Punktsystem!$B$5,IF(OR(AND('alle Spiele'!$H37-'alle Spiele'!$J37&lt;0,'alle Spiele'!DC37-'alle Spiele'!DD37&lt;0),AND('alle Spiele'!$H37-'alle Spiele'!$J37&gt;0,'alle Spiele'!DC37-'alle Spiele'!DD37&gt;0),AND('alle Spiele'!$H37-'alle Spiele'!$J37=0,'alle Spiele'!DC37-'alle Spiele'!DD37=0)),Punktsystem!$B$6,0)))</f>
        <v>0</v>
      </c>
      <c r="DD37" s="224">
        <f>IF(DC37=Punktsystem!$B$6,IF(AND(Punktsystem!$D$9&lt;&gt;"",'alle Spiele'!$H37-'alle Spiele'!$J37='alle Spiele'!DC37-'alle Spiele'!DD37,'alle Spiele'!$H37&lt;&gt;'alle Spiele'!$J37),Punktsystem!$B$9,0)+IF(AND(Punktsystem!$D$11&lt;&gt;"",OR('alle Spiele'!$H37='alle Spiele'!DC37,'alle Spiele'!$J37='alle Spiele'!DD37)),Punktsystem!$B$11,0)+IF(AND(Punktsystem!$D$10&lt;&gt;"",'alle Spiele'!$H37='alle Spiele'!$J37,'alle Spiele'!DC37='alle Spiele'!DD37,ABS('alle Spiele'!$H37-'alle Spiele'!DC37)=1),Punktsystem!$B$10,0),0)</f>
        <v>0</v>
      </c>
      <c r="DE37" s="225">
        <f>IF(DC37=Punktsystem!$B$5,IF(AND(Punktsystem!$I$14&lt;&gt;"",'alle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DF37" s="230">
        <f>IF(OR('alle Spiele'!DF37="",'alle Spiele'!DG37=""),0,IF(AND('alle Spiele'!$H37='alle Spiele'!DF37,'alle Spiele'!$J37='alle Spiele'!DG37),Punktsystem!$B$5,IF(OR(AND('alle Spiele'!$H37-'alle Spiele'!$J37&lt;0,'alle Spiele'!DF37-'alle Spiele'!DG37&lt;0),AND('alle Spiele'!$H37-'alle Spiele'!$J37&gt;0,'alle Spiele'!DF37-'alle Spiele'!DG37&gt;0),AND('alle Spiele'!$H37-'alle Spiele'!$J37=0,'alle Spiele'!DF37-'alle Spiele'!DG37=0)),Punktsystem!$B$6,0)))</f>
        <v>0</v>
      </c>
      <c r="DG37" s="224">
        <f>IF(DF37=Punktsystem!$B$6,IF(AND(Punktsystem!$D$9&lt;&gt;"",'alle Spiele'!$H37-'alle Spiele'!$J37='alle Spiele'!DF37-'alle Spiele'!DG37,'alle Spiele'!$H37&lt;&gt;'alle Spiele'!$J37),Punktsystem!$B$9,0)+IF(AND(Punktsystem!$D$11&lt;&gt;"",OR('alle Spiele'!$H37='alle Spiele'!DF37,'alle Spiele'!$J37='alle Spiele'!DG37)),Punktsystem!$B$11,0)+IF(AND(Punktsystem!$D$10&lt;&gt;"",'alle Spiele'!$H37='alle Spiele'!$J37,'alle Spiele'!DF37='alle Spiele'!DG37,ABS('alle Spiele'!$H37-'alle Spiele'!DF37)=1),Punktsystem!$B$10,0),0)</f>
        <v>0</v>
      </c>
      <c r="DH37" s="225">
        <f>IF(DF37=Punktsystem!$B$5,IF(AND(Punktsystem!$I$14&lt;&gt;"",'alle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DI37" s="230">
        <f>IF(OR('alle Spiele'!DI37="",'alle Spiele'!DJ37=""),0,IF(AND('alle Spiele'!$H37='alle Spiele'!DI37,'alle Spiele'!$J37='alle Spiele'!DJ37),Punktsystem!$B$5,IF(OR(AND('alle Spiele'!$H37-'alle Spiele'!$J37&lt;0,'alle Spiele'!DI37-'alle Spiele'!DJ37&lt;0),AND('alle Spiele'!$H37-'alle Spiele'!$J37&gt;0,'alle Spiele'!DI37-'alle Spiele'!DJ37&gt;0),AND('alle Spiele'!$H37-'alle Spiele'!$J37=0,'alle Spiele'!DI37-'alle Spiele'!DJ37=0)),Punktsystem!$B$6,0)))</f>
        <v>0</v>
      </c>
      <c r="DJ37" s="224">
        <f>IF(DI37=Punktsystem!$B$6,IF(AND(Punktsystem!$D$9&lt;&gt;"",'alle Spiele'!$H37-'alle Spiele'!$J37='alle Spiele'!DI37-'alle Spiele'!DJ37,'alle Spiele'!$H37&lt;&gt;'alle Spiele'!$J37),Punktsystem!$B$9,0)+IF(AND(Punktsystem!$D$11&lt;&gt;"",OR('alle Spiele'!$H37='alle Spiele'!DI37,'alle Spiele'!$J37='alle Spiele'!DJ37)),Punktsystem!$B$11,0)+IF(AND(Punktsystem!$D$10&lt;&gt;"",'alle Spiele'!$H37='alle Spiele'!$J37,'alle Spiele'!DI37='alle Spiele'!DJ37,ABS('alle Spiele'!$H37-'alle Spiele'!DI37)=1),Punktsystem!$B$10,0),0)</f>
        <v>0</v>
      </c>
      <c r="DK37" s="225">
        <f>IF(DI37=Punktsystem!$B$5,IF(AND(Punktsystem!$I$14&lt;&gt;"",'alle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DL37" s="230">
        <f>IF(OR('alle Spiele'!DL37="",'alle Spiele'!DM37=""),0,IF(AND('alle Spiele'!$H37='alle Spiele'!DL37,'alle Spiele'!$J37='alle Spiele'!DM37),Punktsystem!$B$5,IF(OR(AND('alle Spiele'!$H37-'alle Spiele'!$J37&lt;0,'alle Spiele'!DL37-'alle Spiele'!DM37&lt;0),AND('alle Spiele'!$H37-'alle Spiele'!$J37&gt;0,'alle Spiele'!DL37-'alle Spiele'!DM37&gt;0),AND('alle Spiele'!$H37-'alle Spiele'!$J37=0,'alle Spiele'!DL37-'alle Spiele'!DM37=0)),Punktsystem!$B$6,0)))</f>
        <v>0</v>
      </c>
      <c r="DM37" s="224">
        <f>IF(DL37=Punktsystem!$B$6,IF(AND(Punktsystem!$D$9&lt;&gt;"",'alle Spiele'!$H37-'alle Spiele'!$J37='alle Spiele'!DL37-'alle Spiele'!DM37,'alle Spiele'!$H37&lt;&gt;'alle Spiele'!$J37),Punktsystem!$B$9,0)+IF(AND(Punktsystem!$D$11&lt;&gt;"",OR('alle Spiele'!$H37='alle Spiele'!DL37,'alle Spiele'!$J37='alle Spiele'!DM37)),Punktsystem!$B$11,0)+IF(AND(Punktsystem!$D$10&lt;&gt;"",'alle Spiele'!$H37='alle Spiele'!$J37,'alle Spiele'!DL37='alle Spiele'!DM37,ABS('alle Spiele'!$H37-'alle Spiele'!DL37)=1),Punktsystem!$B$10,0),0)</f>
        <v>0</v>
      </c>
      <c r="DN37" s="225">
        <f>IF(DL37=Punktsystem!$B$5,IF(AND(Punktsystem!$I$14&lt;&gt;"",'alle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DO37" s="230">
        <f>IF(OR('alle Spiele'!DO37="",'alle Spiele'!DP37=""),0,IF(AND('alle Spiele'!$H37='alle Spiele'!DO37,'alle Spiele'!$J37='alle Spiele'!DP37),Punktsystem!$B$5,IF(OR(AND('alle Spiele'!$H37-'alle Spiele'!$J37&lt;0,'alle Spiele'!DO37-'alle Spiele'!DP37&lt;0),AND('alle Spiele'!$H37-'alle Spiele'!$J37&gt;0,'alle Spiele'!DO37-'alle Spiele'!DP37&gt;0),AND('alle Spiele'!$H37-'alle Spiele'!$J37=0,'alle Spiele'!DO37-'alle Spiele'!DP37=0)),Punktsystem!$B$6,0)))</f>
        <v>0</v>
      </c>
      <c r="DP37" s="224">
        <f>IF(DO37=Punktsystem!$B$6,IF(AND(Punktsystem!$D$9&lt;&gt;"",'alle Spiele'!$H37-'alle Spiele'!$J37='alle Spiele'!DO37-'alle Spiele'!DP37,'alle Spiele'!$H37&lt;&gt;'alle Spiele'!$J37),Punktsystem!$B$9,0)+IF(AND(Punktsystem!$D$11&lt;&gt;"",OR('alle Spiele'!$H37='alle Spiele'!DO37,'alle Spiele'!$J37='alle Spiele'!DP37)),Punktsystem!$B$11,0)+IF(AND(Punktsystem!$D$10&lt;&gt;"",'alle Spiele'!$H37='alle Spiele'!$J37,'alle Spiele'!DO37='alle Spiele'!DP37,ABS('alle Spiele'!$H37-'alle Spiele'!DO37)=1),Punktsystem!$B$10,0),0)</f>
        <v>0</v>
      </c>
      <c r="DQ37" s="225">
        <f>IF(DO37=Punktsystem!$B$5,IF(AND(Punktsystem!$I$14&lt;&gt;"",'alle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DR37" s="230">
        <f>IF(OR('alle Spiele'!DR37="",'alle Spiele'!DS37=""),0,IF(AND('alle Spiele'!$H37='alle Spiele'!DR37,'alle Spiele'!$J37='alle Spiele'!DS37),Punktsystem!$B$5,IF(OR(AND('alle Spiele'!$H37-'alle Spiele'!$J37&lt;0,'alle Spiele'!DR37-'alle Spiele'!DS37&lt;0),AND('alle Spiele'!$H37-'alle Spiele'!$J37&gt;0,'alle Spiele'!DR37-'alle Spiele'!DS37&gt;0),AND('alle Spiele'!$H37-'alle Spiele'!$J37=0,'alle Spiele'!DR37-'alle Spiele'!DS37=0)),Punktsystem!$B$6,0)))</f>
        <v>0</v>
      </c>
      <c r="DS37" s="224">
        <f>IF(DR37=Punktsystem!$B$6,IF(AND(Punktsystem!$D$9&lt;&gt;"",'alle Spiele'!$H37-'alle Spiele'!$J37='alle Spiele'!DR37-'alle Spiele'!DS37,'alle Spiele'!$H37&lt;&gt;'alle Spiele'!$J37),Punktsystem!$B$9,0)+IF(AND(Punktsystem!$D$11&lt;&gt;"",OR('alle Spiele'!$H37='alle Spiele'!DR37,'alle Spiele'!$J37='alle Spiele'!DS37)),Punktsystem!$B$11,0)+IF(AND(Punktsystem!$D$10&lt;&gt;"",'alle Spiele'!$H37='alle Spiele'!$J37,'alle Spiele'!DR37='alle Spiele'!DS37,ABS('alle Spiele'!$H37-'alle Spiele'!DR37)=1),Punktsystem!$B$10,0),0)</f>
        <v>0</v>
      </c>
      <c r="DT37" s="225">
        <f>IF(DR37=Punktsystem!$B$5,IF(AND(Punktsystem!$I$14&lt;&gt;"",'alle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DU37" s="230">
        <f>IF(OR('alle Spiele'!DU37="",'alle Spiele'!DV37=""),0,IF(AND('alle Spiele'!$H37='alle Spiele'!DU37,'alle Spiele'!$J37='alle Spiele'!DV37),Punktsystem!$B$5,IF(OR(AND('alle Spiele'!$H37-'alle Spiele'!$J37&lt;0,'alle Spiele'!DU37-'alle Spiele'!DV37&lt;0),AND('alle Spiele'!$H37-'alle Spiele'!$J37&gt;0,'alle Spiele'!DU37-'alle Spiele'!DV37&gt;0),AND('alle Spiele'!$H37-'alle Spiele'!$J37=0,'alle Spiele'!DU37-'alle Spiele'!DV37=0)),Punktsystem!$B$6,0)))</f>
        <v>0</v>
      </c>
      <c r="DV37" s="224">
        <f>IF(DU37=Punktsystem!$B$6,IF(AND(Punktsystem!$D$9&lt;&gt;"",'alle Spiele'!$H37-'alle Spiele'!$J37='alle Spiele'!DU37-'alle Spiele'!DV37,'alle Spiele'!$H37&lt;&gt;'alle Spiele'!$J37),Punktsystem!$B$9,0)+IF(AND(Punktsystem!$D$11&lt;&gt;"",OR('alle Spiele'!$H37='alle Spiele'!DU37,'alle Spiele'!$J37='alle Spiele'!DV37)),Punktsystem!$B$11,0)+IF(AND(Punktsystem!$D$10&lt;&gt;"",'alle Spiele'!$H37='alle Spiele'!$J37,'alle Spiele'!DU37='alle Spiele'!DV37,ABS('alle Spiele'!$H37-'alle Spiele'!DU37)=1),Punktsystem!$B$10,0),0)</f>
        <v>0</v>
      </c>
      <c r="DW37" s="225">
        <f>IF(DU37=Punktsystem!$B$5,IF(AND(Punktsystem!$I$14&lt;&gt;"",'alle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DX37" s="230">
        <f>IF(OR('alle Spiele'!DX37="",'alle Spiele'!DY37=""),0,IF(AND('alle Spiele'!$H37='alle Spiele'!DX37,'alle Spiele'!$J37='alle Spiele'!DY37),Punktsystem!$B$5,IF(OR(AND('alle Spiele'!$H37-'alle Spiele'!$J37&lt;0,'alle Spiele'!DX37-'alle Spiele'!DY37&lt;0),AND('alle Spiele'!$H37-'alle Spiele'!$J37&gt;0,'alle Spiele'!DX37-'alle Spiele'!DY37&gt;0),AND('alle Spiele'!$H37-'alle Spiele'!$J37=0,'alle Spiele'!DX37-'alle Spiele'!DY37=0)),Punktsystem!$B$6,0)))</f>
        <v>0</v>
      </c>
      <c r="DY37" s="224">
        <f>IF(DX37=Punktsystem!$B$6,IF(AND(Punktsystem!$D$9&lt;&gt;"",'alle Spiele'!$H37-'alle Spiele'!$J37='alle Spiele'!DX37-'alle Spiele'!DY37,'alle Spiele'!$H37&lt;&gt;'alle Spiele'!$J37),Punktsystem!$B$9,0)+IF(AND(Punktsystem!$D$11&lt;&gt;"",OR('alle Spiele'!$H37='alle Spiele'!DX37,'alle Spiele'!$J37='alle Spiele'!DY37)),Punktsystem!$B$11,0)+IF(AND(Punktsystem!$D$10&lt;&gt;"",'alle Spiele'!$H37='alle Spiele'!$J37,'alle Spiele'!DX37='alle Spiele'!DY37,ABS('alle Spiele'!$H37-'alle Spiele'!DX37)=1),Punktsystem!$B$10,0),0)</f>
        <v>0</v>
      </c>
      <c r="DZ37" s="225">
        <f>IF(DX37=Punktsystem!$B$5,IF(AND(Punktsystem!$I$14&lt;&gt;"",'alle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EA37" s="230">
        <f>IF(OR('alle Spiele'!EA37="",'alle Spiele'!EB37=""),0,IF(AND('alle Spiele'!$H37='alle Spiele'!EA37,'alle Spiele'!$J37='alle Spiele'!EB37),Punktsystem!$B$5,IF(OR(AND('alle Spiele'!$H37-'alle Spiele'!$J37&lt;0,'alle Spiele'!EA37-'alle Spiele'!EB37&lt;0),AND('alle Spiele'!$H37-'alle Spiele'!$J37&gt;0,'alle Spiele'!EA37-'alle Spiele'!EB37&gt;0),AND('alle Spiele'!$H37-'alle Spiele'!$J37=0,'alle Spiele'!EA37-'alle Spiele'!EB37=0)),Punktsystem!$B$6,0)))</f>
        <v>0</v>
      </c>
      <c r="EB37" s="224">
        <f>IF(EA37=Punktsystem!$B$6,IF(AND(Punktsystem!$D$9&lt;&gt;"",'alle Spiele'!$H37-'alle Spiele'!$J37='alle Spiele'!EA37-'alle Spiele'!EB37,'alle Spiele'!$H37&lt;&gt;'alle Spiele'!$J37),Punktsystem!$B$9,0)+IF(AND(Punktsystem!$D$11&lt;&gt;"",OR('alle Spiele'!$H37='alle Spiele'!EA37,'alle Spiele'!$J37='alle Spiele'!EB37)),Punktsystem!$B$11,0)+IF(AND(Punktsystem!$D$10&lt;&gt;"",'alle Spiele'!$H37='alle Spiele'!$J37,'alle Spiele'!EA37='alle Spiele'!EB37,ABS('alle Spiele'!$H37-'alle Spiele'!EA37)=1),Punktsystem!$B$10,0),0)</f>
        <v>0</v>
      </c>
      <c r="EC37" s="225">
        <f>IF(EA37=Punktsystem!$B$5,IF(AND(Punktsystem!$I$14&lt;&gt;"",'alle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ED37" s="230">
        <f>IF(OR('alle Spiele'!ED37="",'alle Spiele'!EE37=""),0,IF(AND('alle Spiele'!$H37='alle Spiele'!ED37,'alle Spiele'!$J37='alle Spiele'!EE37),Punktsystem!$B$5,IF(OR(AND('alle Spiele'!$H37-'alle Spiele'!$J37&lt;0,'alle Spiele'!ED37-'alle Spiele'!EE37&lt;0),AND('alle Spiele'!$H37-'alle Spiele'!$J37&gt;0,'alle Spiele'!ED37-'alle Spiele'!EE37&gt;0),AND('alle Spiele'!$H37-'alle Spiele'!$J37=0,'alle Spiele'!ED37-'alle Spiele'!EE37=0)),Punktsystem!$B$6,0)))</f>
        <v>0</v>
      </c>
      <c r="EE37" s="224">
        <f>IF(ED37=Punktsystem!$B$6,IF(AND(Punktsystem!$D$9&lt;&gt;"",'alle Spiele'!$H37-'alle Spiele'!$J37='alle Spiele'!ED37-'alle Spiele'!EE37,'alle Spiele'!$H37&lt;&gt;'alle Spiele'!$J37),Punktsystem!$B$9,0)+IF(AND(Punktsystem!$D$11&lt;&gt;"",OR('alle Spiele'!$H37='alle Spiele'!ED37,'alle Spiele'!$J37='alle Spiele'!EE37)),Punktsystem!$B$11,0)+IF(AND(Punktsystem!$D$10&lt;&gt;"",'alle Spiele'!$H37='alle Spiele'!$J37,'alle Spiele'!ED37='alle Spiele'!EE37,ABS('alle Spiele'!$H37-'alle Spiele'!ED37)=1),Punktsystem!$B$10,0),0)</f>
        <v>0</v>
      </c>
      <c r="EF37" s="225">
        <f>IF(ED37=Punktsystem!$B$5,IF(AND(Punktsystem!$I$14&lt;&gt;"",'alle Spiele'!$H37+'alle Spiele'!$J37&gt;Punktsystem!$D$14),('alle Spiele'!$H37+'alle Spiele'!$J37-Punktsystem!$D$14)*Punktsystem!$F$14,0)+IF(AND(Punktsystem!$I$15&lt;&gt;"",ABS('alle Spiele'!$H37-'alle Spiele'!$J37)&gt;Punktsystem!$D$15),(ABS('alle Spiele'!$H37-'alle Spiele'!$J37)-Punktsystem!$D$15)*Punktsystem!$F$15,0),0)</f>
        <v>0</v>
      </c>
      <c r="EG37" s="230">
        <f>IF(OR('alle Spiele'!EG37="",'alle Spiele'!EH37=""),0,IF(AND('alle Spiele'!$H37='alle Spiele'!EG37,'alle Spiele'!$J37='alle Spiele'!EH37),Punktsystem!$B$5,IF(OR(AND('alle Spiele'!$H37-'alle Spiele'!$J37&lt;0,'alle Spiele'!EG37-'alle Spiele'!EH37&lt;0),AND('alle Spiele'!$H37-'alle Spiele'!$J37&gt;0,'alle Spiele'!EG37-'alle Spiele'!EH37&gt;0),AND('alle Spiele'!$H37-'alle Spiele'!$J37=0,'alle Spiele'!EG37-'alle Spiele'!EH37=0)),Punktsystem!$B$6,0)))</f>
        <v>0</v>
      </c>
      <c r="EH37" s="224">
        <f>IF(EG37=Punktsystem!$B$6,IF(AND(Punktsystem!$D$9&lt;&gt;"",'alle Spiele'!$H37-'alle Spiele'!$J37='alle Spiele'!EG37-'alle Spiele'!EH37,'alle Spiele'!$H37&lt;&gt;'alle Spiele'!$J37),Punktsystem!$B$9,0)+IF(AND(Punktsystem!$D$11&lt;&gt;"",OR('alle Spiele'!$H37='alle Spiele'!EG37,'alle Spiele'!$J37='alle Spiele'!EH37)),Punktsystem!$B$11,0)+IF(AND(Punktsystem!$D$10&lt;&gt;"",'alle Spiele'!$H37='alle Spiele'!$J37,'alle Spiele'!EG37='alle Spiele'!EH37,ABS('alle Spiele'!$H37-'alle Spiele'!EG37)=1),Punktsystem!$B$10,0),0)</f>
        <v>0</v>
      </c>
      <c r="EI37" s="225">
        <f>IF(EG37=Punktsystem!$B$5,IF(AND(Punktsystem!$I$14&lt;&gt;"",'alle Spiele'!$H37+'alle Spiele'!$J37&gt;Punktsystem!$D$14),('alle Spiele'!$H37+'alle Spiele'!$J37-Punktsystem!$D$14)*Punktsystem!$F$14,0)+IF(AND(Punktsystem!$I$15&lt;&gt;"",ABS('alle Spiele'!$H37-'alle Spiele'!$J37)&gt;Punktsystem!$D$15),(ABS('alle Spiele'!$H37-'alle Spiele'!$J37)-Punktsystem!$D$15)*Punktsystem!$F$15,0),0)</f>
        <v>0</v>
      </c>
    </row>
    <row r="38" spans="1:139" x14ac:dyDescent="0.2">
      <c r="A38"/>
      <c r="B38"/>
      <c r="C38"/>
      <c r="D38"/>
      <c r="E38"/>
      <c r="F38"/>
      <c r="G38"/>
      <c r="H38"/>
      <c r="J38"/>
      <c r="K38"/>
      <c r="L38"/>
      <c r="M38"/>
      <c r="N38"/>
      <c r="O38"/>
      <c r="P38"/>
      <c r="Q38"/>
      <c r="T38" s="230">
        <f>IF(OR('alle Spiele'!T38="",'alle Spiele'!U38=""),0,IF(AND('alle Spiele'!$H38='alle Spiele'!T38,'alle Spiele'!$J38='alle Spiele'!U38),Punktsystem!$B$5,IF(OR(AND('alle Spiele'!$H38-'alle Spiele'!$J38&lt;0,'alle Spiele'!T38-'alle Spiele'!U38&lt;0),AND('alle Spiele'!$H38-'alle Spiele'!$J38&gt;0,'alle Spiele'!T38-'alle Spiele'!U38&gt;0),AND('alle Spiele'!$H38-'alle Spiele'!$J38=0,'alle Spiele'!T38-'alle Spiele'!U38=0)),Punktsystem!$B$6,0)))</f>
        <v>0</v>
      </c>
      <c r="U38" s="224">
        <f>IF(T38=Punktsystem!$B$6,IF(AND(Punktsystem!$D$9&lt;&gt;"",'alle Spiele'!$H38-'alle Spiele'!$J38='alle Spiele'!T38-'alle Spiele'!U38,'alle Spiele'!$H38&lt;&gt;'alle Spiele'!$J38),Punktsystem!$B$9,0)+IF(AND(Punktsystem!$D$11&lt;&gt;"",OR('alle Spiele'!$H38='alle Spiele'!T38,'alle Spiele'!$J38='alle Spiele'!U38)),Punktsystem!$B$11,0)+IF(AND(Punktsystem!$D$10&lt;&gt;"",'alle Spiele'!$H38='alle Spiele'!$J38,'alle Spiele'!T38='alle Spiele'!U38,ABS('alle Spiele'!$H38-'alle Spiele'!T38)=1),Punktsystem!$B$10,0),0)</f>
        <v>0</v>
      </c>
      <c r="V38" s="225">
        <f>IF(T38=Punktsystem!$B$5,IF(AND(Punktsystem!$I$14&lt;&gt;"",'alle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W38" s="230">
        <f>IF(OR('alle Spiele'!W38="",'alle Spiele'!X38=""),0,IF(AND('alle Spiele'!$H38='alle Spiele'!W38,'alle Spiele'!$J38='alle Spiele'!X38),Punktsystem!$B$5,IF(OR(AND('alle Spiele'!$H38-'alle Spiele'!$J38&lt;0,'alle Spiele'!W38-'alle Spiele'!X38&lt;0),AND('alle Spiele'!$H38-'alle Spiele'!$J38&gt;0,'alle Spiele'!W38-'alle Spiele'!X38&gt;0),AND('alle Spiele'!$H38-'alle Spiele'!$J38=0,'alle Spiele'!W38-'alle Spiele'!X38=0)),Punktsystem!$B$6,0)))</f>
        <v>0</v>
      </c>
      <c r="X38" s="224">
        <f>IF(W38=Punktsystem!$B$6,IF(AND(Punktsystem!$D$9&lt;&gt;"",'alle Spiele'!$H38-'alle Spiele'!$J38='alle Spiele'!W38-'alle Spiele'!X38,'alle Spiele'!$H38&lt;&gt;'alle Spiele'!$J38),Punktsystem!$B$9,0)+IF(AND(Punktsystem!$D$11&lt;&gt;"",OR('alle Spiele'!$H38='alle Spiele'!W38,'alle Spiele'!$J38='alle Spiele'!X38)),Punktsystem!$B$11,0)+IF(AND(Punktsystem!$D$10&lt;&gt;"",'alle Spiele'!$H38='alle Spiele'!$J38,'alle Spiele'!W38='alle Spiele'!X38,ABS('alle Spiele'!$H38-'alle Spiele'!W38)=1),Punktsystem!$B$10,0),0)</f>
        <v>0</v>
      </c>
      <c r="Y38" s="225">
        <f>IF(W38=Punktsystem!$B$5,IF(AND(Punktsystem!$I$14&lt;&gt;"",'alle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Z38" s="230">
        <f>IF(OR('alle Spiele'!Z38="",'alle Spiele'!AA38=""),0,IF(AND('alle Spiele'!$H38='alle Spiele'!Z38,'alle Spiele'!$J38='alle Spiele'!AA38),Punktsystem!$B$5,IF(OR(AND('alle Spiele'!$H38-'alle Spiele'!$J38&lt;0,'alle Spiele'!Z38-'alle Spiele'!AA38&lt;0),AND('alle Spiele'!$H38-'alle Spiele'!$J38&gt;0,'alle Spiele'!Z38-'alle Spiele'!AA38&gt;0),AND('alle Spiele'!$H38-'alle Spiele'!$J38=0,'alle Spiele'!Z38-'alle Spiele'!AA38=0)),Punktsystem!$B$6,0)))</f>
        <v>0</v>
      </c>
      <c r="AA38" s="224">
        <f>IF(Z38=Punktsystem!$B$6,IF(AND(Punktsystem!$D$9&lt;&gt;"",'alle Spiele'!$H38-'alle Spiele'!$J38='alle Spiele'!Z38-'alle Spiele'!AA38,'alle Spiele'!$H38&lt;&gt;'alle Spiele'!$J38),Punktsystem!$B$9,0)+IF(AND(Punktsystem!$D$11&lt;&gt;"",OR('alle Spiele'!$H38='alle Spiele'!Z38,'alle Spiele'!$J38='alle Spiele'!AA38)),Punktsystem!$B$11,0)+IF(AND(Punktsystem!$D$10&lt;&gt;"",'alle Spiele'!$H38='alle Spiele'!$J38,'alle Spiele'!Z38='alle Spiele'!AA38,ABS('alle Spiele'!$H38-'alle Spiele'!Z38)=1),Punktsystem!$B$10,0),0)</f>
        <v>0</v>
      </c>
      <c r="AB38" s="225">
        <f>IF(Z38=Punktsystem!$B$5,IF(AND(Punktsystem!$I$14&lt;&gt;"",'alle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AC38" s="230">
        <f>IF(OR('alle Spiele'!AC38="",'alle Spiele'!AD38=""),0,IF(AND('alle Spiele'!$H38='alle Spiele'!AC38,'alle Spiele'!$J38='alle Spiele'!AD38),Punktsystem!$B$5,IF(OR(AND('alle Spiele'!$H38-'alle Spiele'!$J38&lt;0,'alle Spiele'!AC38-'alle Spiele'!AD38&lt;0),AND('alle Spiele'!$H38-'alle Spiele'!$J38&gt;0,'alle Spiele'!AC38-'alle Spiele'!AD38&gt;0),AND('alle Spiele'!$H38-'alle Spiele'!$J38=0,'alle Spiele'!AC38-'alle Spiele'!AD38=0)),Punktsystem!$B$6,0)))</f>
        <v>0</v>
      </c>
      <c r="AD38" s="224">
        <f>IF(AC38=Punktsystem!$B$6,IF(AND(Punktsystem!$D$9&lt;&gt;"",'alle Spiele'!$H38-'alle Spiele'!$J38='alle Spiele'!AC38-'alle Spiele'!AD38,'alle Spiele'!$H38&lt;&gt;'alle Spiele'!$J38),Punktsystem!$B$9,0)+IF(AND(Punktsystem!$D$11&lt;&gt;"",OR('alle Spiele'!$H38='alle Spiele'!AC38,'alle Spiele'!$J38='alle Spiele'!AD38)),Punktsystem!$B$11,0)+IF(AND(Punktsystem!$D$10&lt;&gt;"",'alle Spiele'!$H38='alle Spiele'!$J38,'alle Spiele'!AC38='alle Spiele'!AD38,ABS('alle Spiele'!$H38-'alle Spiele'!AC38)=1),Punktsystem!$B$10,0),0)</f>
        <v>0</v>
      </c>
      <c r="AE38" s="225">
        <f>IF(AC38=Punktsystem!$B$5,IF(AND(Punktsystem!$I$14&lt;&gt;"",'alle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AF38" s="230">
        <f>IF(OR('alle Spiele'!AF38="",'alle Spiele'!AG38=""),0,IF(AND('alle Spiele'!$H38='alle Spiele'!AF38,'alle Spiele'!$J38='alle Spiele'!AG38),Punktsystem!$B$5,IF(OR(AND('alle Spiele'!$H38-'alle Spiele'!$J38&lt;0,'alle Spiele'!AF38-'alle Spiele'!AG38&lt;0),AND('alle Spiele'!$H38-'alle Spiele'!$J38&gt;0,'alle Spiele'!AF38-'alle Spiele'!AG38&gt;0),AND('alle Spiele'!$H38-'alle Spiele'!$J38=0,'alle Spiele'!AF38-'alle Spiele'!AG38=0)),Punktsystem!$B$6,0)))</f>
        <v>0</v>
      </c>
      <c r="AG38" s="224">
        <f>IF(AF38=Punktsystem!$B$6,IF(AND(Punktsystem!$D$9&lt;&gt;"",'alle Spiele'!$H38-'alle Spiele'!$J38='alle Spiele'!AF38-'alle Spiele'!AG38,'alle Spiele'!$H38&lt;&gt;'alle Spiele'!$J38),Punktsystem!$B$9,0)+IF(AND(Punktsystem!$D$11&lt;&gt;"",OR('alle Spiele'!$H38='alle Spiele'!AF38,'alle Spiele'!$J38='alle Spiele'!AG38)),Punktsystem!$B$11,0)+IF(AND(Punktsystem!$D$10&lt;&gt;"",'alle Spiele'!$H38='alle Spiele'!$J38,'alle Spiele'!AF38='alle Spiele'!AG38,ABS('alle Spiele'!$H38-'alle Spiele'!AF38)=1),Punktsystem!$B$10,0),0)</f>
        <v>0</v>
      </c>
      <c r="AH38" s="225">
        <f>IF(AF38=Punktsystem!$B$5,IF(AND(Punktsystem!$I$14&lt;&gt;"",'alle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AI38" s="230">
        <f>IF(OR('alle Spiele'!AI38="",'alle Spiele'!AJ38=""),0,IF(AND('alle Spiele'!$H38='alle Spiele'!AI38,'alle Spiele'!$J38='alle Spiele'!AJ38),Punktsystem!$B$5,IF(OR(AND('alle Spiele'!$H38-'alle Spiele'!$J38&lt;0,'alle Spiele'!AI38-'alle Spiele'!AJ38&lt;0),AND('alle Spiele'!$H38-'alle Spiele'!$J38&gt;0,'alle Spiele'!AI38-'alle Spiele'!AJ38&gt;0),AND('alle Spiele'!$H38-'alle Spiele'!$J38=0,'alle Spiele'!AI38-'alle Spiele'!AJ38=0)),Punktsystem!$B$6,0)))</f>
        <v>0</v>
      </c>
      <c r="AJ38" s="224">
        <f>IF(AI38=Punktsystem!$B$6,IF(AND(Punktsystem!$D$9&lt;&gt;"",'alle Spiele'!$H38-'alle Spiele'!$J38='alle Spiele'!AI38-'alle Spiele'!AJ38,'alle Spiele'!$H38&lt;&gt;'alle Spiele'!$J38),Punktsystem!$B$9,0)+IF(AND(Punktsystem!$D$11&lt;&gt;"",OR('alle Spiele'!$H38='alle Spiele'!AI38,'alle Spiele'!$J38='alle Spiele'!AJ38)),Punktsystem!$B$11,0)+IF(AND(Punktsystem!$D$10&lt;&gt;"",'alle Spiele'!$H38='alle Spiele'!$J38,'alle Spiele'!AI38='alle Spiele'!AJ38,ABS('alle Spiele'!$H38-'alle Spiele'!AI38)=1),Punktsystem!$B$10,0),0)</f>
        <v>0</v>
      </c>
      <c r="AK38" s="225">
        <f>IF(AI38=Punktsystem!$B$5,IF(AND(Punktsystem!$I$14&lt;&gt;"",'alle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AL38" s="230">
        <f>IF(OR('alle Spiele'!AL38="",'alle Spiele'!AM38=""),0,IF(AND('alle Spiele'!$H38='alle Spiele'!AL38,'alle Spiele'!$J38='alle Spiele'!AM38),Punktsystem!$B$5,IF(OR(AND('alle Spiele'!$H38-'alle Spiele'!$J38&lt;0,'alle Spiele'!AL38-'alle Spiele'!AM38&lt;0),AND('alle Spiele'!$H38-'alle Spiele'!$J38&gt;0,'alle Spiele'!AL38-'alle Spiele'!AM38&gt;0),AND('alle Spiele'!$H38-'alle Spiele'!$J38=0,'alle Spiele'!AL38-'alle Spiele'!AM38=0)),Punktsystem!$B$6,0)))</f>
        <v>0</v>
      </c>
      <c r="AM38" s="224">
        <f>IF(AL38=Punktsystem!$B$6,IF(AND(Punktsystem!$D$9&lt;&gt;"",'alle Spiele'!$H38-'alle Spiele'!$J38='alle Spiele'!AL38-'alle Spiele'!AM38,'alle Spiele'!$H38&lt;&gt;'alle Spiele'!$J38),Punktsystem!$B$9,0)+IF(AND(Punktsystem!$D$11&lt;&gt;"",OR('alle Spiele'!$H38='alle Spiele'!AL38,'alle Spiele'!$J38='alle Spiele'!AM38)),Punktsystem!$B$11,0)+IF(AND(Punktsystem!$D$10&lt;&gt;"",'alle Spiele'!$H38='alle Spiele'!$J38,'alle Spiele'!AL38='alle Spiele'!AM38,ABS('alle Spiele'!$H38-'alle Spiele'!AL38)=1),Punktsystem!$B$10,0),0)</f>
        <v>0</v>
      </c>
      <c r="AN38" s="225">
        <f>IF(AL38=Punktsystem!$B$5,IF(AND(Punktsystem!$I$14&lt;&gt;"",'alle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AO38" s="230">
        <f>IF(OR('alle Spiele'!AO38="",'alle Spiele'!AP38=""),0,IF(AND('alle Spiele'!$H38='alle Spiele'!AO38,'alle Spiele'!$J38='alle Spiele'!AP38),Punktsystem!$B$5,IF(OR(AND('alle Spiele'!$H38-'alle Spiele'!$J38&lt;0,'alle Spiele'!AO38-'alle Spiele'!AP38&lt;0),AND('alle Spiele'!$H38-'alle Spiele'!$J38&gt;0,'alle Spiele'!AO38-'alle Spiele'!AP38&gt;0),AND('alle Spiele'!$H38-'alle Spiele'!$J38=0,'alle Spiele'!AO38-'alle Spiele'!AP38=0)),Punktsystem!$B$6,0)))</f>
        <v>0</v>
      </c>
      <c r="AP38" s="224">
        <f>IF(AO38=Punktsystem!$B$6,IF(AND(Punktsystem!$D$9&lt;&gt;"",'alle Spiele'!$H38-'alle Spiele'!$J38='alle Spiele'!AO38-'alle Spiele'!AP38,'alle Spiele'!$H38&lt;&gt;'alle Spiele'!$J38),Punktsystem!$B$9,0)+IF(AND(Punktsystem!$D$11&lt;&gt;"",OR('alle Spiele'!$H38='alle Spiele'!AO38,'alle Spiele'!$J38='alle Spiele'!AP38)),Punktsystem!$B$11,0)+IF(AND(Punktsystem!$D$10&lt;&gt;"",'alle Spiele'!$H38='alle Spiele'!$J38,'alle Spiele'!AO38='alle Spiele'!AP38,ABS('alle Spiele'!$H38-'alle Spiele'!AO38)=1),Punktsystem!$B$10,0),0)</f>
        <v>0</v>
      </c>
      <c r="AQ38" s="225">
        <f>IF(AO38=Punktsystem!$B$5,IF(AND(Punktsystem!$I$14&lt;&gt;"",'alle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AR38" s="230">
        <f>IF(OR('alle Spiele'!AR38="",'alle Spiele'!AS38=""),0,IF(AND('alle Spiele'!$H38='alle Spiele'!AR38,'alle Spiele'!$J38='alle Spiele'!AS38),Punktsystem!$B$5,IF(OR(AND('alle Spiele'!$H38-'alle Spiele'!$J38&lt;0,'alle Spiele'!AR38-'alle Spiele'!AS38&lt;0),AND('alle Spiele'!$H38-'alle Spiele'!$J38&gt;0,'alle Spiele'!AR38-'alle Spiele'!AS38&gt;0),AND('alle Spiele'!$H38-'alle Spiele'!$J38=0,'alle Spiele'!AR38-'alle Spiele'!AS38=0)),Punktsystem!$B$6,0)))</f>
        <v>0</v>
      </c>
      <c r="AS38" s="224">
        <f>IF(AR38=Punktsystem!$B$6,IF(AND(Punktsystem!$D$9&lt;&gt;"",'alle Spiele'!$H38-'alle Spiele'!$J38='alle Spiele'!AR38-'alle Spiele'!AS38,'alle Spiele'!$H38&lt;&gt;'alle Spiele'!$J38),Punktsystem!$B$9,0)+IF(AND(Punktsystem!$D$11&lt;&gt;"",OR('alle Spiele'!$H38='alle Spiele'!AR38,'alle Spiele'!$J38='alle Spiele'!AS38)),Punktsystem!$B$11,0)+IF(AND(Punktsystem!$D$10&lt;&gt;"",'alle Spiele'!$H38='alle Spiele'!$J38,'alle Spiele'!AR38='alle Spiele'!AS38,ABS('alle Spiele'!$H38-'alle Spiele'!AR38)=1),Punktsystem!$B$10,0),0)</f>
        <v>0</v>
      </c>
      <c r="AT38" s="225">
        <f>IF(AR38=Punktsystem!$B$5,IF(AND(Punktsystem!$I$14&lt;&gt;"",'alle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AU38" s="230">
        <f>IF(OR('alle Spiele'!AU38="",'alle Spiele'!AV38=""),0,IF(AND('alle Spiele'!$H38='alle Spiele'!AU38,'alle Spiele'!$J38='alle Spiele'!AV38),Punktsystem!$B$5,IF(OR(AND('alle Spiele'!$H38-'alle Spiele'!$J38&lt;0,'alle Spiele'!AU38-'alle Spiele'!AV38&lt;0),AND('alle Spiele'!$H38-'alle Spiele'!$J38&gt;0,'alle Spiele'!AU38-'alle Spiele'!AV38&gt;0),AND('alle Spiele'!$H38-'alle Spiele'!$J38=0,'alle Spiele'!AU38-'alle Spiele'!AV38=0)),Punktsystem!$B$6,0)))</f>
        <v>0</v>
      </c>
      <c r="AV38" s="224">
        <f>IF(AU38=Punktsystem!$B$6,IF(AND(Punktsystem!$D$9&lt;&gt;"",'alle Spiele'!$H38-'alle Spiele'!$J38='alle Spiele'!AU38-'alle Spiele'!AV38,'alle Spiele'!$H38&lt;&gt;'alle Spiele'!$J38),Punktsystem!$B$9,0)+IF(AND(Punktsystem!$D$11&lt;&gt;"",OR('alle Spiele'!$H38='alle Spiele'!AU38,'alle Spiele'!$J38='alle Spiele'!AV38)),Punktsystem!$B$11,0)+IF(AND(Punktsystem!$D$10&lt;&gt;"",'alle Spiele'!$H38='alle Spiele'!$J38,'alle Spiele'!AU38='alle Spiele'!AV38,ABS('alle Spiele'!$H38-'alle Spiele'!AU38)=1),Punktsystem!$B$10,0),0)</f>
        <v>0</v>
      </c>
      <c r="AW38" s="225">
        <f>IF(AU38=Punktsystem!$B$5,IF(AND(Punktsystem!$I$14&lt;&gt;"",'alle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AX38" s="230">
        <f>IF(OR('alle Spiele'!AX38="",'alle Spiele'!AY38=""),0,IF(AND('alle Spiele'!$H38='alle Spiele'!AX38,'alle Spiele'!$J38='alle Spiele'!AY38),Punktsystem!$B$5,IF(OR(AND('alle Spiele'!$H38-'alle Spiele'!$J38&lt;0,'alle Spiele'!AX38-'alle Spiele'!AY38&lt;0),AND('alle Spiele'!$H38-'alle Spiele'!$J38&gt;0,'alle Spiele'!AX38-'alle Spiele'!AY38&gt;0),AND('alle Spiele'!$H38-'alle Spiele'!$J38=0,'alle Spiele'!AX38-'alle Spiele'!AY38=0)),Punktsystem!$B$6,0)))</f>
        <v>0</v>
      </c>
      <c r="AY38" s="224">
        <f>IF(AX38=Punktsystem!$B$6,IF(AND(Punktsystem!$D$9&lt;&gt;"",'alle Spiele'!$H38-'alle Spiele'!$J38='alle Spiele'!AX38-'alle Spiele'!AY38,'alle Spiele'!$H38&lt;&gt;'alle Spiele'!$J38),Punktsystem!$B$9,0)+IF(AND(Punktsystem!$D$11&lt;&gt;"",OR('alle Spiele'!$H38='alle Spiele'!AX38,'alle Spiele'!$J38='alle Spiele'!AY38)),Punktsystem!$B$11,0)+IF(AND(Punktsystem!$D$10&lt;&gt;"",'alle Spiele'!$H38='alle Spiele'!$J38,'alle Spiele'!AX38='alle Spiele'!AY38,ABS('alle Spiele'!$H38-'alle Spiele'!AX38)=1),Punktsystem!$B$10,0),0)</f>
        <v>0</v>
      </c>
      <c r="AZ38" s="225">
        <f>IF(AX38=Punktsystem!$B$5,IF(AND(Punktsystem!$I$14&lt;&gt;"",'alle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BA38" s="230">
        <f>IF(OR('alle Spiele'!BA38="",'alle Spiele'!BB38=""),0,IF(AND('alle Spiele'!$H38='alle Spiele'!BA38,'alle Spiele'!$J38='alle Spiele'!BB38),Punktsystem!$B$5,IF(OR(AND('alle Spiele'!$H38-'alle Spiele'!$J38&lt;0,'alle Spiele'!BA38-'alle Spiele'!BB38&lt;0),AND('alle Spiele'!$H38-'alle Spiele'!$J38&gt;0,'alle Spiele'!BA38-'alle Spiele'!BB38&gt;0),AND('alle Spiele'!$H38-'alle Spiele'!$J38=0,'alle Spiele'!BA38-'alle Spiele'!BB38=0)),Punktsystem!$B$6,0)))</f>
        <v>0</v>
      </c>
      <c r="BB38" s="224">
        <f>IF(BA38=Punktsystem!$B$6,IF(AND(Punktsystem!$D$9&lt;&gt;"",'alle Spiele'!$H38-'alle Spiele'!$J38='alle Spiele'!BA38-'alle Spiele'!BB38,'alle Spiele'!$H38&lt;&gt;'alle Spiele'!$J38),Punktsystem!$B$9,0)+IF(AND(Punktsystem!$D$11&lt;&gt;"",OR('alle Spiele'!$H38='alle Spiele'!BA38,'alle Spiele'!$J38='alle Spiele'!BB38)),Punktsystem!$B$11,0)+IF(AND(Punktsystem!$D$10&lt;&gt;"",'alle Spiele'!$H38='alle Spiele'!$J38,'alle Spiele'!BA38='alle Spiele'!BB38,ABS('alle Spiele'!$H38-'alle Spiele'!BA38)=1),Punktsystem!$B$10,0),0)</f>
        <v>0</v>
      </c>
      <c r="BC38" s="225">
        <f>IF(BA38=Punktsystem!$B$5,IF(AND(Punktsystem!$I$14&lt;&gt;"",'alle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BD38" s="230">
        <f>IF(OR('alle Spiele'!BD38="",'alle Spiele'!BE38=""),0,IF(AND('alle Spiele'!$H38='alle Spiele'!BD38,'alle Spiele'!$J38='alle Spiele'!BE38),Punktsystem!$B$5,IF(OR(AND('alle Spiele'!$H38-'alle Spiele'!$J38&lt;0,'alle Spiele'!BD38-'alle Spiele'!BE38&lt;0),AND('alle Spiele'!$H38-'alle Spiele'!$J38&gt;0,'alle Spiele'!BD38-'alle Spiele'!BE38&gt;0),AND('alle Spiele'!$H38-'alle Spiele'!$J38=0,'alle Spiele'!BD38-'alle Spiele'!BE38=0)),Punktsystem!$B$6,0)))</f>
        <v>0</v>
      </c>
      <c r="BE38" s="224">
        <f>IF(BD38=Punktsystem!$B$6,IF(AND(Punktsystem!$D$9&lt;&gt;"",'alle Spiele'!$H38-'alle Spiele'!$J38='alle Spiele'!BD38-'alle Spiele'!BE38,'alle Spiele'!$H38&lt;&gt;'alle Spiele'!$J38),Punktsystem!$B$9,0)+IF(AND(Punktsystem!$D$11&lt;&gt;"",OR('alle Spiele'!$H38='alle Spiele'!BD38,'alle Spiele'!$J38='alle Spiele'!BE38)),Punktsystem!$B$11,0)+IF(AND(Punktsystem!$D$10&lt;&gt;"",'alle Spiele'!$H38='alle Spiele'!$J38,'alle Spiele'!BD38='alle Spiele'!BE38,ABS('alle Spiele'!$H38-'alle Spiele'!BD38)=1),Punktsystem!$B$10,0),0)</f>
        <v>0</v>
      </c>
      <c r="BF38" s="225">
        <f>IF(BD38=Punktsystem!$B$5,IF(AND(Punktsystem!$I$14&lt;&gt;"",'alle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BG38" s="230">
        <f>IF(OR('alle Spiele'!BG38="",'alle Spiele'!BH38=""),0,IF(AND('alle Spiele'!$H38='alle Spiele'!BG38,'alle Spiele'!$J38='alle Spiele'!BH38),Punktsystem!$B$5,IF(OR(AND('alle Spiele'!$H38-'alle Spiele'!$J38&lt;0,'alle Spiele'!BG38-'alle Spiele'!BH38&lt;0),AND('alle Spiele'!$H38-'alle Spiele'!$J38&gt;0,'alle Spiele'!BG38-'alle Spiele'!BH38&gt;0),AND('alle Spiele'!$H38-'alle Spiele'!$J38=0,'alle Spiele'!BG38-'alle Spiele'!BH38=0)),Punktsystem!$B$6,0)))</f>
        <v>0</v>
      </c>
      <c r="BH38" s="224">
        <f>IF(BG38=Punktsystem!$B$6,IF(AND(Punktsystem!$D$9&lt;&gt;"",'alle Spiele'!$H38-'alle Spiele'!$J38='alle Spiele'!BG38-'alle Spiele'!BH38,'alle Spiele'!$H38&lt;&gt;'alle Spiele'!$J38),Punktsystem!$B$9,0)+IF(AND(Punktsystem!$D$11&lt;&gt;"",OR('alle Spiele'!$H38='alle Spiele'!BG38,'alle Spiele'!$J38='alle Spiele'!BH38)),Punktsystem!$B$11,0)+IF(AND(Punktsystem!$D$10&lt;&gt;"",'alle Spiele'!$H38='alle Spiele'!$J38,'alle Spiele'!BG38='alle Spiele'!BH38,ABS('alle Spiele'!$H38-'alle Spiele'!BG38)=1),Punktsystem!$B$10,0),0)</f>
        <v>0</v>
      </c>
      <c r="BI38" s="225">
        <f>IF(BG38=Punktsystem!$B$5,IF(AND(Punktsystem!$I$14&lt;&gt;"",'alle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BJ38" s="230">
        <f>IF(OR('alle Spiele'!BJ38="",'alle Spiele'!BK38=""),0,IF(AND('alle Spiele'!$H38='alle Spiele'!BJ38,'alle Spiele'!$J38='alle Spiele'!BK38),Punktsystem!$B$5,IF(OR(AND('alle Spiele'!$H38-'alle Spiele'!$J38&lt;0,'alle Spiele'!BJ38-'alle Spiele'!BK38&lt;0),AND('alle Spiele'!$H38-'alle Spiele'!$J38&gt;0,'alle Spiele'!BJ38-'alle Spiele'!BK38&gt;0),AND('alle Spiele'!$H38-'alle Spiele'!$J38=0,'alle Spiele'!BJ38-'alle Spiele'!BK38=0)),Punktsystem!$B$6,0)))</f>
        <v>0</v>
      </c>
      <c r="BK38" s="224">
        <f>IF(BJ38=Punktsystem!$B$6,IF(AND(Punktsystem!$D$9&lt;&gt;"",'alle Spiele'!$H38-'alle Spiele'!$J38='alle Spiele'!BJ38-'alle Spiele'!BK38,'alle Spiele'!$H38&lt;&gt;'alle Spiele'!$J38),Punktsystem!$B$9,0)+IF(AND(Punktsystem!$D$11&lt;&gt;"",OR('alle Spiele'!$H38='alle Spiele'!BJ38,'alle Spiele'!$J38='alle Spiele'!BK38)),Punktsystem!$B$11,0)+IF(AND(Punktsystem!$D$10&lt;&gt;"",'alle Spiele'!$H38='alle Spiele'!$J38,'alle Spiele'!BJ38='alle Spiele'!BK38,ABS('alle Spiele'!$H38-'alle Spiele'!BJ38)=1),Punktsystem!$B$10,0),0)</f>
        <v>0</v>
      </c>
      <c r="BL38" s="225">
        <f>IF(BJ38=Punktsystem!$B$5,IF(AND(Punktsystem!$I$14&lt;&gt;"",'alle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BM38" s="230">
        <f>IF(OR('alle Spiele'!BM38="",'alle Spiele'!BN38=""),0,IF(AND('alle Spiele'!$H38='alle Spiele'!BM38,'alle Spiele'!$J38='alle Spiele'!BN38),Punktsystem!$B$5,IF(OR(AND('alle Spiele'!$H38-'alle Spiele'!$J38&lt;0,'alle Spiele'!BM38-'alle Spiele'!BN38&lt;0),AND('alle Spiele'!$H38-'alle Spiele'!$J38&gt;0,'alle Spiele'!BM38-'alle Spiele'!BN38&gt;0),AND('alle Spiele'!$H38-'alle Spiele'!$J38=0,'alle Spiele'!BM38-'alle Spiele'!BN38=0)),Punktsystem!$B$6,0)))</f>
        <v>0</v>
      </c>
      <c r="BN38" s="224">
        <f>IF(BM38=Punktsystem!$B$6,IF(AND(Punktsystem!$D$9&lt;&gt;"",'alle Spiele'!$H38-'alle Spiele'!$J38='alle Spiele'!BM38-'alle Spiele'!BN38,'alle Spiele'!$H38&lt;&gt;'alle Spiele'!$J38),Punktsystem!$B$9,0)+IF(AND(Punktsystem!$D$11&lt;&gt;"",OR('alle Spiele'!$H38='alle Spiele'!BM38,'alle Spiele'!$J38='alle Spiele'!BN38)),Punktsystem!$B$11,0)+IF(AND(Punktsystem!$D$10&lt;&gt;"",'alle Spiele'!$H38='alle Spiele'!$J38,'alle Spiele'!BM38='alle Spiele'!BN38,ABS('alle Spiele'!$H38-'alle Spiele'!BM38)=1),Punktsystem!$B$10,0),0)</f>
        <v>0</v>
      </c>
      <c r="BO38" s="225">
        <f>IF(BM38=Punktsystem!$B$5,IF(AND(Punktsystem!$I$14&lt;&gt;"",'alle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BP38" s="230">
        <f>IF(OR('alle Spiele'!BP38="",'alle Spiele'!BQ38=""),0,IF(AND('alle Spiele'!$H38='alle Spiele'!BP38,'alle Spiele'!$J38='alle Spiele'!BQ38),Punktsystem!$B$5,IF(OR(AND('alle Spiele'!$H38-'alle Spiele'!$J38&lt;0,'alle Spiele'!BP38-'alle Spiele'!BQ38&lt;0),AND('alle Spiele'!$H38-'alle Spiele'!$J38&gt;0,'alle Spiele'!BP38-'alle Spiele'!BQ38&gt;0),AND('alle Spiele'!$H38-'alle Spiele'!$J38=0,'alle Spiele'!BP38-'alle Spiele'!BQ38=0)),Punktsystem!$B$6,0)))</f>
        <v>0</v>
      </c>
      <c r="BQ38" s="224">
        <f>IF(BP38=Punktsystem!$B$6,IF(AND(Punktsystem!$D$9&lt;&gt;"",'alle Spiele'!$H38-'alle Spiele'!$J38='alle Spiele'!BP38-'alle Spiele'!BQ38,'alle Spiele'!$H38&lt;&gt;'alle Spiele'!$J38),Punktsystem!$B$9,0)+IF(AND(Punktsystem!$D$11&lt;&gt;"",OR('alle Spiele'!$H38='alle Spiele'!BP38,'alle Spiele'!$J38='alle Spiele'!BQ38)),Punktsystem!$B$11,0)+IF(AND(Punktsystem!$D$10&lt;&gt;"",'alle Spiele'!$H38='alle Spiele'!$J38,'alle Spiele'!BP38='alle Spiele'!BQ38,ABS('alle Spiele'!$H38-'alle Spiele'!BP38)=1),Punktsystem!$B$10,0),0)</f>
        <v>0</v>
      </c>
      <c r="BR38" s="225">
        <f>IF(BP38=Punktsystem!$B$5,IF(AND(Punktsystem!$I$14&lt;&gt;"",'alle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BS38" s="230">
        <f>IF(OR('alle Spiele'!BS38="",'alle Spiele'!BT38=""),0,IF(AND('alle Spiele'!$H38='alle Spiele'!BS38,'alle Spiele'!$J38='alle Spiele'!BT38),Punktsystem!$B$5,IF(OR(AND('alle Spiele'!$H38-'alle Spiele'!$J38&lt;0,'alle Spiele'!BS38-'alle Spiele'!BT38&lt;0),AND('alle Spiele'!$H38-'alle Spiele'!$J38&gt;0,'alle Spiele'!BS38-'alle Spiele'!BT38&gt;0),AND('alle Spiele'!$H38-'alle Spiele'!$J38=0,'alle Spiele'!BS38-'alle Spiele'!BT38=0)),Punktsystem!$B$6,0)))</f>
        <v>0</v>
      </c>
      <c r="BT38" s="224">
        <f>IF(BS38=Punktsystem!$B$6,IF(AND(Punktsystem!$D$9&lt;&gt;"",'alle Spiele'!$H38-'alle Spiele'!$J38='alle Spiele'!BS38-'alle Spiele'!BT38,'alle Spiele'!$H38&lt;&gt;'alle Spiele'!$J38),Punktsystem!$B$9,0)+IF(AND(Punktsystem!$D$11&lt;&gt;"",OR('alle Spiele'!$H38='alle Spiele'!BS38,'alle Spiele'!$J38='alle Spiele'!BT38)),Punktsystem!$B$11,0)+IF(AND(Punktsystem!$D$10&lt;&gt;"",'alle Spiele'!$H38='alle Spiele'!$J38,'alle Spiele'!BS38='alle Spiele'!BT38,ABS('alle Spiele'!$H38-'alle Spiele'!BS38)=1),Punktsystem!$B$10,0),0)</f>
        <v>0</v>
      </c>
      <c r="BU38" s="225">
        <f>IF(BS38=Punktsystem!$B$5,IF(AND(Punktsystem!$I$14&lt;&gt;"",'alle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BV38" s="230">
        <f>IF(OR('alle Spiele'!BV38="",'alle Spiele'!BW38=""),0,IF(AND('alle Spiele'!$H38='alle Spiele'!BV38,'alle Spiele'!$J38='alle Spiele'!BW38),Punktsystem!$B$5,IF(OR(AND('alle Spiele'!$H38-'alle Spiele'!$J38&lt;0,'alle Spiele'!BV38-'alle Spiele'!BW38&lt;0),AND('alle Spiele'!$H38-'alle Spiele'!$J38&gt;0,'alle Spiele'!BV38-'alle Spiele'!BW38&gt;0),AND('alle Spiele'!$H38-'alle Spiele'!$J38=0,'alle Spiele'!BV38-'alle Spiele'!BW38=0)),Punktsystem!$B$6,0)))</f>
        <v>0</v>
      </c>
      <c r="BW38" s="224">
        <f>IF(BV38=Punktsystem!$B$6,IF(AND(Punktsystem!$D$9&lt;&gt;"",'alle Spiele'!$H38-'alle Spiele'!$J38='alle Spiele'!BV38-'alle Spiele'!BW38,'alle Spiele'!$H38&lt;&gt;'alle Spiele'!$J38),Punktsystem!$B$9,0)+IF(AND(Punktsystem!$D$11&lt;&gt;"",OR('alle Spiele'!$H38='alle Spiele'!BV38,'alle Spiele'!$J38='alle Spiele'!BW38)),Punktsystem!$B$11,0)+IF(AND(Punktsystem!$D$10&lt;&gt;"",'alle Spiele'!$H38='alle Spiele'!$J38,'alle Spiele'!BV38='alle Spiele'!BW38,ABS('alle Spiele'!$H38-'alle Spiele'!BV38)=1),Punktsystem!$B$10,0),0)</f>
        <v>0</v>
      </c>
      <c r="BX38" s="225">
        <f>IF(BV38=Punktsystem!$B$5,IF(AND(Punktsystem!$I$14&lt;&gt;"",'alle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BY38" s="230">
        <f>IF(OR('alle Spiele'!BY38="",'alle Spiele'!BZ38=""),0,IF(AND('alle Spiele'!$H38='alle Spiele'!BY38,'alle Spiele'!$J38='alle Spiele'!BZ38),Punktsystem!$B$5,IF(OR(AND('alle Spiele'!$H38-'alle Spiele'!$J38&lt;0,'alle Spiele'!BY38-'alle Spiele'!BZ38&lt;0),AND('alle Spiele'!$H38-'alle Spiele'!$J38&gt;0,'alle Spiele'!BY38-'alle Spiele'!BZ38&gt;0),AND('alle Spiele'!$H38-'alle Spiele'!$J38=0,'alle Spiele'!BY38-'alle Spiele'!BZ38=0)),Punktsystem!$B$6,0)))</f>
        <v>0</v>
      </c>
      <c r="BZ38" s="224">
        <f>IF(BY38=Punktsystem!$B$6,IF(AND(Punktsystem!$D$9&lt;&gt;"",'alle Spiele'!$H38-'alle Spiele'!$J38='alle Spiele'!BY38-'alle Spiele'!BZ38,'alle Spiele'!$H38&lt;&gt;'alle Spiele'!$J38),Punktsystem!$B$9,0)+IF(AND(Punktsystem!$D$11&lt;&gt;"",OR('alle Spiele'!$H38='alle Spiele'!BY38,'alle Spiele'!$J38='alle Spiele'!BZ38)),Punktsystem!$B$11,0)+IF(AND(Punktsystem!$D$10&lt;&gt;"",'alle Spiele'!$H38='alle Spiele'!$J38,'alle Spiele'!BY38='alle Spiele'!BZ38,ABS('alle Spiele'!$H38-'alle Spiele'!BY38)=1),Punktsystem!$B$10,0),0)</f>
        <v>0</v>
      </c>
      <c r="CA38" s="225">
        <f>IF(BY38=Punktsystem!$B$5,IF(AND(Punktsystem!$I$14&lt;&gt;"",'alle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CB38" s="230">
        <f>IF(OR('alle Spiele'!CB38="",'alle Spiele'!CC38=""),0,IF(AND('alle Spiele'!$H38='alle Spiele'!CB38,'alle Spiele'!$J38='alle Spiele'!CC38),Punktsystem!$B$5,IF(OR(AND('alle Spiele'!$H38-'alle Spiele'!$J38&lt;0,'alle Spiele'!CB38-'alle Spiele'!CC38&lt;0),AND('alle Spiele'!$H38-'alle Spiele'!$J38&gt;0,'alle Spiele'!CB38-'alle Spiele'!CC38&gt;0),AND('alle Spiele'!$H38-'alle Spiele'!$J38=0,'alle Spiele'!CB38-'alle Spiele'!CC38=0)),Punktsystem!$B$6,0)))</f>
        <v>0</v>
      </c>
      <c r="CC38" s="224">
        <f>IF(CB38=Punktsystem!$B$6,IF(AND(Punktsystem!$D$9&lt;&gt;"",'alle Spiele'!$H38-'alle Spiele'!$J38='alle Spiele'!CB38-'alle Spiele'!CC38,'alle Spiele'!$H38&lt;&gt;'alle Spiele'!$J38),Punktsystem!$B$9,0)+IF(AND(Punktsystem!$D$11&lt;&gt;"",OR('alle Spiele'!$H38='alle Spiele'!CB38,'alle Spiele'!$J38='alle Spiele'!CC38)),Punktsystem!$B$11,0)+IF(AND(Punktsystem!$D$10&lt;&gt;"",'alle Spiele'!$H38='alle Spiele'!$J38,'alle Spiele'!CB38='alle Spiele'!CC38,ABS('alle Spiele'!$H38-'alle Spiele'!CB38)=1),Punktsystem!$B$10,0),0)</f>
        <v>0</v>
      </c>
      <c r="CD38" s="225">
        <f>IF(CB38=Punktsystem!$B$5,IF(AND(Punktsystem!$I$14&lt;&gt;"",'alle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CE38" s="230">
        <f>IF(OR('alle Spiele'!CE38="",'alle Spiele'!CF38=""),0,IF(AND('alle Spiele'!$H38='alle Spiele'!CE38,'alle Spiele'!$J38='alle Spiele'!CF38),Punktsystem!$B$5,IF(OR(AND('alle Spiele'!$H38-'alle Spiele'!$J38&lt;0,'alle Spiele'!CE38-'alle Spiele'!CF38&lt;0),AND('alle Spiele'!$H38-'alle Spiele'!$J38&gt;0,'alle Spiele'!CE38-'alle Spiele'!CF38&gt;0),AND('alle Spiele'!$H38-'alle Spiele'!$J38=0,'alle Spiele'!CE38-'alle Spiele'!CF38=0)),Punktsystem!$B$6,0)))</f>
        <v>0</v>
      </c>
      <c r="CF38" s="224">
        <f>IF(CE38=Punktsystem!$B$6,IF(AND(Punktsystem!$D$9&lt;&gt;"",'alle Spiele'!$H38-'alle Spiele'!$J38='alle Spiele'!CE38-'alle Spiele'!CF38,'alle Spiele'!$H38&lt;&gt;'alle Spiele'!$J38),Punktsystem!$B$9,0)+IF(AND(Punktsystem!$D$11&lt;&gt;"",OR('alle Spiele'!$H38='alle Spiele'!CE38,'alle Spiele'!$J38='alle Spiele'!CF38)),Punktsystem!$B$11,0)+IF(AND(Punktsystem!$D$10&lt;&gt;"",'alle Spiele'!$H38='alle Spiele'!$J38,'alle Spiele'!CE38='alle Spiele'!CF38,ABS('alle Spiele'!$H38-'alle Spiele'!CE38)=1),Punktsystem!$B$10,0),0)</f>
        <v>0</v>
      </c>
      <c r="CG38" s="225">
        <f>IF(CE38=Punktsystem!$B$5,IF(AND(Punktsystem!$I$14&lt;&gt;"",'alle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CH38" s="230">
        <f>IF(OR('alle Spiele'!CH38="",'alle Spiele'!CI38=""),0,IF(AND('alle Spiele'!$H38='alle Spiele'!CH38,'alle Spiele'!$J38='alle Spiele'!CI38),Punktsystem!$B$5,IF(OR(AND('alle Spiele'!$H38-'alle Spiele'!$J38&lt;0,'alle Spiele'!CH38-'alle Spiele'!CI38&lt;0),AND('alle Spiele'!$H38-'alle Spiele'!$J38&gt;0,'alle Spiele'!CH38-'alle Spiele'!CI38&gt;0),AND('alle Spiele'!$H38-'alle Spiele'!$J38=0,'alle Spiele'!CH38-'alle Spiele'!CI38=0)),Punktsystem!$B$6,0)))</f>
        <v>0</v>
      </c>
      <c r="CI38" s="224">
        <f>IF(CH38=Punktsystem!$B$6,IF(AND(Punktsystem!$D$9&lt;&gt;"",'alle Spiele'!$H38-'alle Spiele'!$J38='alle Spiele'!CH38-'alle Spiele'!CI38,'alle Spiele'!$H38&lt;&gt;'alle Spiele'!$J38),Punktsystem!$B$9,0)+IF(AND(Punktsystem!$D$11&lt;&gt;"",OR('alle Spiele'!$H38='alle Spiele'!CH38,'alle Spiele'!$J38='alle Spiele'!CI38)),Punktsystem!$B$11,0)+IF(AND(Punktsystem!$D$10&lt;&gt;"",'alle Spiele'!$H38='alle Spiele'!$J38,'alle Spiele'!CH38='alle Spiele'!CI38,ABS('alle Spiele'!$H38-'alle Spiele'!CH38)=1),Punktsystem!$B$10,0),0)</f>
        <v>0</v>
      </c>
      <c r="CJ38" s="225">
        <f>IF(CH38=Punktsystem!$B$5,IF(AND(Punktsystem!$I$14&lt;&gt;"",'alle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CK38" s="230">
        <f>IF(OR('alle Spiele'!CK38="",'alle Spiele'!CL38=""),0,IF(AND('alle Spiele'!$H38='alle Spiele'!CK38,'alle Spiele'!$J38='alle Spiele'!CL38),Punktsystem!$B$5,IF(OR(AND('alle Spiele'!$H38-'alle Spiele'!$J38&lt;0,'alle Spiele'!CK38-'alle Spiele'!CL38&lt;0),AND('alle Spiele'!$H38-'alle Spiele'!$J38&gt;0,'alle Spiele'!CK38-'alle Spiele'!CL38&gt;0),AND('alle Spiele'!$H38-'alle Spiele'!$J38=0,'alle Spiele'!CK38-'alle Spiele'!CL38=0)),Punktsystem!$B$6,0)))</f>
        <v>0</v>
      </c>
      <c r="CL38" s="224">
        <f>IF(CK38=Punktsystem!$B$6,IF(AND(Punktsystem!$D$9&lt;&gt;"",'alle Spiele'!$H38-'alle Spiele'!$J38='alle Spiele'!CK38-'alle Spiele'!CL38,'alle Spiele'!$H38&lt;&gt;'alle Spiele'!$J38),Punktsystem!$B$9,0)+IF(AND(Punktsystem!$D$11&lt;&gt;"",OR('alle Spiele'!$H38='alle Spiele'!CK38,'alle Spiele'!$J38='alle Spiele'!CL38)),Punktsystem!$B$11,0)+IF(AND(Punktsystem!$D$10&lt;&gt;"",'alle Spiele'!$H38='alle Spiele'!$J38,'alle Spiele'!CK38='alle Spiele'!CL38,ABS('alle Spiele'!$H38-'alle Spiele'!CK38)=1),Punktsystem!$B$10,0),0)</f>
        <v>0</v>
      </c>
      <c r="CM38" s="225">
        <f>IF(CK38=Punktsystem!$B$5,IF(AND(Punktsystem!$I$14&lt;&gt;"",'alle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CN38" s="230">
        <f>IF(OR('alle Spiele'!CN38="",'alle Spiele'!CO38=""),0,IF(AND('alle Spiele'!$H38='alle Spiele'!CN38,'alle Spiele'!$J38='alle Spiele'!CO38),Punktsystem!$B$5,IF(OR(AND('alle Spiele'!$H38-'alle Spiele'!$J38&lt;0,'alle Spiele'!CN38-'alle Spiele'!CO38&lt;0),AND('alle Spiele'!$H38-'alle Spiele'!$J38&gt;0,'alle Spiele'!CN38-'alle Spiele'!CO38&gt;0),AND('alle Spiele'!$H38-'alle Spiele'!$J38=0,'alle Spiele'!CN38-'alle Spiele'!CO38=0)),Punktsystem!$B$6,0)))</f>
        <v>0</v>
      </c>
      <c r="CO38" s="224">
        <f>IF(CN38=Punktsystem!$B$6,IF(AND(Punktsystem!$D$9&lt;&gt;"",'alle Spiele'!$H38-'alle Spiele'!$J38='alle Spiele'!CN38-'alle Spiele'!CO38,'alle Spiele'!$H38&lt;&gt;'alle Spiele'!$J38),Punktsystem!$B$9,0)+IF(AND(Punktsystem!$D$11&lt;&gt;"",OR('alle Spiele'!$H38='alle Spiele'!CN38,'alle Spiele'!$J38='alle Spiele'!CO38)),Punktsystem!$B$11,0)+IF(AND(Punktsystem!$D$10&lt;&gt;"",'alle Spiele'!$H38='alle Spiele'!$J38,'alle Spiele'!CN38='alle Spiele'!CO38,ABS('alle Spiele'!$H38-'alle Spiele'!CN38)=1),Punktsystem!$B$10,0),0)</f>
        <v>0</v>
      </c>
      <c r="CP38" s="225">
        <f>IF(CN38=Punktsystem!$B$5,IF(AND(Punktsystem!$I$14&lt;&gt;"",'alle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CQ38" s="230">
        <f>IF(OR('alle Spiele'!CQ38="",'alle Spiele'!CR38=""),0,IF(AND('alle Spiele'!$H38='alle Spiele'!CQ38,'alle Spiele'!$J38='alle Spiele'!CR38),Punktsystem!$B$5,IF(OR(AND('alle Spiele'!$H38-'alle Spiele'!$J38&lt;0,'alle Spiele'!CQ38-'alle Spiele'!CR38&lt;0),AND('alle Spiele'!$H38-'alle Spiele'!$J38&gt;0,'alle Spiele'!CQ38-'alle Spiele'!CR38&gt;0),AND('alle Spiele'!$H38-'alle Spiele'!$J38=0,'alle Spiele'!CQ38-'alle Spiele'!CR38=0)),Punktsystem!$B$6,0)))</f>
        <v>0</v>
      </c>
      <c r="CR38" s="224">
        <f>IF(CQ38=Punktsystem!$B$6,IF(AND(Punktsystem!$D$9&lt;&gt;"",'alle Spiele'!$H38-'alle Spiele'!$J38='alle Spiele'!CQ38-'alle Spiele'!CR38,'alle Spiele'!$H38&lt;&gt;'alle Spiele'!$J38),Punktsystem!$B$9,0)+IF(AND(Punktsystem!$D$11&lt;&gt;"",OR('alle Spiele'!$H38='alle Spiele'!CQ38,'alle Spiele'!$J38='alle Spiele'!CR38)),Punktsystem!$B$11,0)+IF(AND(Punktsystem!$D$10&lt;&gt;"",'alle Spiele'!$H38='alle Spiele'!$J38,'alle Spiele'!CQ38='alle Spiele'!CR38,ABS('alle Spiele'!$H38-'alle Spiele'!CQ38)=1),Punktsystem!$B$10,0),0)</f>
        <v>0</v>
      </c>
      <c r="CS38" s="225">
        <f>IF(CQ38=Punktsystem!$B$5,IF(AND(Punktsystem!$I$14&lt;&gt;"",'alle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CT38" s="230">
        <f>IF(OR('alle Spiele'!CT38="",'alle Spiele'!CU38=""),0,IF(AND('alle Spiele'!$H38='alle Spiele'!CT38,'alle Spiele'!$J38='alle Spiele'!CU38),Punktsystem!$B$5,IF(OR(AND('alle Spiele'!$H38-'alle Spiele'!$J38&lt;0,'alle Spiele'!CT38-'alle Spiele'!CU38&lt;0),AND('alle Spiele'!$H38-'alle Spiele'!$J38&gt;0,'alle Spiele'!CT38-'alle Spiele'!CU38&gt;0),AND('alle Spiele'!$H38-'alle Spiele'!$J38=0,'alle Spiele'!CT38-'alle Spiele'!CU38=0)),Punktsystem!$B$6,0)))</f>
        <v>0</v>
      </c>
      <c r="CU38" s="224">
        <f>IF(CT38=Punktsystem!$B$6,IF(AND(Punktsystem!$D$9&lt;&gt;"",'alle Spiele'!$H38-'alle Spiele'!$J38='alle Spiele'!CT38-'alle Spiele'!CU38,'alle Spiele'!$H38&lt;&gt;'alle Spiele'!$J38),Punktsystem!$B$9,0)+IF(AND(Punktsystem!$D$11&lt;&gt;"",OR('alle Spiele'!$H38='alle Spiele'!CT38,'alle Spiele'!$J38='alle Spiele'!CU38)),Punktsystem!$B$11,0)+IF(AND(Punktsystem!$D$10&lt;&gt;"",'alle Spiele'!$H38='alle Spiele'!$J38,'alle Spiele'!CT38='alle Spiele'!CU38,ABS('alle Spiele'!$H38-'alle Spiele'!CT38)=1),Punktsystem!$B$10,0),0)</f>
        <v>0</v>
      </c>
      <c r="CV38" s="225">
        <f>IF(CT38=Punktsystem!$B$5,IF(AND(Punktsystem!$I$14&lt;&gt;"",'alle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CW38" s="230">
        <f>IF(OR('alle Spiele'!CW38="",'alle Spiele'!CX38=""),0,IF(AND('alle Spiele'!$H38='alle Spiele'!CW38,'alle Spiele'!$J38='alle Spiele'!CX38),Punktsystem!$B$5,IF(OR(AND('alle Spiele'!$H38-'alle Spiele'!$J38&lt;0,'alle Spiele'!CW38-'alle Spiele'!CX38&lt;0),AND('alle Spiele'!$H38-'alle Spiele'!$J38&gt;0,'alle Spiele'!CW38-'alle Spiele'!CX38&gt;0),AND('alle Spiele'!$H38-'alle Spiele'!$J38=0,'alle Spiele'!CW38-'alle Spiele'!CX38=0)),Punktsystem!$B$6,0)))</f>
        <v>0</v>
      </c>
      <c r="CX38" s="224">
        <f>IF(CW38=Punktsystem!$B$6,IF(AND(Punktsystem!$D$9&lt;&gt;"",'alle Spiele'!$H38-'alle Spiele'!$J38='alle Spiele'!CW38-'alle Spiele'!CX38,'alle Spiele'!$H38&lt;&gt;'alle Spiele'!$J38),Punktsystem!$B$9,0)+IF(AND(Punktsystem!$D$11&lt;&gt;"",OR('alle Spiele'!$H38='alle Spiele'!CW38,'alle Spiele'!$J38='alle Spiele'!CX38)),Punktsystem!$B$11,0)+IF(AND(Punktsystem!$D$10&lt;&gt;"",'alle Spiele'!$H38='alle Spiele'!$J38,'alle Spiele'!CW38='alle Spiele'!CX38,ABS('alle Spiele'!$H38-'alle Spiele'!CW38)=1),Punktsystem!$B$10,0),0)</f>
        <v>0</v>
      </c>
      <c r="CY38" s="225">
        <f>IF(CW38=Punktsystem!$B$5,IF(AND(Punktsystem!$I$14&lt;&gt;"",'alle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CZ38" s="230">
        <f>IF(OR('alle Spiele'!CZ38="",'alle Spiele'!DA38=""),0,IF(AND('alle Spiele'!$H38='alle Spiele'!CZ38,'alle Spiele'!$J38='alle Spiele'!DA38),Punktsystem!$B$5,IF(OR(AND('alle Spiele'!$H38-'alle Spiele'!$J38&lt;0,'alle Spiele'!CZ38-'alle Spiele'!DA38&lt;0),AND('alle Spiele'!$H38-'alle Spiele'!$J38&gt;0,'alle Spiele'!CZ38-'alle Spiele'!DA38&gt;0),AND('alle Spiele'!$H38-'alle Spiele'!$J38=0,'alle Spiele'!CZ38-'alle Spiele'!DA38=0)),Punktsystem!$B$6,0)))</f>
        <v>0</v>
      </c>
      <c r="DA38" s="224">
        <f>IF(CZ38=Punktsystem!$B$6,IF(AND(Punktsystem!$D$9&lt;&gt;"",'alle Spiele'!$H38-'alle Spiele'!$J38='alle Spiele'!CZ38-'alle Spiele'!DA38,'alle Spiele'!$H38&lt;&gt;'alle Spiele'!$J38),Punktsystem!$B$9,0)+IF(AND(Punktsystem!$D$11&lt;&gt;"",OR('alle Spiele'!$H38='alle Spiele'!CZ38,'alle Spiele'!$J38='alle Spiele'!DA38)),Punktsystem!$B$11,0)+IF(AND(Punktsystem!$D$10&lt;&gt;"",'alle Spiele'!$H38='alle Spiele'!$J38,'alle Spiele'!CZ38='alle Spiele'!DA38,ABS('alle Spiele'!$H38-'alle Spiele'!CZ38)=1),Punktsystem!$B$10,0),0)</f>
        <v>0</v>
      </c>
      <c r="DB38" s="225">
        <f>IF(CZ38=Punktsystem!$B$5,IF(AND(Punktsystem!$I$14&lt;&gt;"",'alle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DC38" s="230">
        <f>IF(OR('alle Spiele'!DC38="",'alle Spiele'!DD38=""),0,IF(AND('alle Spiele'!$H38='alle Spiele'!DC38,'alle Spiele'!$J38='alle Spiele'!DD38),Punktsystem!$B$5,IF(OR(AND('alle Spiele'!$H38-'alle Spiele'!$J38&lt;0,'alle Spiele'!DC38-'alle Spiele'!DD38&lt;0),AND('alle Spiele'!$H38-'alle Spiele'!$J38&gt;0,'alle Spiele'!DC38-'alle Spiele'!DD38&gt;0),AND('alle Spiele'!$H38-'alle Spiele'!$J38=0,'alle Spiele'!DC38-'alle Spiele'!DD38=0)),Punktsystem!$B$6,0)))</f>
        <v>0</v>
      </c>
      <c r="DD38" s="224">
        <f>IF(DC38=Punktsystem!$B$6,IF(AND(Punktsystem!$D$9&lt;&gt;"",'alle Spiele'!$H38-'alle Spiele'!$J38='alle Spiele'!DC38-'alle Spiele'!DD38,'alle Spiele'!$H38&lt;&gt;'alle Spiele'!$J38),Punktsystem!$B$9,0)+IF(AND(Punktsystem!$D$11&lt;&gt;"",OR('alle Spiele'!$H38='alle Spiele'!DC38,'alle Spiele'!$J38='alle Spiele'!DD38)),Punktsystem!$B$11,0)+IF(AND(Punktsystem!$D$10&lt;&gt;"",'alle Spiele'!$H38='alle Spiele'!$J38,'alle Spiele'!DC38='alle Spiele'!DD38,ABS('alle Spiele'!$H38-'alle Spiele'!DC38)=1),Punktsystem!$B$10,0),0)</f>
        <v>0</v>
      </c>
      <c r="DE38" s="225">
        <f>IF(DC38=Punktsystem!$B$5,IF(AND(Punktsystem!$I$14&lt;&gt;"",'alle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DF38" s="230">
        <f>IF(OR('alle Spiele'!DF38="",'alle Spiele'!DG38=""),0,IF(AND('alle Spiele'!$H38='alle Spiele'!DF38,'alle Spiele'!$J38='alle Spiele'!DG38),Punktsystem!$B$5,IF(OR(AND('alle Spiele'!$H38-'alle Spiele'!$J38&lt;0,'alle Spiele'!DF38-'alle Spiele'!DG38&lt;0),AND('alle Spiele'!$H38-'alle Spiele'!$J38&gt;0,'alle Spiele'!DF38-'alle Spiele'!DG38&gt;0),AND('alle Spiele'!$H38-'alle Spiele'!$J38=0,'alle Spiele'!DF38-'alle Spiele'!DG38=0)),Punktsystem!$B$6,0)))</f>
        <v>0</v>
      </c>
      <c r="DG38" s="224">
        <f>IF(DF38=Punktsystem!$B$6,IF(AND(Punktsystem!$D$9&lt;&gt;"",'alle Spiele'!$H38-'alle Spiele'!$J38='alle Spiele'!DF38-'alle Spiele'!DG38,'alle Spiele'!$H38&lt;&gt;'alle Spiele'!$J38),Punktsystem!$B$9,0)+IF(AND(Punktsystem!$D$11&lt;&gt;"",OR('alle Spiele'!$H38='alle Spiele'!DF38,'alle Spiele'!$J38='alle Spiele'!DG38)),Punktsystem!$B$11,0)+IF(AND(Punktsystem!$D$10&lt;&gt;"",'alle Spiele'!$H38='alle Spiele'!$J38,'alle Spiele'!DF38='alle Spiele'!DG38,ABS('alle Spiele'!$H38-'alle Spiele'!DF38)=1),Punktsystem!$B$10,0),0)</f>
        <v>0</v>
      </c>
      <c r="DH38" s="225">
        <f>IF(DF38=Punktsystem!$B$5,IF(AND(Punktsystem!$I$14&lt;&gt;"",'alle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DI38" s="230">
        <f>IF(OR('alle Spiele'!DI38="",'alle Spiele'!DJ38=""),0,IF(AND('alle Spiele'!$H38='alle Spiele'!DI38,'alle Spiele'!$J38='alle Spiele'!DJ38),Punktsystem!$B$5,IF(OR(AND('alle Spiele'!$H38-'alle Spiele'!$J38&lt;0,'alle Spiele'!DI38-'alle Spiele'!DJ38&lt;0),AND('alle Spiele'!$H38-'alle Spiele'!$J38&gt;0,'alle Spiele'!DI38-'alle Spiele'!DJ38&gt;0),AND('alle Spiele'!$H38-'alle Spiele'!$J38=0,'alle Spiele'!DI38-'alle Spiele'!DJ38=0)),Punktsystem!$B$6,0)))</f>
        <v>0</v>
      </c>
      <c r="DJ38" s="224">
        <f>IF(DI38=Punktsystem!$B$6,IF(AND(Punktsystem!$D$9&lt;&gt;"",'alle Spiele'!$H38-'alle Spiele'!$J38='alle Spiele'!DI38-'alle Spiele'!DJ38,'alle Spiele'!$H38&lt;&gt;'alle Spiele'!$J38),Punktsystem!$B$9,0)+IF(AND(Punktsystem!$D$11&lt;&gt;"",OR('alle Spiele'!$H38='alle Spiele'!DI38,'alle Spiele'!$J38='alle Spiele'!DJ38)),Punktsystem!$B$11,0)+IF(AND(Punktsystem!$D$10&lt;&gt;"",'alle Spiele'!$H38='alle Spiele'!$J38,'alle Spiele'!DI38='alle Spiele'!DJ38,ABS('alle Spiele'!$H38-'alle Spiele'!DI38)=1),Punktsystem!$B$10,0),0)</f>
        <v>0</v>
      </c>
      <c r="DK38" s="225">
        <f>IF(DI38=Punktsystem!$B$5,IF(AND(Punktsystem!$I$14&lt;&gt;"",'alle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DL38" s="230">
        <f>IF(OR('alle Spiele'!DL38="",'alle Spiele'!DM38=""),0,IF(AND('alle Spiele'!$H38='alle Spiele'!DL38,'alle Spiele'!$J38='alle Spiele'!DM38),Punktsystem!$B$5,IF(OR(AND('alle Spiele'!$H38-'alle Spiele'!$J38&lt;0,'alle Spiele'!DL38-'alle Spiele'!DM38&lt;0),AND('alle Spiele'!$H38-'alle Spiele'!$J38&gt;0,'alle Spiele'!DL38-'alle Spiele'!DM38&gt;0),AND('alle Spiele'!$H38-'alle Spiele'!$J38=0,'alle Spiele'!DL38-'alle Spiele'!DM38=0)),Punktsystem!$B$6,0)))</f>
        <v>0</v>
      </c>
      <c r="DM38" s="224">
        <f>IF(DL38=Punktsystem!$B$6,IF(AND(Punktsystem!$D$9&lt;&gt;"",'alle Spiele'!$H38-'alle Spiele'!$J38='alle Spiele'!DL38-'alle Spiele'!DM38,'alle Spiele'!$H38&lt;&gt;'alle Spiele'!$J38),Punktsystem!$B$9,0)+IF(AND(Punktsystem!$D$11&lt;&gt;"",OR('alle Spiele'!$H38='alle Spiele'!DL38,'alle Spiele'!$J38='alle Spiele'!DM38)),Punktsystem!$B$11,0)+IF(AND(Punktsystem!$D$10&lt;&gt;"",'alle Spiele'!$H38='alle Spiele'!$J38,'alle Spiele'!DL38='alle Spiele'!DM38,ABS('alle Spiele'!$H38-'alle Spiele'!DL38)=1),Punktsystem!$B$10,0),0)</f>
        <v>0</v>
      </c>
      <c r="DN38" s="225">
        <f>IF(DL38=Punktsystem!$B$5,IF(AND(Punktsystem!$I$14&lt;&gt;"",'alle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DO38" s="230">
        <f>IF(OR('alle Spiele'!DO38="",'alle Spiele'!DP38=""),0,IF(AND('alle Spiele'!$H38='alle Spiele'!DO38,'alle Spiele'!$J38='alle Spiele'!DP38),Punktsystem!$B$5,IF(OR(AND('alle Spiele'!$H38-'alle Spiele'!$J38&lt;0,'alle Spiele'!DO38-'alle Spiele'!DP38&lt;0),AND('alle Spiele'!$H38-'alle Spiele'!$J38&gt;0,'alle Spiele'!DO38-'alle Spiele'!DP38&gt;0),AND('alle Spiele'!$H38-'alle Spiele'!$J38=0,'alle Spiele'!DO38-'alle Spiele'!DP38=0)),Punktsystem!$B$6,0)))</f>
        <v>0</v>
      </c>
      <c r="DP38" s="224">
        <f>IF(DO38=Punktsystem!$B$6,IF(AND(Punktsystem!$D$9&lt;&gt;"",'alle Spiele'!$H38-'alle Spiele'!$J38='alle Spiele'!DO38-'alle Spiele'!DP38,'alle Spiele'!$H38&lt;&gt;'alle Spiele'!$J38),Punktsystem!$B$9,0)+IF(AND(Punktsystem!$D$11&lt;&gt;"",OR('alle Spiele'!$H38='alle Spiele'!DO38,'alle Spiele'!$J38='alle Spiele'!DP38)),Punktsystem!$B$11,0)+IF(AND(Punktsystem!$D$10&lt;&gt;"",'alle Spiele'!$H38='alle Spiele'!$J38,'alle Spiele'!DO38='alle Spiele'!DP38,ABS('alle Spiele'!$H38-'alle Spiele'!DO38)=1),Punktsystem!$B$10,0),0)</f>
        <v>0</v>
      </c>
      <c r="DQ38" s="225">
        <f>IF(DO38=Punktsystem!$B$5,IF(AND(Punktsystem!$I$14&lt;&gt;"",'alle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DR38" s="230">
        <f>IF(OR('alle Spiele'!DR38="",'alle Spiele'!DS38=""),0,IF(AND('alle Spiele'!$H38='alle Spiele'!DR38,'alle Spiele'!$J38='alle Spiele'!DS38),Punktsystem!$B$5,IF(OR(AND('alle Spiele'!$H38-'alle Spiele'!$J38&lt;0,'alle Spiele'!DR38-'alle Spiele'!DS38&lt;0),AND('alle Spiele'!$H38-'alle Spiele'!$J38&gt;0,'alle Spiele'!DR38-'alle Spiele'!DS38&gt;0),AND('alle Spiele'!$H38-'alle Spiele'!$J38=0,'alle Spiele'!DR38-'alle Spiele'!DS38=0)),Punktsystem!$B$6,0)))</f>
        <v>0</v>
      </c>
      <c r="DS38" s="224">
        <f>IF(DR38=Punktsystem!$B$6,IF(AND(Punktsystem!$D$9&lt;&gt;"",'alle Spiele'!$H38-'alle Spiele'!$J38='alle Spiele'!DR38-'alle Spiele'!DS38,'alle Spiele'!$H38&lt;&gt;'alle Spiele'!$J38),Punktsystem!$B$9,0)+IF(AND(Punktsystem!$D$11&lt;&gt;"",OR('alle Spiele'!$H38='alle Spiele'!DR38,'alle Spiele'!$J38='alle Spiele'!DS38)),Punktsystem!$B$11,0)+IF(AND(Punktsystem!$D$10&lt;&gt;"",'alle Spiele'!$H38='alle Spiele'!$J38,'alle Spiele'!DR38='alle Spiele'!DS38,ABS('alle Spiele'!$H38-'alle Spiele'!DR38)=1),Punktsystem!$B$10,0),0)</f>
        <v>0</v>
      </c>
      <c r="DT38" s="225">
        <f>IF(DR38=Punktsystem!$B$5,IF(AND(Punktsystem!$I$14&lt;&gt;"",'alle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DU38" s="230">
        <f>IF(OR('alle Spiele'!DU38="",'alle Spiele'!DV38=""),0,IF(AND('alle Spiele'!$H38='alle Spiele'!DU38,'alle Spiele'!$J38='alle Spiele'!DV38),Punktsystem!$B$5,IF(OR(AND('alle Spiele'!$H38-'alle Spiele'!$J38&lt;0,'alle Spiele'!DU38-'alle Spiele'!DV38&lt;0),AND('alle Spiele'!$H38-'alle Spiele'!$J38&gt;0,'alle Spiele'!DU38-'alle Spiele'!DV38&gt;0),AND('alle Spiele'!$H38-'alle Spiele'!$J38=0,'alle Spiele'!DU38-'alle Spiele'!DV38=0)),Punktsystem!$B$6,0)))</f>
        <v>0</v>
      </c>
      <c r="DV38" s="224">
        <f>IF(DU38=Punktsystem!$B$6,IF(AND(Punktsystem!$D$9&lt;&gt;"",'alle Spiele'!$H38-'alle Spiele'!$J38='alle Spiele'!DU38-'alle Spiele'!DV38,'alle Spiele'!$H38&lt;&gt;'alle Spiele'!$J38),Punktsystem!$B$9,0)+IF(AND(Punktsystem!$D$11&lt;&gt;"",OR('alle Spiele'!$H38='alle Spiele'!DU38,'alle Spiele'!$J38='alle Spiele'!DV38)),Punktsystem!$B$11,0)+IF(AND(Punktsystem!$D$10&lt;&gt;"",'alle Spiele'!$H38='alle Spiele'!$J38,'alle Spiele'!DU38='alle Spiele'!DV38,ABS('alle Spiele'!$H38-'alle Spiele'!DU38)=1),Punktsystem!$B$10,0),0)</f>
        <v>0</v>
      </c>
      <c r="DW38" s="225">
        <f>IF(DU38=Punktsystem!$B$5,IF(AND(Punktsystem!$I$14&lt;&gt;"",'alle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DX38" s="230">
        <f>IF(OR('alle Spiele'!DX38="",'alle Spiele'!DY38=""),0,IF(AND('alle Spiele'!$H38='alle Spiele'!DX38,'alle Spiele'!$J38='alle Spiele'!DY38),Punktsystem!$B$5,IF(OR(AND('alle Spiele'!$H38-'alle Spiele'!$J38&lt;0,'alle Spiele'!DX38-'alle Spiele'!DY38&lt;0),AND('alle Spiele'!$H38-'alle Spiele'!$J38&gt;0,'alle Spiele'!DX38-'alle Spiele'!DY38&gt;0),AND('alle Spiele'!$H38-'alle Spiele'!$J38=0,'alle Spiele'!DX38-'alle Spiele'!DY38=0)),Punktsystem!$B$6,0)))</f>
        <v>0</v>
      </c>
      <c r="DY38" s="224">
        <f>IF(DX38=Punktsystem!$B$6,IF(AND(Punktsystem!$D$9&lt;&gt;"",'alle Spiele'!$H38-'alle Spiele'!$J38='alle Spiele'!DX38-'alle Spiele'!DY38,'alle Spiele'!$H38&lt;&gt;'alle Spiele'!$J38),Punktsystem!$B$9,0)+IF(AND(Punktsystem!$D$11&lt;&gt;"",OR('alle Spiele'!$H38='alle Spiele'!DX38,'alle Spiele'!$J38='alle Spiele'!DY38)),Punktsystem!$B$11,0)+IF(AND(Punktsystem!$D$10&lt;&gt;"",'alle Spiele'!$H38='alle Spiele'!$J38,'alle Spiele'!DX38='alle Spiele'!DY38,ABS('alle Spiele'!$H38-'alle Spiele'!DX38)=1),Punktsystem!$B$10,0),0)</f>
        <v>0</v>
      </c>
      <c r="DZ38" s="225">
        <f>IF(DX38=Punktsystem!$B$5,IF(AND(Punktsystem!$I$14&lt;&gt;"",'alle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EA38" s="230">
        <f>IF(OR('alle Spiele'!EA38="",'alle Spiele'!EB38=""),0,IF(AND('alle Spiele'!$H38='alle Spiele'!EA38,'alle Spiele'!$J38='alle Spiele'!EB38),Punktsystem!$B$5,IF(OR(AND('alle Spiele'!$H38-'alle Spiele'!$J38&lt;0,'alle Spiele'!EA38-'alle Spiele'!EB38&lt;0),AND('alle Spiele'!$H38-'alle Spiele'!$J38&gt;0,'alle Spiele'!EA38-'alle Spiele'!EB38&gt;0),AND('alle Spiele'!$H38-'alle Spiele'!$J38=0,'alle Spiele'!EA38-'alle Spiele'!EB38=0)),Punktsystem!$B$6,0)))</f>
        <v>0</v>
      </c>
      <c r="EB38" s="224">
        <f>IF(EA38=Punktsystem!$B$6,IF(AND(Punktsystem!$D$9&lt;&gt;"",'alle Spiele'!$H38-'alle Spiele'!$J38='alle Spiele'!EA38-'alle Spiele'!EB38,'alle Spiele'!$H38&lt;&gt;'alle Spiele'!$J38),Punktsystem!$B$9,0)+IF(AND(Punktsystem!$D$11&lt;&gt;"",OR('alle Spiele'!$H38='alle Spiele'!EA38,'alle Spiele'!$J38='alle Spiele'!EB38)),Punktsystem!$B$11,0)+IF(AND(Punktsystem!$D$10&lt;&gt;"",'alle Spiele'!$H38='alle Spiele'!$J38,'alle Spiele'!EA38='alle Spiele'!EB38,ABS('alle Spiele'!$H38-'alle Spiele'!EA38)=1),Punktsystem!$B$10,0),0)</f>
        <v>0</v>
      </c>
      <c r="EC38" s="225">
        <f>IF(EA38=Punktsystem!$B$5,IF(AND(Punktsystem!$I$14&lt;&gt;"",'alle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ED38" s="230">
        <f>IF(OR('alle Spiele'!ED38="",'alle Spiele'!EE38=""),0,IF(AND('alle Spiele'!$H38='alle Spiele'!ED38,'alle Spiele'!$J38='alle Spiele'!EE38),Punktsystem!$B$5,IF(OR(AND('alle Spiele'!$H38-'alle Spiele'!$J38&lt;0,'alle Spiele'!ED38-'alle Spiele'!EE38&lt;0),AND('alle Spiele'!$H38-'alle Spiele'!$J38&gt;0,'alle Spiele'!ED38-'alle Spiele'!EE38&gt;0),AND('alle Spiele'!$H38-'alle Spiele'!$J38=0,'alle Spiele'!ED38-'alle Spiele'!EE38=0)),Punktsystem!$B$6,0)))</f>
        <v>0</v>
      </c>
      <c r="EE38" s="224">
        <f>IF(ED38=Punktsystem!$B$6,IF(AND(Punktsystem!$D$9&lt;&gt;"",'alle Spiele'!$H38-'alle Spiele'!$J38='alle Spiele'!ED38-'alle Spiele'!EE38,'alle Spiele'!$H38&lt;&gt;'alle Spiele'!$J38),Punktsystem!$B$9,0)+IF(AND(Punktsystem!$D$11&lt;&gt;"",OR('alle Spiele'!$H38='alle Spiele'!ED38,'alle Spiele'!$J38='alle Spiele'!EE38)),Punktsystem!$B$11,0)+IF(AND(Punktsystem!$D$10&lt;&gt;"",'alle Spiele'!$H38='alle Spiele'!$J38,'alle Spiele'!ED38='alle Spiele'!EE38,ABS('alle Spiele'!$H38-'alle Spiele'!ED38)=1),Punktsystem!$B$10,0),0)</f>
        <v>0</v>
      </c>
      <c r="EF38" s="225">
        <f>IF(ED38=Punktsystem!$B$5,IF(AND(Punktsystem!$I$14&lt;&gt;"",'alle Spiele'!$H38+'alle Spiele'!$J38&gt;Punktsystem!$D$14),('alle Spiele'!$H38+'alle Spiele'!$J38-Punktsystem!$D$14)*Punktsystem!$F$14,0)+IF(AND(Punktsystem!$I$15&lt;&gt;"",ABS('alle Spiele'!$H38-'alle Spiele'!$J38)&gt;Punktsystem!$D$15),(ABS('alle Spiele'!$H38-'alle Spiele'!$J38)-Punktsystem!$D$15)*Punktsystem!$F$15,0),0)</f>
        <v>0</v>
      </c>
      <c r="EG38" s="230">
        <f>IF(OR('alle Spiele'!EG38="",'alle Spiele'!EH38=""),0,IF(AND('alle Spiele'!$H38='alle Spiele'!EG38,'alle Spiele'!$J38='alle Spiele'!EH38),Punktsystem!$B$5,IF(OR(AND('alle Spiele'!$H38-'alle Spiele'!$J38&lt;0,'alle Spiele'!EG38-'alle Spiele'!EH38&lt;0),AND('alle Spiele'!$H38-'alle Spiele'!$J38&gt;0,'alle Spiele'!EG38-'alle Spiele'!EH38&gt;0),AND('alle Spiele'!$H38-'alle Spiele'!$J38=0,'alle Spiele'!EG38-'alle Spiele'!EH38=0)),Punktsystem!$B$6,0)))</f>
        <v>0</v>
      </c>
      <c r="EH38" s="224">
        <f>IF(EG38=Punktsystem!$B$6,IF(AND(Punktsystem!$D$9&lt;&gt;"",'alle Spiele'!$H38-'alle Spiele'!$J38='alle Spiele'!EG38-'alle Spiele'!EH38,'alle Spiele'!$H38&lt;&gt;'alle Spiele'!$J38),Punktsystem!$B$9,0)+IF(AND(Punktsystem!$D$11&lt;&gt;"",OR('alle Spiele'!$H38='alle Spiele'!EG38,'alle Spiele'!$J38='alle Spiele'!EH38)),Punktsystem!$B$11,0)+IF(AND(Punktsystem!$D$10&lt;&gt;"",'alle Spiele'!$H38='alle Spiele'!$J38,'alle Spiele'!EG38='alle Spiele'!EH38,ABS('alle Spiele'!$H38-'alle Spiele'!EG38)=1),Punktsystem!$B$10,0),0)</f>
        <v>0</v>
      </c>
      <c r="EI38" s="225">
        <f>IF(EG38=Punktsystem!$B$5,IF(AND(Punktsystem!$I$14&lt;&gt;"",'alle Spiele'!$H38+'alle Spiele'!$J38&gt;Punktsystem!$D$14),('alle Spiele'!$H38+'alle Spiele'!$J38-Punktsystem!$D$14)*Punktsystem!$F$14,0)+IF(AND(Punktsystem!$I$15&lt;&gt;"",ABS('alle Spiele'!$H38-'alle Spiele'!$J38)&gt;Punktsystem!$D$15),(ABS('alle Spiele'!$H38-'alle Spiele'!$J38)-Punktsystem!$D$15)*Punktsystem!$F$15,0),0)</f>
        <v>0</v>
      </c>
    </row>
    <row r="39" spans="1:139" x14ac:dyDescent="0.2">
      <c r="A39"/>
      <c r="B39"/>
      <c r="C39"/>
      <c r="D39"/>
      <c r="E39"/>
      <c r="F39"/>
      <c r="G39"/>
      <c r="H39"/>
      <c r="J39"/>
      <c r="K39"/>
      <c r="L39"/>
      <c r="M39"/>
      <c r="N39"/>
      <c r="O39"/>
      <c r="P39"/>
      <c r="Q39"/>
      <c r="T39" s="230">
        <f>IF(OR('alle Spiele'!T39="",'alle Spiele'!U39=""),0,IF(AND('alle Spiele'!$H39='alle Spiele'!T39,'alle Spiele'!$J39='alle Spiele'!U39),Punktsystem!$B$5,IF(OR(AND('alle Spiele'!$H39-'alle Spiele'!$J39&lt;0,'alle Spiele'!T39-'alle Spiele'!U39&lt;0),AND('alle Spiele'!$H39-'alle Spiele'!$J39&gt;0,'alle Spiele'!T39-'alle Spiele'!U39&gt;0),AND('alle Spiele'!$H39-'alle Spiele'!$J39=0,'alle Spiele'!T39-'alle Spiele'!U39=0)),Punktsystem!$B$6,0)))</f>
        <v>0</v>
      </c>
      <c r="U39" s="224">
        <f>IF(T39=Punktsystem!$B$6,IF(AND(Punktsystem!$D$9&lt;&gt;"",'alle Spiele'!$H39-'alle Spiele'!$J39='alle Spiele'!T39-'alle Spiele'!U39,'alle Spiele'!$H39&lt;&gt;'alle Spiele'!$J39),Punktsystem!$B$9,0)+IF(AND(Punktsystem!$D$11&lt;&gt;"",OR('alle Spiele'!$H39='alle Spiele'!T39,'alle Spiele'!$J39='alle Spiele'!U39)),Punktsystem!$B$11,0)+IF(AND(Punktsystem!$D$10&lt;&gt;"",'alle Spiele'!$H39='alle Spiele'!$J39,'alle Spiele'!T39='alle Spiele'!U39,ABS('alle Spiele'!$H39-'alle Spiele'!T39)=1),Punktsystem!$B$10,0),0)</f>
        <v>0</v>
      </c>
      <c r="V39" s="225">
        <f>IF(T39=Punktsystem!$B$5,IF(AND(Punktsystem!$I$14&lt;&gt;"",'alle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W39" s="230">
        <f>IF(OR('alle Spiele'!W39="",'alle Spiele'!X39=""),0,IF(AND('alle Spiele'!$H39='alle Spiele'!W39,'alle Spiele'!$J39='alle Spiele'!X39),Punktsystem!$B$5,IF(OR(AND('alle Spiele'!$H39-'alle Spiele'!$J39&lt;0,'alle Spiele'!W39-'alle Spiele'!X39&lt;0),AND('alle Spiele'!$H39-'alle Spiele'!$J39&gt;0,'alle Spiele'!W39-'alle Spiele'!X39&gt;0),AND('alle Spiele'!$H39-'alle Spiele'!$J39=0,'alle Spiele'!W39-'alle Spiele'!X39=0)),Punktsystem!$B$6,0)))</f>
        <v>0</v>
      </c>
      <c r="X39" s="224">
        <f>IF(W39=Punktsystem!$B$6,IF(AND(Punktsystem!$D$9&lt;&gt;"",'alle Spiele'!$H39-'alle Spiele'!$J39='alle Spiele'!W39-'alle Spiele'!X39,'alle Spiele'!$H39&lt;&gt;'alle Spiele'!$J39),Punktsystem!$B$9,0)+IF(AND(Punktsystem!$D$11&lt;&gt;"",OR('alle Spiele'!$H39='alle Spiele'!W39,'alle Spiele'!$J39='alle Spiele'!X39)),Punktsystem!$B$11,0)+IF(AND(Punktsystem!$D$10&lt;&gt;"",'alle Spiele'!$H39='alle Spiele'!$J39,'alle Spiele'!W39='alle Spiele'!X39,ABS('alle Spiele'!$H39-'alle Spiele'!W39)=1),Punktsystem!$B$10,0),0)</f>
        <v>0</v>
      </c>
      <c r="Y39" s="225">
        <f>IF(W39=Punktsystem!$B$5,IF(AND(Punktsystem!$I$14&lt;&gt;"",'alle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Z39" s="230">
        <f>IF(OR('alle Spiele'!Z39="",'alle Spiele'!AA39=""),0,IF(AND('alle Spiele'!$H39='alle Spiele'!Z39,'alle Spiele'!$J39='alle Spiele'!AA39),Punktsystem!$B$5,IF(OR(AND('alle Spiele'!$H39-'alle Spiele'!$J39&lt;0,'alle Spiele'!Z39-'alle Spiele'!AA39&lt;0),AND('alle Spiele'!$H39-'alle Spiele'!$J39&gt;0,'alle Spiele'!Z39-'alle Spiele'!AA39&gt;0),AND('alle Spiele'!$H39-'alle Spiele'!$J39=0,'alle Spiele'!Z39-'alle Spiele'!AA39=0)),Punktsystem!$B$6,0)))</f>
        <v>0</v>
      </c>
      <c r="AA39" s="224">
        <f>IF(Z39=Punktsystem!$B$6,IF(AND(Punktsystem!$D$9&lt;&gt;"",'alle Spiele'!$H39-'alle Spiele'!$J39='alle Spiele'!Z39-'alle Spiele'!AA39,'alle Spiele'!$H39&lt;&gt;'alle Spiele'!$J39),Punktsystem!$B$9,0)+IF(AND(Punktsystem!$D$11&lt;&gt;"",OR('alle Spiele'!$H39='alle Spiele'!Z39,'alle Spiele'!$J39='alle Spiele'!AA39)),Punktsystem!$B$11,0)+IF(AND(Punktsystem!$D$10&lt;&gt;"",'alle Spiele'!$H39='alle Spiele'!$J39,'alle Spiele'!Z39='alle Spiele'!AA39,ABS('alle Spiele'!$H39-'alle Spiele'!Z39)=1),Punktsystem!$B$10,0),0)</f>
        <v>0</v>
      </c>
      <c r="AB39" s="225">
        <f>IF(Z39=Punktsystem!$B$5,IF(AND(Punktsystem!$I$14&lt;&gt;"",'alle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AC39" s="230">
        <f>IF(OR('alle Spiele'!AC39="",'alle Spiele'!AD39=""),0,IF(AND('alle Spiele'!$H39='alle Spiele'!AC39,'alle Spiele'!$J39='alle Spiele'!AD39),Punktsystem!$B$5,IF(OR(AND('alle Spiele'!$H39-'alle Spiele'!$J39&lt;0,'alle Spiele'!AC39-'alle Spiele'!AD39&lt;0),AND('alle Spiele'!$H39-'alle Spiele'!$J39&gt;0,'alle Spiele'!AC39-'alle Spiele'!AD39&gt;0),AND('alle Spiele'!$H39-'alle Spiele'!$J39=0,'alle Spiele'!AC39-'alle Spiele'!AD39=0)),Punktsystem!$B$6,0)))</f>
        <v>0</v>
      </c>
      <c r="AD39" s="224">
        <f>IF(AC39=Punktsystem!$B$6,IF(AND(Punktsystem!$D$9&lt;&gt;"",'alle Spiele'!$H39-'alle Spiele'!$J39='alle Spiele'!AC39-'alle Spiele'!AD39,'alle Spiele'!$H39&lt;&gt;'alle Spiele'!$J39),Punktsystem!$B$9,0)+IF(AND(Punktsystem!$D$11&lt;&gt;"",OR('alle Spiele'!$H39='alle Spiele'!AC39,'alle Spiele'!$J39='alle Spiele'!AD39)),Punktsystem!$B$11,0)+IF(AND(Punktsystem!$D$10&lt;&gt;"",'alle Spiele'!$H39='alle Spiele'!$J39,'alle Spiele'!AC39='alle Spiele'!AD39,ABS('alle Spiele'!$H39-'alle Spiele'!AC39)=1),Punktsystem!$B$10,0),0)</f>
        <v>0</v>
      </c>
      <c r="AE39" s="225">
        <f>IF(AC39=Punktsystem!$B$5,IF(AND(Punktsystem!$I$14&lt;&gt;"",'alle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AF39" s="230">
        <f>IF(OR('alle Spiele'!AF39="",'alle Spiele'!AG39=""),0,IF(AND('alle Spiele'!$H39='alle Spiele'!AF39,'alle Spiele'!$J39='alle Spiele'!AG39),Punktsystem!$B$5,IF(OR(AND('alle Spiele'!$H39-'alle Spiele'!$J39&lt;0,'alle Spiele'!AF39-'alle Spiele'!AG39&lt;0),AND('alle Spiele'!$H39-'alle Spiele'!$J39&gt;0,'alle Spiele'!AF39-'alle Spiele'!AG39&gt;0),AND('alle Spiele'!$H39-'alle Spiele'!$J39=0,'alle Spiele'!AF39-'alle Spiele'!AG39=0)),Punktsystem!$B$6,0)))</f>
        <v>0</v>
      </c>
      <c r="AG39" s="224">
        <f>IF(AF39=Punktsystem!$B$6,IF(AND(Punktsystem!$D$9&lt;&gt;"",'alle Spiele'!$H39-'alle Spiele'!$J39='alle Spiele'!AF39-'alle Spiele'!AG39,'alle Spiele'!$H39&lt;&gt;'alle Spiele'!$J39),Punktsystem!$B$9,0)+IF(AND(Punktsystem!$D$11&lt;&gt;"",OR('alle Spiele'!$H39='alle Spiele'!AF39,'alle Spiele'!$J39='alle Spiele'!AG39)),Punktsystem!$B$11,0)+IF(AND(Punktsystem!$D$10&lt;&gt;"",'alle Spiele'!$H39='alle Spiele'!$J39,'alle Spiele'!AF39='alle Spiele'!AG39,ABS('alle Spiele'!$H39-'alle Spiele'!AF39)=1),Punktsystem!$B$10,0),0)</f>
        <v>0</v>
      </c>
      <c r="AH39" s="225">
        <f>IF(AF39=Punktsystem!$B$5,IF(AND(Punktsystem!$I$14&lt;&gt;"",'alle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AI39" s="230">
        <f>IF(OR('alle Spiele'!AI39="",'alle Spiele'!AJ39=""),0,IF(AND('alle Spiele'!$H39='alle Spiele'!AI39,'alle Spiele'!$J39='alle Spiele'!AJ39),Punktsystem!$B$5,IF(OR(AND('alle Spiele'!$H39-'alle Spiele'!$J39&lt;0,'alle Spiele'!AI39-'alle Spiele'!AJ39&lt;0),AND('alle Spiele'!$H39-'alle Spiele'!$J39&gt;0,'alle Spiele'!AI39-'alle Spiele'!AJ39&gt;0),AND('alle Spiele'!$H39-'alle Spiele'!$J39=0,'alle Spiele'!AI39-'alle Spiele'!AJ39=0)),Punktsystem!$B$6,0)))</f>
        <v>0</v>
      </c>
      <c r="AJ39" s="224">
        <f>IF(AI39=Punktsystem!$B$6,IF(AND(Punktsystem!$D$9&lt;&gt;"",'alle Spiele'!$H39-'alle Spiele'!$J39='alle Spiele'!AI39-'alle Spiele'!AJ39,'alle Spiele'!$H39&lt;&gt;'alle Spiele'!$J39),Punktsystem!$B$9,0)+IF(AND(Punktsystem!$D$11&lt;&gt;"",OR('alle Spiele'!$H39='alle Spiele'!AI39,'alle Spiele'!$J39='alle Spiele'!AJ39)),Punktsystem!$B$11,0)+IF(AND(Punktsystem!$D$10&lt;&gt;"",'alle Spiele'!$H39='alle Spiele'!$J39,'alle Spiele'!AI39='alle Spiele'!AJ39,ABS('alle Spiele'!$H39-'alle Spiele'!AI39)=1),Punktsystem!$B$10,0),0)</f>
        <v>0</v>
      </c>
      <c r="AK39" s="225">
        <f>IF(AI39=Punktsystem!$B$5,IF(AND(Punktsystem!$I$14&lt;&gt;"",'alle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AL39" s="230">
        <f>IF(OR('alle Spiele'!AL39="",'alle Spiele'!AM39=""),0,IF(AND('alle Spiele'!$H39='alle Spiele'!AL39,'alle Spiele'!$J39='alle Spiele'!AM39),Punktsystem!$B$5,IF(OR(AND('alle Spiele'!$H39-'alle Spiele'!$J39&lt;0,'alle Spiele'!AL39-'alle Spiele'!AM39&lt;0),AND('alle Spiele'!$H39-'alle Spiele'!$J39&gt;0,'alle Spiele'!AL39-'alle Spiele'!AM39&gt;0),AND('alle Spiele'!$H39-'alle Spiele'!$J39=0,'alle Spiele'!AL39-'alle Spiele'!AM39=0)),Punktsystem!$B$6,0)))</f>
        <v>0</v>
      </c>
      <c r="AM39" s="224">
        <f>IF(AL39=Punktsystem!$B$6,IF(AND(Punktsystem!$D$9&lt;&gt;"",'alle Spiele'!$H39-'alle Spiele'!$J39='alle Spiele'!AL39-'alle Spiele'!AM39,'alle Spiele'!$H39&lt;&gt;'alle Spiele'!$J39),Punktsystem!$B$9,0)+IF(AND(Punktsystem!$D$11&lt;&gt;"",OR('alle Spiele'!$H39='alle Spiele'!AL39,'alle Spiele'!$J39='alle Spiele'!AM39)),Punktsystem!$B$11,0)+IF(AND(Punktsystem!$D$10&lt;&gt;"",'alle Spiele'!$H39='alle Spiele'!$J39,'alle Spiele'!AL39='alle Spiele'!AM39,ABS('alle Spiele'!$H39-'alle Spiele'!AL39)=1),Punktsystem!$B$10,0),0)</f>
        <v>0</v>
      </c>
      <c r="AN39" s="225">
        <f>IF(AL39=Punktsystem!$B$5,IF(AND(Punktsystem!$I$14&lt;&gt;"",'alle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AO39" s="230">
        <f>IF(OR('alle Spiele'!AO39="",'alle Spiele'!AP39=""),0,IF(AND('alle Spiele'!$H39='alle Spiele'!AO39,'alle Spiele'!$J39='alle Spiele'!AP39),Punktsystem!$B$5,IF(OR(AND('alle Spiele'!$H39-'alle Spiele'!$J39&lt;0,'alle Spiele'!AO39-'alle Spiele'!AP39&lt;0),AND('alle Spiele'!$H39-'alle Spiele'!$J39&gt;0,'alle Spiele'!AO39-'alle Spiele'!AP39&gt;0),AND('alle Spiele'!$H39-'alle Spiele'!$J39=0,'alle Spiele'!AO39-'alle Spiele'!AP39=0)),Punktsystem!$B$6,0)))</f>
        <v>0</v>
      </c>
      <c r="AP39" s="224">
        <f>IF(AO39=Punktsystem!$B$6,IF(AND(Punktsystem!$D$9&lt;&gt;"",'alle Spiele'!$H39-'alle Spiele'!$J39='alle Spiele'!AO39-'alle Spiele'!AP39,'alle Spiele'!$H39&lt;&gt;'alle Spiele'!$J39),Punktsystem!$B$9,0)+IF(AND(Punktsystem!$D$11&lt;&gt;"",OR('alle Spiele'!$H39='alle Spiele'!AO39,'alle Spiele'!$J39='alle Spiele'!AP39)),Punktsystem!$B$11,0)+IF(AND(Punktsystem!$D$10&lt;&gt;"",'alle Spiele'!$H39='alle Spiele'!$J39,'alle Spiele'!AO39='alle Spiele'!AP39,ABS('alle Spiele'!$H39-'alle Spiele'!AO39)=1),Punktsystem!$B$10,0),0)</f>
        <v>0</v>
      </c>
      <c r="AQ39" s="225">
        <f>IF(AO39=Punktsystem!$B$5,IF(AND(Punktsystem!$I$14&lt;&gt;"",'alle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AR39" s="230">
        <f>IF(OR('alle Spiele'!AR39="",'alle Spiele'!AS39=""),0,IF(AND('alle Spiele'!$H39='alle Spiele'!AR39,'alle Spiele'!$J39='alle Spiele'!AS39),Punktsystem!$B$5,IF(OR(AND('alle Spiele'!$H39-'alle Spiele'!$J39&lt;0,'alle Spiele'!AR39-'alle Spiele'!AS39&lt;0),AND('alle Spiele'!$H39-'alle Spiele'!$J39&gt;0,'alle Spiele'!AR39-'alle Spiele'!AS39&gt;0),AND('alle Spiele'!$H39-'alle Spiele'!$J39=0,'alle Spiele'!AR39-'alle Spiele'!AS39=0)),Punktsystem!$B$6,0)))</f>
        <v>0</v>
      </c>
      <c r="AS39" s="224">
        <f>IF(AR39=Punktsystem!$B$6,IF(AND(Punktsystem!$D$9&lt;&gt;"",'alle Spiele'!$H39-'alle Spiele'!$J39='alle Spiele'!AR39-'alle Spiele'!AS39,'alle Spiele'!$H39&lt;&gt;'alle Spiele'!$J39),Punktsystem!$B$9,0)+IF(AND(Punktsystem!$D$11&lt;&gt;"",OR('alle Spiele'!$H39='alle Spiele'!AR39,'alle Spiele'!$J39='alle Spiele'!AS39)),Punktsystem!$B$11,0)+IF(AND(Punktsystem!$D$10&lt;&gt;"",'alle Spiele'!$H39='alle Spiele'!$J39,'alle Spiele'!AR39='alle Spiele'!AS39,ABS('alle Spiele'!$H39-'alle Spiele'!AR39)=1),Punktsystem!$B$10,0),0)</f>
        <v>0</v>
      </c>
      <c r="AT39" s="225">
        <f>IF(AR39=Punktsystem!$B$5,IF(AND(Punktsystem!$I$14&lt;&gt;"",'alle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AU39" s="230">
        <f>IF(OR('alle Spiele'!AU39="",'alle Spiele'!AV39=""),0,IF(AND('alle Spiele'!$H39='alle Spiele'!AU39,'alle Spiele'!$J39='alle Spiele'!AV39),Punktsystem!$B$5,IF(OR(AND('alle Spiele'!$H39-'alle Spiele'!$J39&lt;0,'alle Spiele'!AU39-'alle Spiele'!AV39&lt;0),AND('alle Spiele'!$H39-'alle Spiele'!$J39&gt;0,'alle Spiele'!AU39-'alle Spiele'!AV39&gt;0),AND('alle Spiele'!$H39-'alle Spiele'!$J39=0,'alle Spiele'!AU39-'alle Spiele'!AV39=0)),Punktsystem!$B$6,0)))</f>
        <v>0</v>
      </c>
      <c r="AV39" s="224">
        <f>IF(AU39=Punktsystem!$B$6,IF(AND(Punktsystem!$D$9&lt;&gt;"",'alle Spiele'!$H39-'alle Spiele'!$J39='alle Spiele'!AU39-'alle Spiele'!AV39,'alle Spiele'!$H39&lt;&gt;'alle Spiele'!$J39),Punktsystem!$B$9,0)+IF(AND(Punktsystem!$D$11&lt;&gt;"",OR('alle Spiele'!$H39='alle Spiele'!AU39,'alle Spiele'!$J39='alle Spiele'!AV39)),Punktsystem!$B$11,0)+IF(AND(Punktsystem!$D$10&lt;&gt;"",'alle Spiele'!$H39='alle Spiele'!$J39,'alle Spiele'!AU39='alle Spiele'!AV39,ABS('alle Spiele'!$H39-'alle Spiele'!AU39)=1),Punktsystem!$B$10,0),0)</f>
        <v>0</v>
      </c>
      <c r="AW39" s="225">
        <f>IF(AU39=Punktsystem!$B$5,IF(AND(Punktsystem!$I$14&lt;&gt;"",'alle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AX39" s="230">
        <f>IF(OR('alle Spiele'!AX39="",'alle Spiele'!AY39=""),0,IF(AND('alle Spiele'!$H39='alle Spiele'!AX39,'alle Spiele'!$J39='alle Spiele'!AY39),Punktsystem!$B$5,IF(OR(AND('alle Spiele'!$H39-'alle Spiele'!$J39&lt;0,'alle Spiele'!AX39-'alle Spiele'!AY39&lt;0),AND('alle Spiele'!$H39-'alle Spiele'!$J39&gt;0,'alle Spiele'!AX39-'alle Spiele'!AY39&gt;0),AND('alle Spiele'!$H39-'alle Spiele'!$J39=0,'alle Spiele'!AX39-'alle Spiele'!AY39=0)),Punktsystem!$B$6,0)))</f>
        <v>0</v>
      </c>
      <c r="AY39" s="224">
        <f>IF(AX39=Punktsystem!$B$6,IF(AND(Punktsystem!$D$9&lt;&gt;"",'alle Spiele'!$H39-'alle Spiele'!$J39='alle Spiele'!AX39-'alle Spiele'!AY39,'alle Spiele'!$H39&lt;&gt;'alle Spiele'!$J39),Punktsystem!$B$9,0)+IF(AND(Punktsystem!$D$11&lt;&gt;"",OR('alle Spiele'!$H39='alle Spiele'!AX39,'alle Spiele'!$J39='alle Spiele'!AY39)),Punktsystem!$B$11,0)+IF(AND(Punktsystem!$D$10&lt;&gt;"",'alle Spiele'!$H39='alle Spiele'!$J39,'alle Spiele'!AX39='alle Spiele'!AY39,ABS('alle Spiele'!$H39-'alle Spiele'!AX39)=1),Punktsystem!$B$10,0),0)</f>
        <v>0</v>
      </c>
      <c r="AZ39" s="225">
        <f>IF(AX39=Punktsystem!$B$5,IF(AND(Punktsystem!$I$14&lt;&gt;"",'alle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BA39" s="230">
        <f>IF(OR('alle Spiele'!BA39="",'alle Spiele'!BB39=""),0,IF(AND('alle Spiele'!$H39='alle Spiele'!BA39,'alle Spiele'!$J39='alle Spiele'!BB39),Punktsystem!$B$5,IF(OR(AND('alle Spiele'!$H39-'alle Spiele'!$J39&lt;0,'alle Spiele'!BA39-'alle Spiele'!BB39&lt;0),AND('alle Spiele'!$H39-'alle Spiele'!$J39&gt;0,'alle Spiele'!BA39-'alle Spiele'!BB39&gt;0),AND('alle Spiele'!$H39-'alle Spiele'!$J39=0,'alle Spiele'!BA39-'alle Spiele'!BB39=0)),Punktsystem!$B$6,0)))</f>
        <v>0</v>
      </c>
      <c r="BB39" s="224">
        <f>IF(BA39=Punktsystem!$B$6,IF(AND(Punktsystem!$D$9&lt;&gt;"",'alle Spiele'!$H39-'alle Spiele'!$J39='alle Spiele'!BA39-'alle Spiele'!BB39,'alle Spiele'!$H39&lt;&gt;'alle Spiele'!$J39),Punktsystem!$B$9,0)+IF(AND(Punktsystem!$D$11&lt;&gt;"",OR('alle Spiele'!$H39='alle Spiele'!BA39,'alle Spiele'!$J39='alle Spiele'!BB39)),Punktsystem!$B$11,0)+IF(AND(Punktsystem!$D$10&lt;&gt;"",'alle Spiele'!$H39='alle Spiele'!$J39,'alle Spiele'!BA39='alle Spiele'!BB39,ABS('alle Spiele'!$H39-'alle Spiele'!BA39)=1),Punktsystem!$B$10,0),0)</f>
        <v>0</v>
      </c>
      <c r="BC39" s="225">
        <f>IF(BA39=Punktsystem!$B$5,IF(AND(Punktsystem!$I$14&lt;&gt;"",'alle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BD39" s="230">
        <f>IF(OR('alle Spiele'!BD39="",'alle Spiele'!BE39=""),0,IF(AND('alle Spiele'!$H39='alle Spiele'!BD39,'alle Spiele'!$J39='alle Spiele'!BE39),Punktsystem!$B$5,IF(OR(AND('alle Spiele'!$H39-'alle Spiele'!$J39&lt;0,'alle Spiele'!BD39-'alle Spiele'!BE39&lt;0),AND('alle Spiele'!$H39-'alle Spiele'!$J39&gt;0,'alle Spiele'!BD39-'alle Spiele'!BE39&gt;0),AND('alle Spiele'!$H39-'alle Spiele'!$J39=0,'alle Spiele'!BD39-'alle Spiele'!BE39=0)),Punktsystem!$B$6,0)))</f>
        <v>0</v>
      </c>
      <c r="BE39" s="224">
        <f>IF(BD39=Punktsystem!$B$6,IF(AND(Punktsystem!$D$9&lt;&gt;"",'alle Spiele'!$H39-'alle Spiele'!$J39='alle Spiele'!BD39-'alle Spiele'!BE39,'alle Spiele'!$H39&lt;&gt;'alle Spiele'!$J39),Punktsystem!$B$9,0)+IF(AND(Punktsystem!$D$11&lt;&gt;"",OR('alle Spiele'!$H39='alle Spiele'!BD39,'alle Spiele'!$J39='alle Spiele'!BE39)),Punktsystem!$B$11,0)+IF(AND(Punktsystem!$D$10&lt;&gt;"",'alle Spiele'!$H39='alle Spiele'!$J39,'alle Spiele'!BD39='alle Spiele'!BE39,ABS('alle Spiele'!$H39-'alle Spiele'!BD39)=1),Punktsystem!$B$10,0),0)</f>
        <v>0</v>
      </c>
      <c r="BF39" s="225">
        <f>IF(BD39=Punktsystem!$B$5,IF(AND(Punktsystem!$I$14&lt;&gt;"",'alle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BG39" s="230">
        <f>IF(OR('alle Spiele'!BG39="",'alle Spiele'!BH39=""),0,IF(AND('alle Spiele'!$H39='alle Spiele'!BG39,'alle Spiele'!$J39='alle Spiele'!BH39),Punktsystem!$B$5,IF(OR(AND('alle Spiele'!$H39-'alle Spiele'!$J39&lt;0,'alle Spiele'!BG39-'alle Spiele'!BH39&lt;0),AND('alle Spiele'!$H39-'alle Spiele'!$J39&gt;0,'alle Spiele'!BG39-'alle Spiele'!BH39&gt;0),AND('alle Spiele'!$H39-'alle Spiele'!$J39=0,'alle Spiele'!BG39-'alle Spiele'!BH39=0)),Punktsystem!$B$6,0)))</f>
        <v>0</v>
      </c>
      <c r="BH39" s="224">
        <f>IF(BG39=Punktsystem!$B$6,IF(AND(Punktsystem!$D$9&lt;&gt;"",'alle Spiele'!$H39-'alle Spiele'!$J39='alle Spiele'!BG39-'alle Spiele'!BH39,'alle Spiele'!$H39&lt;&gt;'alle Spiele'!$J39),Punktsystem!$B$9,0)+IF(AND(Punktsystem!$D$11&lt;&gt;"",OR('alle Spiele'!$H39='alle Spiele'!BG39,'alle Spiele'!$J39='alle Spiele'!BH39)),Punktsystem!$B$11,0)+IF(AND(Punktsystem!$D$10&lt;&gt;"",'alle Spiele'!$H39='alle Spiele'!$J39,'alle Spiele'!BG39='alle Spiele'!BH39,ABS('alle Spiele'!$H39-'alle Spiele'!BG39)=1),Punktsystem!$B$10,0),0)</f>
        <v>0</v>
      </c>
      <c r="BI39" s="225">
        <f>IF(BG39=Punktsystem!$B$5,IF(AND(Punktsystem!$I$14&lt;&gt;"",'alle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BJ39" s="230">
        <f>IF(OR('alle Spiele'!BJ39="",'alle Spiele'!BK39=""),0,IF(AND('alle Spiele'!$H39='alle Spiele'!BJ39,'alle Spiele'!$J39='alle Spiele'!BK39),Punktsystem!$B$5,IF(OR(AND('alle Spiele'!$H39-'alle Spiele'!$J39&lt;0,'alle Spiele'!BJ39-'alle Spiele'!BK39&lt;0),AND('alle Spiele'!$H39-'alle Spiele'!$J39&gt;0,'alle Spiele'!BJ39-'alle Spiele'!BK39&gt;0),AND('alle Spiele'!$H39-'alle Spiele'!$J39=0,'alle Spiele'!BJ39-'alle Spiele'!BK39=0)),Punktsystem!$B$6,0)))</f>
        <v>0</v>
      </c>
      <c r="BK39" s="224">
        <f>IF(BJ39=Punktsystem!$B$6,IF(AND(Punktsystem!$D$9&lt;&gt;"",'alle Spiele'!$H39-'alle Spiele'!$J39='alle Spiele'!BJ39-'alle Spiele'!BK39,'alle Spiele'!$H39&lt;&gt;'alle Spiele'!$J39),Punktsystem!$B$9,0)+IF(AND(Punktsystem!$D$11&lt;&gt;"",OR('alle Spiele'!$H39='alle Spiele'!BJ39,'alle Spiele'!$J39='alle Spiele'!BK39)),Punktsystem!$B$11,0)+IF(AND(Punktsystem!$D$10&lt;&gt;"",'alle Spiele'!$H39='alle Spiele'!$J39,'alle Spiele'!BJ39='alle Spiele'!BK39,ABS('alle Spiele'!$H39-'alle Spiele'!BJ39)=1),Punktsystem!$B$10,0),0)</f>
        <v>0</v>
      </c>
      <c r="BL39" s="225">
        <f>IF(BJ39=Punktsystem!$B$5,IF(AND(Punktsystem!$I$14&lt;&gt;"",'alle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BM39" s="230">
        <f>IF(OR('alle Spiele'!BM39="",'alle Spiele'!BN39=""),0,IF(AND('alle Spiele'!$H39='alle Spiele'!BM39,'alle Spiele'!$J39='alle Spiele'!BN39),Punktsystem!$B$5,IF(OR(AND('alle Spiele'!$H39-'alle Spiele'!$J39&lt;0,'alle Spiele'!BM39-'alle Spiele'!BN39&lt;0),AND('alle Spiele'!$H39-'alle Spiele'!$J39&gt;0,'alle Spiele'!BM39-'alle Spiele'!BN39&gt;0),AND('alle Spiele'!$H39-'alle Spiele'!$J39=0,'alle Spiele'!BM39-'alle Spiele'!BN39=0)),Punktsystem!$B$6,0)))</f>
        <v>0</v>
      </c>
      <c r="BN39" s="224">
        <f>IF(BM39=Punktsystem!$B$6,IF(AND(Punktsystem!$D$9&lt;&gt;"",'alle Spiele'!$H39-'alle Spiele'!$J39='alle Spiele'!BM39-'alle Spiele'!BN39,'alle Spiele'!$H39&lt;&gt;'alle Spiele'!$J39),Punktsystem!$B$9,0)+IF(AND(Punktsystem!$D$11&lt;&gt;"",OR('alle Spiele'!$H39='alle Spiele'!BM39,'alle Spiele'!$J39='alle Spiele'!BN39)),Punktsystem!$B$11,0)+IF(AND(Punktsystem!$D$10&lt;&gt;"",'alle Spiele'!$H39='alle Spiele'!$J39,'alle Spiele'!BM39='alle Spiele'!BN39,ABS('alle Spiele'!$H39-'alle Spiele'!BM39)=1),Punktsystem!$B$10,0),0)</f>
        <v>0</v>
      </c>
      <c r="BO39" s="225">
        <f>IF(BM39=Punktsystem!$B$5,IF(AND(Punktsystem!$I$14&lt;&gt;"",'alle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BP39" s="230">
        <f>IF(OR('alle Spiele'!BP39="",'alle Spiele'!BQ39=""),0,IF(AND('alle Spiele'!$H39='alle Spiele'!BP39,'alle Spiele'!$J39='alle Spiele'!BQ39),Punktsystem!$B$5,IF(OR(AND('alle Spiele'!$H39-'alle Spiele'!$J39&lt;0,'alle Spiele'!BP39-'alle Spiele'!BQ39&lt;0),AND('alle Spiele'!$H39-'alle Spiele'!$J39&gt;0,'alle Spiele'!BP39-'alle Spiele'!BQ39&gt;0),AND('alle Spiele'!$H39-'alle Spiele'!$J39=0,'alle Spiele'!BP39-'alle Spiele'!BQ39=0)),Punktsystem!$B$6,0)))</f>
        <v>0</v>
      </c>
      <c r="BQ39" s="224">
        <f>IF(BP39=Punktsystem!$B$6,IF(AND(Punktsystem!$D$9&lt;&gt;"",'alle Spiele'!$H39-'alle Spiele'!$J39='alle Spiele'!BP39-'alle Spiele'!BQ39,'alle Spiele'!$H39&lt;&gt;'alle Spiele'!$J39),Punktsystem!$B$9,0)+IF(AND(Punktsystem!$D$11&lt;&gt;"",OR('alle Spiele'!$H39='alle Spiele'!BP39,'alle Spiele'!$J39='alle Spiele'!BQ39)),Punktsystem!$B$11,0)+IF(AND(Punktsystem!$D$10&lt;&gt;"",'alle Spiele'!$H39='alle Spiele'!$J39,'alle Spiele'!BP39='alle Spiele'!BQ39,ABS('alle Spiele'!$H39-'alle Spiele'!BP39)=1),Punktsystem!$B$10,0),0)</f>
        <v>0</v>
      </c>
      <c r="BR39" s="225">
        <f>IF(BP39=Punktsystem!$B$5,IF(AND(Punktsystem!$I$14&lt;&gt;"",'alle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BS39" s="230">
        <f>IF(OR('alle Spiele'!BS39="",'alle Spiele'!BT39=""),0,IF(AND('alle Spiele'!$H39='alle Spiele'!BS39,'alle Spiele'!$J39='alle Spiele'!BT39),Punktsystem!$B$5,IF(OR(AND('alle Spiele'!$H39-'alle Spiele'!$J39&lt;0,'alle Spiele'!BS39-'alle Spiele'!BT39&lt;0),AND('alle Spiele'!$H39-'alle Spiele'!$J39&gt;0,'alle Spiele'!BS39-'alle Spiele'!BT39&gt;0),AND('alle Spiele'!$H39-'alle Spiele'!$J39=0,'alle Spiele'!BS39-'alle Spiele'!BT39=0)),Punktsystem!$B$6,0)))</f>
        <v>0</v>
      </c>
      <c r="BT39" s="224">
        <f>IF(BS39=Punktsystem!$B$6,IF(AND(Punktsystem!$D$9&lt;&gt;"",'alle Spiele'!$H39-'alle Spiele'!$J39='alle Spiele'!BS39-'alle Spiele'!BT39,'alle Spiele'!$H39&lt;&gt;'alle Spiele'!$J39),Punktsystem!$B$9,0)+IF(AND(Punktsystem!$D$11&lt;&gt;"",OR('alle Spiele'!$H39='alle Spiele'!BS39,'alle Spiele'!$J39='alle Spiele'!BT39)),Punktsystem!$B$11,0)+IF(AND(Punktsystem!$D$10&lt;&gt;"",'alle Spiele'!$H39='alle Spiele'!$J39,'alle Spiele'!BS39='alle Spiele'!BT39,ABS('alle Spiele'!$H39-'alle Spiele'!BS39)=1),Punktsystem!$B$10,0),0)</f>
        <v>0</v>
      </c>
      <c r="BU39" s="225">
        <f>IF(BS39=Punktsystem!$B$5,IF(AND(Punktsystem!$I$14&lt;&gt;"",'alle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BV39" s="230">
        <f>IF(OR('alle Spiele'!BV39="",'alle Spiele'!BW39=""),0,IF(AND('alle Spiele'!$H39='alle Spiele'!BV39,'alle Spiele'!$J39='alle Spiele'!BW39),Punktsystem!$B$5,IF(OR(AND('alle Spiele'!$H39-'alle Spiele'!$J39&lt;0,'alle Spiele'!BV39-'alle Spiele'!BW39&lt;0),AND('alle Spiele'!$H39-'alle Spiele'!$J39&gt;0,'alle Spiele'!BV39-'alle Spiele'!BW39&gt;0),AND('alle Spiele'!$H39-'alle Spiele'!$J39=0,'alle Spiele'!BV39-'alle Spiele'!BW39=0)),Punktsystem!$B$6,0)))</f>
        <v>0</v>
      </c>
      <c r="BW39" s="224">
        <f>IF(BV39=Punktsystem!$B$6,IF(AND(Punktsystem!$D$9&lt;&gt;"",'alle Spiele'!$H39-'alle Spiele'!$J39='alle Spiele'!BV39-'alle Spiele'!BW39,'alle Spiele'!$H39&lt;&gt;'alle Spiele'!$J39),Punktsystem!$B$9,0)+IF(AND(Punktsystem!$D$11&lt;&gt;"",OR('alle Spiele'!$H39='alle Spiele'!BV39,'alle Spiele'!$J39='alle Spiele'!BW39)),Punktsystem!$B$11,0)+IF(AND(Punktsystem!$D$10&lt;&gt;"",'alle Spiele'!$H39='alle Spiele'!$J39,'alle Spiele'!BV39='alle Spiele'!BW39,ABS('alle Spiele'!$H39-'alle Spiele'!BV39)=1),Punktsystem!$B$10,0),0)</f>
        <v>0</v>
      </c>
      <c r="BX39" s="225">
        <f>IF(BV39=Punktsystem!$B$5,IF(AND(Punktsystem!$I$14&lt;&gt;"",'alle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BY39" s="230">
        <f>IF(OR('alle Spiele'!BY39="",'alle Spiele'!BZ39=""),0,IF(AND('alle Spiele'!$H39='alle Spiele'!BY39,'alle Spiele'!$J39='alle Spiele'!BZ39),Punktsystem!$B$5,IF(OR(AND('alle Spiele'!$H39-'alle Spiele'!$J39&lt;0,'alle Spiele'!BY39-'alle Spiele'!BZ39&lt;0),AND('alle Spiele'!$H39-'alle Spiele'!$J39&gt;0,'alle Spiele'!BY39-'alle Spiele'!BZ39&gt;0),AND('alle Spiele'!$H39-'alle Spiele'!$J39=0,'alle Spiele'!BY39-'alle Spiele'!BZ39=0)),Punktsystem!$B$6,0)))</f>
        <v>0</v>
      </c>
      <c r="BZ39" s="224">
        <f>IF(BY39=Punktsystem!$B$6,IF(AND(Punktsystem!$D$9&lt;&gt;"",'alle Spiele'!$H39-'alle Spiele'!$J39='alle Spiele'!BY39-'alle Spiele'!BZ39,'alle Spiele'!$H39&lt;&gt;'alle Spiele'!$J39),Punktsystem!$B$9,0)+IF(AND(Punktsystem!$D$11&lt;&gt;"",OR('alle Spiele'!$H39='alle Spiele'!BY39,'alle Spiele'!$J39='alle Spiele'!BZ39)),Punktsystem!$B$11,0)+IF(AND(Punktsystem!$D$10&lt;&gt;"",'alle Spiele'!$H39='alle Spiele'!$J39,'alle Spiele'!BY39='alle Spiele'!BZ39,ABS('alle Spiele'!$H39-'alle Spiele'!BY39)=1),Punktsystem!$B$10,0),0)</f>
        <v>0</v>
      </c>
      <c r="CA39" s="225">
        <f>IF(BY39=Punktsystem!$B$5,IF(AND(Punktsystem!$I$14&lt;&gt;"",'alle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CB39" s="230">
        <f>IF(OR('alle Spiele'!CB39="",'alle Spiele'!CC39=""),0,IF(AND('alle Spiele'!$H39='alle Spiele'!CB39,'alle Spiele'!$J39='alle Spiele'!CC39),Punktsystem!$B$5,IF(OR(AND('alle Spiele'!$H39-'alle Spiele'!$J39&lt;0,'alle Spiele'!CB39-'alle Spiele'!CC39&lt;0),AND('alle Spiele'!$H39-'alle Spiele'!$J39&gt;0,'alle Spiele'!CB39-'alle Spiele'!CC39&gt;0),AND('alle Spiele'!$H39-'alle Spiele'!$J39=0,'alle Spiele'!CB39-'alle Spiele'!CC39=0)),Punktsystem!$B$6,0)))</f>
        <v>0</v>
      </c>
      <c r="CC39" s="224">
        <f>IF(CB39=Punktsystem!$B$6,IF(AND(Punktsystem!$D$9&lt;&gt;"",'alle Spiele'!$H39-'alle Spiele'!$J39='alle Spiele'!CB39-'alle Spiele'!CC39,'alle Spiele'!$H39&lt;&gt;'alle Spiele'!$J39),Punktsystem!$B$9,0)+IF(AND(Punktsystem!$D$11&lt;&gt;"",OR('alle Spiele'!$H39='alle Spiele'!CB39,'alle Spiele'!$J39='alle Spiele'!CC39)),Punktsystem!$B$11,0)+IF(AND(Punktsystem!$D$10&lt;&gt;"",'alle Spiele'!$H39='alle Spiele'!$J39,'alle Spiele'!CB39='alle Spiele'!CC39,ABS('alle Spiele'!$H39-'alle Spiele'!CB39)=1),Punktsystem!$B$10,0),0)</f>
        <v>0</v>
      </c>
      <c r="CD39" s="225">
        <f>IF(CB39=Punktsystem!$B$5,IF(AND(Punktsystem!$I$14&lt;&gt;"",'alle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CE39" s="230">
        <f>IF(OR('alle Spiele'!CE39="",'alle Spiele'!CF39=""),0,IF(AND('alle Spiele'!$H39='alle Spiele'!CE39,'alle Spiele'!$J39='alle Spiele'!CF39),Punktsystem!$B$5,IF(OR(AND('alle Spiele'!$H39-'alle Spiele'!$J39&lt;0,'alle Spiele'!CE39-'alle Spiele'!CF39&lt;0),AND('alle Spiele'!$H39-'alle Spiele'!$J39&gt;0,'alle Spiele'!CE39-'alle Spiele'!CF39&gt;0),AND('alle Spiele'!$H39-'alle Spiele'!$J39=0,'alle Spiele'!CE39-'alle Spiele'!CF39=0)),Punktsystem!$B$6,0)))</f>
        <v>0</v>
      </c>
      <c r="CF39" s="224">
        <f>IF(CE39=Punktsystem!$B$6,IF(AND(Punktsystem!$D$9&lt;&gt;"",'alle Spiele'!$H39-'alle Spiele'!$J39='alle Spiele'!CE39-'alle Spiele'!CF39,'alle Spiele'!$H39&lt;&gt;'alle Spiele'!$J39),Punktsystem!$B$9,0)+IF(AND(Punktsystem!$D$11&lt;&gt;"",OR('alle Spiele'!$H39='alle Spiele'!CE39,'alle Spiele'!$J39='alle Spiele'!CF39)),Punktsystem!$B$11,0)+IF(AND(Punktsystem!$D$10&lt;&gt;"",'alle Spiele'!$H39='alle Spiele'!$J39,'alle Spiele'!CE39='alle Spiele'!CF39,ABS('alle Spiele'!$H39-'alle Spiele'!CE39)=1),Punktsystem!$B$10,0),0)</f>
        <v>0</v>
      </c>
      <c r="CG39" s="225">
        <f>IF(CE39=Punktsystem!$B$5,IF(AND(Punktsystem!$I$14&lt;&gt;"",'alle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CH39" s="230">
        <f>IF(OR('alle Spiele'!CH39="",'alle Spiele'!CI39=""),0,IF(AND('alle Spiele'!$H39='alle Spiele'!CH39,'alle Spiele'!$J39='alle Spiele'!CI39),Punktsystem!$B$5,IF(OR(AND('alle Spiele'!$H39-'alle Spiele'!$J39&lt;0,'alle Spiele'!CH39-'alle Spiele'!CI39&lt;0),AND('alle Spiele'!$H39-'alle Spiele'!$J39&gt;0,'alle Spiele'!CH39-'alle Spiele'!CI39&gt;0),AND('alle Spiele'!$H39-'alle Spiele'!$J39=0,'alle Spiele'!CH39-'alle Spiele'!CI39=0)),Punktsystem!$B$6,0)))</f>
        <v>0</v>
      </c>
      <c r="CI39" s="224">
        <f>IF(CH39=Punktsystem!$B$6,IF(AND(Punktsystem!$D$9&lt;&gt;"",'alle Spiele'!$H39-'alle Spiele'!$J39='alle Spiele'!CH39-'alle Spiele'!CI39,'alle Spiele'!$H39&lt;&gt;'alle Spiele'!$J39),Punktsystem!$B$9,0)+IF(AND(Punktsystem!$D$11&lt;&gt;"",OR('alle Spiele'!$H39='alle Spiele'!CH39,'alle Spiele'!$J39='alle Spiele'!CI39)),Punktsystem!$B$11,0)+IF(AND(Punktsystem!$D$10&lt;&gt;"",'alle Spiele'!$H39='alle Spiele'!$J39,'alle Spiele'!CH39='alle Spiele'!CI39,ABS('alle Spiele'!$H39-'alle Spiele'!CH39)=1),Punktsystem!$B$10,0),0)</f>
        <v>0</v>
      </c>
      <c r="CJ39" s="225">
        <f>IF(CH39=Punktsystem!$B$5,IF(AND(Punktsystem!$I$14&lt;&gt;"",'alle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CK39" s="230">
        <f>IF(OR('alle Spiele'!CK39="",'alle Spiele'!CL39=""),0,IF(AND('alle Spiele'!$H39='alle Spiele'!CK39,'alle Spiele'!$J39='alle Spiele'!CL39),Punktsystem!$B$5,IF(OR(AND('alle Spiele'!$H39-'alle Spiele'!$J39&lt;0,'alle Spiele'!CK39-'alle Spiele'!CL39&lt;0),AND('alle Spiele'!$H39-'alle Spiele'!$J39&gt;0,'alle Spiele'!CK39-'alle Spiele'!CL39&gt;0),AND('alle Spiele'!$H39-'alle Spiele'!$J39=0,'alle Spiele'!CK39-'alle Spiele'!CL39=0)),Punktsystem!$B$6,0)))</f>
        <v>0</v>
      </c>
      <c r="CL39" s="224">
        <f>IF(CK39=Punktsystem!$B$6,IF(AND(Punktsystem!$D$9&lt;&gt;"",'alle Spiele'!$H39-'alle Spiele'!$J39='alle Spiele'!CK39-'alle Spiele'!CL39,'alle Spiele'!$H39&lt;&gt;'alle Spiele'!$J39),Punktsystem!$B$9,0)+IF(AND(Punktsystem!$D$11&lt;&gt;"",OR('alle Spiele'!$H39='alle Spiele'!CK39,'alle Spiele'!$J39='alle Spiele'!CL39)),Punktsystem!$B$11,0)+IF(AND(Punktsystem!$D$10&lt;&gt;"",'alle Spiele'!$H39='alle Spiele'!$J39,'alle Spiele'!CK39='alle Spiele'!CL39,ABS('alle Spiele'!$H39-'alle Spiele'!CK39)=1),Punktsystem!$B$10,0),0)</f>
        <v>0</v>
      </c>
      <c r="CM39" s="225">
        <f>IF(CK39=Punktsystem!$B$5,IF(AND(Punktsystem!$I$14&lt;&gt;"",'alle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CN39" s="230">
        <f>IF(OR('alle Spiele'!CN39="",'alle Spiele'!CO39=""),0,IF(AND('alle Spiele'!$H39='alle Spiele'!CN39,'alle Spiele'!$J39='alle Spiele'!CO39),Punktsystem!$B$5,IF(OR(AND('alle Spiele'!$H39-'alle Spiele'!$J39&lt;0,'alle Spiele'!CN39-'alle Spiele'!CO39&lt;0),AND('alle Spiele'!$H39-'alle Spiele'!$J39&gt;0,'alle Spiele'!CN39-'alle Spiele'!CO39&gt;0),AND('alle Spiele'!$H39-'alle Spiele'!$J39=0,'alle Spiele'!CN39-'alle Spiele'!CO39=0)),Punktsystem!$B$6,0)))</f>
        <v>0</v>
      </c>
      <c r="CO39" s="224">
        <f>IF(CN39=Punktsystem!$B$6,IF(AND(Punktsystem!$D$9&lt;&gt;"",'alle Spiele'!$H39-'alle Spiele'!$J39='alle Spiele'!CN39-'alle Spiele'!CO39,'alle Spiele'!$H39&lt;&gt;'alle Spiele'!$J39),Punktsystem!$B$9,0)+IF(AND(Punktsystem!$D$11&lt;&gt;"",OR('alle Spiele'!$H39='alle Spiele'!CN39,'alle Spiele'!$J39='alle Spiele'!CO39)),Punktsystem!$B$11,0)+IF(AND(Punktsystem!$D$10&lt;&gt;"",'alle Spiele'!$H39='alle Spiele'!$J39,'alle Spiele'!CN39='alle Spiele'!CO39,ABS('alle Spiele'!$H39-'alle Spiele'!CN39)=1),Punktsystem!$B$10,0),0)</f>
        <v>0</v>
      </c>
      <c r="CP39" s="225">
        <f>IF(CN39=Punktsystem!$B$5,IF(AND(Punktsystem!$I$14&lt;&gt;"",'alle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CQ39" s="230">
        <f>IF(OR('alle Spiele'!CQ39="",'alle Spiele'!CR39=""),0,IF(AND('alle Spiele'!$H39='alle Spiele'!CQ39,'alle Spiele'!$J39='alle Spiele'!CR39),Punktsystem!$B$5,IF(OR(AND('alle Spiele'!$H39-'alle Spiele'!$J39&lt;0,'alle Spiele'!CQ39-'alle Spiele'!CR39&lt;0),AND('alle Spiele'!$H39-'alle Spiele'!$J39&gt;0,'alle Spiele'!CQ39-'alle Spiele'!CR39&gt;0),AND('alle Spiele'!$H39-'alle Spiele'!$J39=0,'alle Spiele'!CQ39-'alle Spiele'!CR39=0)),Punktsystem!$B$6,0)))</f>
        <v>0</v>
      </c>
      <c r="CR39" s="224">
        <f>IF(CQ39=Punktsystem!$B$6,IF(AND(Punktsystem!$D$9&lt;&gt;"",'alle Spiele'!$H39-'alle Spiele'!$J39='alle Spiele'!CQ39-'alle Spiele'!CR39,'alle Spiele'!$H39&lt;&gt;'alle Spiele'!$J39),Punktsystem!$B$9,0)+IF(AND(Punktsystem!$D$11&lt;&gt;"",OR('alle Spiele'!$H39='alle Spiele'!CQ39,'alle Spiele'!$J39='alle Spiele'!CR39)),Punktsystem!$B$11,0)+IF(AND(Punktsystem!$D$10&lt;&gt;"",'alle Spiele'!$H39='alle Spiele'!$J39,'alle Spiele'!CQ39='alle Spiele'!CR39,ABS('alle Spiele'!$H39-'alle Spiele'!CQ39)=1),Punktsystem!$B$10,0),0)</f>
        <v>0</v>
      </c>
      <c r="CS39" s="225">
        <f>IF(CQ39=Punktsystem!$B$5,IF(AND(Punktsystem!$I$14&lt;&gt;"",'alle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CT39" s="230">
        <f>IF(OR('alle Spiele'!CT39="",'alle Spiele'!CU39=""),0,IF(AND('alle Spiele'!$H39='alle Spiele'!CT39,'alle Spiele'!$J39='alle Spiele'!CU39),Punktsystem!$B$5,IF(OR(AND('alle Spiele'!$H39-'alle Spiele'!$J39&lt;0,'alle Spiele'!CT39-'alle Spiele'!CU39&lt;0),AND('alle Spiele'!$H39-'alle Spiele'!$J39&gt;0,'alle Spiele'!CT39-'alle Spiele'!CU39&gt;0),AND('alle Spiele'!$H39-'alle Spiele'!$J39=0,'alle Spiele'!CT39-'alle Spiele'!CU39=0)),Punktsystem!$B$6,0)))</f>
        <v>0</v>
      </c>
      <c r="CU39" s="224">
        <f>IF(CT39=Punktsystem!$B$6,IF(AND(Punktsystem!$D$9&lt;&gt;"",'alle Spiele'!$H39-'alle Spiele'!$J39='alle Spiele'!CT39-'alle Spiele'!CU39,'alle Spiele'!$H39&lt;&gt;'alle Spiele'!$J39),Punktsystem!$B$9,0)+IF(AND(Punktsystem!$D$11&lt;&gt;"",OR('alle Spiele'!$H39='alle Spiele'!CT39,'alle Spiele'!$J39='alle Spiele'!CU39)),Punktsystem!$B$11,0)+IF(AND(Punktsystem!$D$10&lt;&gt;"",'alle Spiele'!$H39='alle Spiele'!$J39,'alle Spiele'!CT39='alle Spiele'!CU39,ABS('alle Spiele'!$H39-'alle Spiele'!CT39)=1),Punktsystem!$B$10,0),0)</f>
        <v>0</v>
      </c>
      <c r="CV39" s="225">
        <f>IF(CT39=Punktsystem!$B$5,IF(AND(Punktsystem!$I$14&lt;&gt;"",'alle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CW39" s="230">
        <f>IF(OR('alle Spiele'!CW39="",'alle Spiele'!CX39=""),0,IF(AND('alle Spiele'!$H39='alle Spiele'!CW39,'alle Spiele'!$J39='alle Spiele'!CX39),Punktsystem!$B$5,IF(OR(AND('alle Spiele'!$H39-'alle Spiele'!$J39&lt;0,'alle Spiele'!CW39-'alle Spiele'!CX39&lt;0),AND('alle Spiele'!$H39-'alle Spiele'!$J39&gt;0,'alle Spiele'!CW39-'alle Spiele'!CX39&gt;0),AND('alle Spiele'!$H39-'alle Spiele'!$J39=0,'alle Spiele'!CW39-'alle Spiele'!CX39=0)),Punktsystem!$B$6,0)))</f>
        <v>0</v>
      </c>
      <c r="CX39" s="224">
        <f>IF(CW39=Punktsystem!$B$6,IF(AND(Punktsystem!$D$9&lt;&gt;"",'alle Spiele'!$H39-'alle Spiele'!$J39='alle Spiele'!CW39-'alle Spiele'!CX39,'alle Spiele'!$H39&lt;&gt;'alle Spiele'!$J39),Punktsystem!$B$9,0)+IF(AND(Punktsystem!$D$11&lt;&gt;"",OR('alle Spiele'!$H39='alle Spiele'!CW39,'alle Spiele'!$J39='alle Spiele'!CX39)),Punktsystem!$B$11,0)+IF(AND(Punktsystem!$D$10&lt;&gt;"",'alle Spiele'!$H39='alle Spiele'!$J39,'alle Spiele'!CW39='alle Spiele'!CX39,ABS('alle Spiele'!$H39-'alle Spiele'!CW39)=1),Punktsystem!$B$10,0),0)</f>
        <v>0</v>
      </c>
      <c r="CY39" s="225">
        <f>IF(CW39=Punktsystem!$B$5,IF(AND(Punktsystem!$I$14&lt;&gt;"",'alle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CZ39" s="230">
        <f>IF(OR('alle Spiele'!CZ39="",'alle Spiele'!DA39=""),0,IF(AND('alle Spiele'!$H39='alle Spiele'!CZ39,'alle Spiele'!$J39='alle Spiele'!DA39),Punktsystem!$B$5,IF(OR(AND('alle Spiele'!$H39-'alle Spiele'!$J39&lt;0,'alle Spiele'!CZ39-'alle Spiele'!DA39&lt;0),AND('alle Spiele'!$H39-'alle Spiele'!$J39&gt;0,'alle Spiele'!CZ39-'alle Spiele'!DA39&gt;0),AND('alle Spiele'!$H39-'alle Spiele'!$J39=0,'alle Spiele'!CZ39-'alle Spiele'!DA39=0)),Punktsystem!$B$6,0)))</f>
        <v>0</v>
      </c>
      <c r="DA39" s="224">
        <f>IF(CZ39=Punktsystem!$B$6,IF(AND(Punktsystem!$D$9&lt;&gt;"",'alle Spiele'!$H39-'alle Spiele'!$J39='alle Spiele'!CZ39-'alle Spiele'!DA39,'alle Spiele'!$H39&lt;&gt;'alle Spiele'!$J39),Punktsystem!$B$9,0)+IF(AND(Punktsystem!$D$11&lt;&gt;"",OR('alle Spiele'!$H39='alle Spiele'!CZ39,'alle Spiele'!$J39='alle Spiele'!DA39)),Punktsystem!$B$11,0)+IF(AND(Punktsystem!$D$10&lt;&gt;"",'alle Spiele'!$H39='alle Spiele'!$J39,'alle Spiele'!CZ39='alle Spiele'!DA39,ABS('alle Spiele'!$H39-'alle Spiele'!CZ39)=1),Punktsystem!$B$10,0),0)</f>
        <v>0</v>
      </c>
      <c r="DB39" s="225">
        <f>IF(CZ39=Punktsystem!$B$5,IF(AND(Punktsystem!$I$14&lt;&gt;"",'alle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DC39" s="230">
        <f>IF(OR('alle Spiele'!DC39="",'alle Spiele'!DD39=""),0,IF(AND('alle Spiele'!$H39='alle Spiele'!DC39,'alle Spiele'!$J39='alle Spiele'!DD39),Punktsystem!$B$5,IF(OR(AND('alle Spiele'!$H39-'alle Spiele'!$J39&lt;0,'alle Spiele'!DC39-'alle Spiele'!DD39&lt;0),AND('alle Spiele'!$H39-'alle Spiele'!$J39&gt;0,'alle Spiele'!DC39-'alle Spiele'!DD39&gt;0),AND('alle Spiele'!$H39-'alle Spiele'!$J39=0,'alle Spiele'!DC39-'alle Spiele'!DD39=0)),Punktsystem!$B$6,0)))</f>
        <v>0</v>
      </c>
      <c r="DD39" s="224">
        <f>IF(DC39=Punktsystem!$B$6,IF(AND(Punktsystem!$D$9&lt;&gt;"",'alle Spiele'!$H39-'alle Spiele'!$J39='alle Spiele'!DC39-'alle Spiele'!DD39,'alle Spiele'!$H39&lt;&gt;'alle Spiele'!$J39),Punktsystem!$B$9,0)+IF(AND(Punktsystem!$D$11&lt;&gt;"",OR('alle Spiele'!$H39='alle Spiele'!DC39,'alle Spiele'!$J39='alle Spiele'!DD39)),Punktsystem!$B$11,0)+IF(AND(Punktsystem!$D$10&lt;&gt;"",'alle Spiele'!$H39='alle Spiele'!$J39,'alle Spiele'!DC39='alle Spiele'!DD39,ABS('alle Spiele'!$H39-'alle Spiele'!DC39)=1),Punktsystem!$B$10,0),0)</f>
        <v>0</v>
      </c>
      <c r="DE39" s="225">
        <f>IF(DC39=Punktsystem!$B$5,IF(AND(Punktsystem!$I$14&lt;&gt;"",'alle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DF39" s="230">
        <f>IF(OR('alle Spiele'!DF39="",'alle Spiele'!DG39=""),0,IF(AND('alle Spiele'!$H39='alle Spiele'!DF39,'alle Spiele'!$J39='alle Spiele'!DG39),Punktsystem!$B$5,IF(OR(AND('alle Spiele'!$H39-'alle Spiele'!$J39&lt;0,'alle Spiele'!DF39-'alle Spiele'!DG39&lt;0),AND('alle Spiele'!$H39-'alle Spiele'!$J39&gt;0,'alle Spiele'!DF39-'alle Spiele'!DG39&gt;0),AND('alle Spiele'!$H39-'alle Spiele'!$J39=0,'alle Spiele'!DF39-'alle Spiele'!DG39=0)),Punktsystem!$B$6,0)))</f>
        <v>0</v>
      </c>
      <c r="DG39" s="224">
        <f>IF(DF39=Punktsystem!$B$6,IF(AND(Punktsystem!$D$9&lt;&gt;"",'alle Spiele'!$H39-'alle Spiele'!$J39='alle Spiele'!DF39-'alle Spiele'!DG39,'alle Spiele'!$H39&lt;&gt;'alle Spiele'!$J39),Punktsystem!$B$9,0)+IF(AND(Punktsystem!$D$11&lt;&gt;"",OR('alle Spiele'!$H39='alle Spiele'!DF39,'alle Spiele'!$J39='alle Spiele'!DG39)),Punktsystem!$B$11,0)+IF(AND(Punktsystem!$D$10&lt;&gt;"",'alle Spiele'!$H39='alle Spiele'!$J39,'alle Spiele'!DF39='alle Spiele'!DG39,ABS('alle Spiele'!$H39-'alle Spiele'!DF39)=1),Punktsystem!$B$10,0),0)</f>
        <v>0</v>
      </c>
      <c r="DH39" s="225">
        <f>IF(DF39=Punktsystem!$B$5,IF(AND(Punktsystem!$I$14&lt;&gt;"",'alle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DI39" s="230">
        <f>IF(OR('alle Spiele'!DI39="",'alle Spiele'!DJ39=""),0,IF(AND('alle Spiele'!$H39='alle Spiele'!DI39,'alle Spiele'!$J39='alle Spiele'!DJ39),Punktsystem!$B$5,IF(OR(AND('alle Spiele'!$H39-'alle Spiele'!$J39&lt;0,'alle Spiele'!DI39-'alle Spiele'!DJ39&lt;0),AND('alle Spiele'!$H39-'alle Spiele'!$J39&gt;0,'alle Spiele'!DI39-'alle Spiele'!DJ39&gt;0),AND('alle Spiele'!$H39-'alle Spiele'!$J39=0,'alle Spiele'!DI39-'alle Spiele'!DJ39=0)),Punktsystem!$B$6,0)))</f>
        <v>0</v>
      </c>
      <c r="DJ39" s="224">
        <f>IF(DI39=Punktsystem!$B$6,IF(AND(Punktsystem!$D$9&lt;&gt;"",'alle Spiele'!$H39-'alle Spiele'!$J39='alle Spiele'!DI39-'alle Spiele'!DJ39,'alle Spiele'!$H39&lt;&gt;'alle Spiele'!$J39),Punktsystem!$B$9,0)+IF(AND(Punktsystem!$D$11&lt;&gt;"",OR('alle Spiele'!$H39='alle Spiele'!DI39,'alle Spiele'!$J39='alle Spiele'!DJ39)),Punktsystem!$B$11,0)+IF(AND(Punktsystem!$D$10&lt;&gt;"",'alle Spiele'!$H39='alle Spiele'!$J39,'alle Spiele'!DI39='alle Spiele'!DJ39,ABS('alle Spiele'!$H39-'alle Spiele'!DI39)=1),Punktsystem!$B$10,0),0)</f>
        <v>0</v>
      </c>
      <c r="DK39" s="225">
        <f>IF(DI39=Punktsystem!$B$5,IF(AND(Punktsystem!$I$14&lt;&gt;"",'alle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DL39" s="230">
        <f>IF(OR('alle Spiele'!DL39="",'alle Spiele'!DM39=""),0,IF(AND('alle Spiele'!$H39='alle Spiele'!DL39,'alle Spiele'!$J39='alle Spiele'!DM39),Punktsystem!$B$5,IF(OR(AND('alle Spiele'!$H39-'alle Spiele'!$J39&lt;0,'alle Spiele'!DL39-'alle Spiele'!DM39&lt;0),AND('alle Spiele'!$H39-'alle Spiele'!$J39&gt;0,'alle Spiele'!DL39-'alle Spiele'!DM39&gt;0),AND('alle Spiele'!$H39-'alle Spiele'!$J39=0,'alle Spiele'!DL39-'alle Spiele'!DM39=0)),Punktsystem!$B$6,0)))</f>
        <v>0</v>
      </c>
      <c r="DM39" s="224">
        <f>IF(DL39=Punktsystem!$B$6,IF(AND(Punktsystem!$D$9&lt;&gt;"",'alle Spiele'!$H39-'alle Spiele'!$J39='alle Spiele'!DL39-'alle Spiele'!DM39,'alle Spiele'!$H39&lt;&gt;'alle Spiele'!$J39),Punktsystem!$B$9,0)+IF(AND(Punktsystem!$D$11&lt;&gt;"",OR('alle Spiele'!$H39='alle Spiele'!DL39,'alle Spiele'!$J39='alle Spiele'!DM39)),Punktsystem!$B$11,0)+IF(AND(Punktsystem!$D$10&lt;&gt;"",'alle Spiele'!$H39='alle Spiele'!$J39,'alle Spiele'!DL39='alle Spiele'!DM39,ABS('alle Spiele'!$H39-'alle Spiele'!DL39)=1),Punktsystem!$B$10,0),0)</f>
        <v>0</v>
      </c>
      <c r="DN39" s="225">
        <f>IF(DL39=Punktsystem!$B$5,IF(AND(Punktsystem!$I$14&lt;&gt;"",'alle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DO39" s="230">
        <f>IF(OR('alle Spiele'!DO39="",'alle Spiele'!DP39=""),0,IF(AND('alle Spiele'!$H39='alle Spiele'!DO39,'alle Spiele'!$J39='alle Spiele'!DP39),Punktsystem!$B$5,IF(OR(AND('alle Spiele'!$H39-'alle Spiele'!$J39&lt;0,'alle Spiele'!DO39-'alle Spiele'!DP39&lt;0),AND('alle Spiele'!$H39-'alle Spiele'!$J39&gt;0,'alle Spiele'!DO39-'alle Spiele'!DP39&gt;0),AND('alle Spiele'!$H39-'alle Spiele'!$J39=0,'alle Spiele'!DO39-'alle Spiele'!DP39=0)),Punktsystem!$B$6,0)))</f>
        <v>0</v>
      </c>
      <c r="DP39" s="224">
        <f>IF(DO39=Punktsystem!$B$6,IF(AND(Punktsystem!$D$9&lt;&gt;"",'alle Spiele'!$H39-'alle Spiele'!$J39='alle Spiele'!DO39-'alle Spiele'!DP39,'alle Spiele'!$H39&lt;&gt;'alle Spiele'!$J39),Punktsystem!$B$9,0)+IF(AND(Punktsystem!$D$11&lt;&gt;"",OR('alle Spiele'!$H39='alle Spiele'!DO39,'alle Spiele'!$J39='alle Spiele'!DP39)),Punktsystem!$B$11,0)+IF(AND(Punktsystem!$D$10&lt;&gt;"",'alle Spiele'!$H39='alle Spiele'!$J39,'alle Spiele'!DO39='alle Spiele'!DP39,ABS('alle Spiele'!$H39-'alle Spiele'!DO39)=1),Punktsystem!$B$10,0),0)</f>
        <v>0</v>
      </c>
      <c r="DQ39" s="225">
        <f>IF(DO39=Punktsystem!$B$5,IF(AND(Punktsystem!$I$14&lt;&gt;"",'alle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DR39" s="230">
        <f>IF(OR('alle Spiele'!DR39="",'alle Spiele'!DS39=""),0,IF(AND('alle Spiele'!$H39='alle Spiele'!DR39,'alle Spiele'!$J39='alle Spiele'!DS39),Punktsystem!$B$5,IF(OR(AND('alle Spiele'!$H39-'alle Spiele'!$J39&lt;0,'alle Spiele'!DR39-'alle Spiele'!DS39&lt;0),AND('alle Spiele'!$H39-'alle Spiele'!$J39&gt;0,'alle Spiele'!DR39-'alle Spiele'!DS39&gt;0),AND('alle Spiele'!$H39-'alle Spiele'!$J39=0,'alle Spiele'!DR39-'alle Spiele'!DS39=0)),Punktsystem!$B$6,0)))</f>
        <v>0</v>
      </c>
      <c r="DS39" s="224">
        <f>IF(DR39=Punktsystem!$B$6,IF(AND(Punktsystem!$D$9&lt;&gt;"",'alle Spiele'!$H39-'alle Spiele'!$J39='alle Spiele'!DR39-'alle Spiele'!DS39,'alle Spiele'!$H39&lt;&gt;'alle Spiele'!$J39),Punktsystem!$B$9,0)+IF(AND(Punktsystem!$D$11&lt;&gt;"",OR('alle Spiele'!$H39='alle Spiele'!DR39,'alle Spiele'!$J39='alle Spiele'!DS39)),Punktsystem!$B$11,0)+IF(AND(Punktsystem!$D$10&lt;&gt;"",'alle Spiele'!$H39='alle Spiele'!$J39,'alle Spiele'!DR39='alle Spiele'!DS39,ABS('alle Spiele'!$H39-'alle Spiele'!DR39)=1),Punktsystem!$B$10,0),0)</f>
        <v>0</v>
      </c>
      <c r="DT39" s="225">
        <f>IF(DR39=Punktsystem!$B$5,IF(AND(Punktsystem!$I$14&lt;&gt;"",'alle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DU39" s="230">
        <f>IF(OR('alle Spiele'!DU39="",'alle Spiele'!DV39=""),0,IF(AND('alle Spiele'!$H39='alle Spiele'!DU39,'alle Spiele'!$J39='alle Spiele'!DV39),Punktsystem!$B$5,IF(OR(AND('alle Spiele'!$H39-'alle Spiele'!$J39&lt;0,'alle Spiele'!DU39-'alle Spiele'!DV39&lt;0),AND('alle Spiele'!$H39-'alle Spiele'!$J39&gt;0,'alle Spiele'!DU39-'alle Spiele'!DV39&gt;0),AND('alle Spiele'!$H39-'alle Spiele'!$J39=0,'alle Spiele'!DU39-'alle Spiele'!DV39=0)),Punktsystem!$B$6,0)))</f>
        <v>0</v>
      </c>
      <c r="DV39" s="224">
        <f>IF(DU39=Punktsystem!$B$6,IF(AND(Punktsystem!$D$9&lt;&gt;"",'alle Spiele'!$H39-'alle Spiele'!$J39='alle Spiele'!DU39-'alle Spiele'!DV39,'alle Spiele'!$H39&lt;&gt;'alle Spiele'!$J39),Punktsystem!$B$9,0)+IF(AND(Punktsystem!$D$11&lt;&gt;"",OR('alle Spiele'!$H39='alle Spiele'!DU39,'alle Spiele'!$J39='alle Spiele'!DV39)),Punktsystem!$B$11,0)+IF(AND(Punktsystem!$D$10&lt;&gt;"",'alle Spiele'!$H39='alle Spiele'!$J39,'alle Spiele'!DU39='alle Spiele'!DV39,ABS('alle Spiele'!$H39-'alle Spiele'!DU39)=1),Punktsystem!$B$10,0),0)</f>
        <v>0</v>
      </c>
      <c r="DW39" s="225">
        <f>IF(DU39=Punktsystem!$B$5,IF(AND(Punktsystem!$I$14&lt;&gt;"",'alle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DX39" s="230">
        <f>IF(OR('alle Spiele'!DX39="",'alle Spiele'!DY39=""),0,IF(AND('alle Spiele'!$H39='alle Spiele'!DX39,'alle Spiele'!$J39='alle Spiele'!DY39),Punktsystem!$B$5,IF(OR(AND('alle Spiele'!$H39-'alle Spiele'!$J39&lt;0,'alle Spiele'!DX39-'alle Spiele'!DY39&lt;0),AND('alle Spiele'!$H39-'alle Spiele'!$J39&gt;0,'alle Spiele'!DX39-'alle Spiele'!DY39&gt;0),AND('alle Spiele'!$H39-'alle Spiele'!$J39=0,'alle Spiele'!DX39-'alle Spiele'!DY39=0)),Punktsystem!$B$6,0)))</f>
        <v>0</v>
      </c>
      <c r="DY39" s="224">
        <f>IF(DX39=Punktsystem!$B$6,IF(AND(Punktsystem!$D$9&lt;&gt;"",'alle Spiele'!$H39-'alle Spiele'!$J39='alle Spiele'!DX39-'alle Spiele'!DY39,'alle Spiele'!$H39&lt;&gt;'alle Spiele'!$J39),Punktsystem!$B$9,0)+IF(AND(Punktsystem!$D$11&lt;&gt;"",OR('alle Spiele'!$H39='alle Spiele'!DX39,'alle Spiele'!$J39='alle Spiele'!DY39)),Punktsystem!$B$11,0)+IF(AND(Punktsystem!$D$10&lt;&gt;"",'alle Spiele'!$H39='alle Spiele'!$J39,'alle Spiele'!DX39='alle Spiele'!DY39,ABS('alle Spiele'!$H39-'alle Spiele'!DX39)=1),Punktsystem!$B$10,0),0)</f>
        <v>0</v>
      </c>
      <c r="DZ39" s="225">
        <f>IF(DX39=Punktsystem!$B$5,IF(AND(Punktsystem!$I$14&lt;&gt;"",'alle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EA39" s="230">
        <f>IF(OR('alle Spiele'!EA39="",'alle Spiele'!EB39=""),0,IF(AND('alle Spiele'!$H39='alle Spiele'!EA39,'alle Spiele'!$J39='alle Spiele'!EB39),Punktsystem!$B$5,IF(OR(AND('alle Spiele'!$H39-'alle Spiele'!$J39&lt;0,'alle Spiele'!EA39-'alle Spiele'!EB39&lt;0),AND('alle Spiele'!$H39-'alle Spiele'!$J39&gt;0,'alle Spiele'!EA39-'alle Spiele'!EB39&gt;0),AND('alle Spiele'!$H39-'alle Spiele'!$J39=0,'alle Spiele'!EA39-'alle Spiele'!EB39=0)),Punktsystem!$B$6,0)))</f>
        <v>0</v>
      </c>
      <c r="EB39" s="224">
        <f>IF(EA39=Punktsystem!$B$6,IF(AND(Punktsystem!$D$9&lt;&gt;"",'alle Spiele'!$H39-'alle Spiele'!$J39='alle Spiele'!EA39-'alle Spiele'!EB39,'alle Spiele'!$H39&lt;&gt;'alle Spiele'!$J39),Punktsystem!$B$9,0)+IF(AND(Punktsystem!$D$11&lt;&gt;"",OR('alle Spiele'!$H39='alle Spiele'!EA39,'alle Spiele'!$J39='alle Spiele'!EB39)),Punktsystem!$B$11,0)+IF(AND(Punktsystem!$D$10&lt;&gt;"",'alle Spiele'!$H39='alle Spiele'!$J39,'alle Spiele'!EA39='alle Spiele'!EB39,ABS('alle Spiele'!$H39-'alle Spiele'!EA39)=1),Punktsystem!$B$10,0),0)</f>
        <v>0</v>
      </c>
      <c r="EC39" s="225">
        <f>IF(EA39=Punktsystem!$B$5,IF(AND(Punktsystem!$I$14&lt;&gt;"",'alle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ED39" s="230">
        <f>IF(OR('alle Spiele'!ED39="",'alle Spiele'!EE39=""),0,IF(AND('alle Spiele'!$H39='alle Spiele'!ED39,'alle Spiele'!$J39='alle Spiele'!EE39),Punktsystem!$B$5,IF(OR(AND('alle Spiele'!$H39-'alle Spiele'!$J39&lt;0,'alle Spiele'!ED39-'alle Spiele'!EE39&lt;0),AND('alle Spiele'!$H39-'alle Spiele'!$J39&gt;0,'alle Spiele'!ED39-'alle Spiele'!EE39&gt;0),AND('alle Spiele'!$H39-'alle Spiele'!$J39=0,'alle Spiele'!ED39-'alle Spiele'!EE39=0)),Punktsystem!$B$6,0)))</f>
        <v>0</v>
      </c>
      <c r="EE39" s="224">
        <f>IF(ED39=Punktsystem!$B$6,IF(AND(Punktsystem!$D$9&lt;&gt;"",'alle Spiele'!$H39-'alle Spiele'!$J39='alle Spiele'!ED39-'alle Spiele'!EE39,'alle Spiele'!$H39&lt;&gt;'alle Spiele'!$J39),Punktsystem!$B$9,0)+IF(AND(Punktsystem!$D$11&lt;&gt;"",OR('alle Spiele'!$H39='alle Spiele'!ED39,'alle Spiele'!$J39='alle Spiele'!EE39)),Punktsystem!$B$11,0)+IF(AND(Punktsystem!$D$10&lt;&gt;"",'alle Spiele'!$H39='alle Spiele'!$J39,'alle Spiele'!ED39='alle Spiele'!EE39,ABS('alle Spiele'!$H39-'alle Spiele'!ED39)=1),Punktsystem!$B$10,0),0)</f>
        <v>0</v>
      </c>
      <c r="EF39" s="225">
        <f>IF(ED39=Punktsystem!$B$5,IF(AND(Punktsystem!$I$14&lt;&gt;"",'alle Spiele'!$H39+'alle Spiele'!$J39&gt;Punktsystem!$D$14),('alle Spiele'!$H39+'alle Spiele'!$J39-Punktsystem!$D$14)*Punktsystem!$F$14,0)+IF(AND(Punktsystem!$I$15&lt;&gt;"",ABS('alle Spiele'!$H39-'alle Spiele'!$J39)&gt;Punktsystem!$D$15),(ABS('alle Spiele'!$H39-'alle Spiele'!$J39)-Punktsystem!$D$15)*Punktsystem!$F$15,0),0)</f>
        <v>0</v>
      </c>
      <c r="EG39" s="230">
        <f>IF(OR('alle Spiele'!EG39="",'alle Spiele'!EH39=""),0,IF(AND('alle Spiele'!$H39='alle Spiele'!EG39,'alle Spiele'!$J39='alle Spiele'!EH39),Punktsystem!$B$5,IF(OR(AND('alle Spiele'!$H39-'alle Spiele'!$J39&lt;0,'alle Spiele'!EG39-'alle Spiele'!EH39&lt;0),AND('alle Spiele'!$H39-'alle Spiele'!$J39&gt;0,'alle Spiele'!EG39-'alle Spiele'!EH39&gt;0),AND('alle Spiele'!$H39-'alle Spiele'!$J39=0,'alle Spiele'!EG39-'alle Spiele'!EH39=0)),Punktsystem!$B$6,0)))</f>
        <v>0</v>
      </c>
      <c r="EH39" s="224">
        <f>IF(EG39=Punktsystem!$B$6,IF(AND(Punktsystem!$D$9&lt;&gt;"",'alle Spiele'!$H39-'alle Spiele'!$J39='alle Spiele'!EG39-'alle Spiele'!EH39,'alle Spiele'!$H39&lt;&gt;'alle Spiele'!$J39),Punktsystem!$B$9,0)+IF(AND(Punktsystem!$D$11&lt;&gt;"",OR('alle Spiele'!$H39='alle Spiele'!EG39,'alle Spiele'!$J39='alle Spiele'!EH39)),Punktsystem!$B$11,0)+IF(AND(Punktsystem!$D$10&lt;&gt;"",'alle Spiele'!$H39='alle Spiele'!$J39,'alle Spiele'!EG39='alle Spiele'!EH39,ABS('alle Spiele'!$H39-'alle Spiele'!EG39)=1),Punktsystem!$B$10,0),0)</f>
        <v>0</v>
      </c>
      <c r="EI39" s="225">
        <f>IF(EG39=Punktsystem!$B$5,IF(AND(Punktsystem!$I$14&lt;&gt;"",'alle Spiele'!$H39+'alle Spiele'!$J39&gt;Punktsystem!$D$14),('alle Spiele'!$H39+'alle Spiele'!$J39-Punktsystem!$D$14)*Punktsystem!$F$14,0)+IF(AND(Punktsystem!$I$15&lt;&gt;"",ABS('alle Spiele'!$H39-'alle Spiele'!$J39)&gt;Punktsystem!$D$15),(ABS('alle Spiele'!$H39-'alle Spiele'!$J39)-Punktsystem!$D$15)*Punktsystem!$F$15,0),0)</f>
        <v>0</v>
      </c>
    </row>
    <row r="40" spans="1:139" x14ac:dyDescent="0.2">
      <c r="A40"/>
      <c r="B40"/>
      <c r="C40"/>
      <c r="D40"/>
      <c r="E40"/>
      <c r="F40"/>
      <c r="G40"/>
      <c r="H40"/>
      <c r="J40"/>
      <c r="K40"/>
      <c r="L40"/>
      <c r="M40"/>
      <c r="N40"/>
      <c r="O40"/>
      <c r="P40"/>
      <c r="Q40"/>
      <c r="T40" s="230">
        <f>IF(OR('alle Spiele'!T40="",'alle Spiele'!U40=""),0,IF(AND('alle Spiele'!$H40='alle Spiele'!T40,'alle Spiele'!$J40='alle Spiele'!U40),Punktsystem!$B$5,IF(OR(AND('alle Spiele'!$H40-'alle Spiele'!$J40&lt;0,'alle Spiele'!T40-'alle Spiele'!U40&lt;0),AND('alle Spiele'!$H40-'alle Spiele'!$J40&gt;0,'alle Spiele'!T40-'alle Spiele'!U40&gt;0),AND('alle Spiele'!$H40-'alle Spiele'!$J40=0,'alle Spiele'!T40-'alle Spiele'!U40=0)),Punktsystem!$B$6,0)))</f>
        <v>0</v>
      </c>
      <c r="U40" s="224">
        <f>IF(T40=Punktsystem!$B$6,IF(AND(Punktsystem!$D$9&lt;&gt;"",'alle Spiele'!$H40-'alle Spiele'!$J40='alle Spiele'!T40-'alle Spiele'!U40,'alle Spiele'!$H40&lt;&gt;'alle Spiele'!$J40),Punktsystem!$B$9,0)+IF(AND(Punktsystem!$D$11&lt;&gt;"",OR('alle Spiele'!$H40='alle Spiele'!T40,'alle Spiele'!$J40='alle Spiele'!U40)),Punktsystem!$B$11,0)+IF(AND(Punktsystem!$D$10&lt;&gt;"",'alle Spiele'!$H40='alle Spiele'!$J40,'alle Spiele'!T40='alle Spiele'!U40,ABS('alle Spiele'!$H40-'alle Spiele'!T40)=1),Punktsystem!$B$10,0),0)</f>
        <v>0</v>
      </c>
      <c r="V40" s="225">
        <f>IF(T40=Punktsystem!$B$5,IF(AND(Punktsystem!$I$14&lt;&gt;"",'alle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W40" s="230">
        <f>IF(OR('alle Spiele'!W40="",'alle Spiele'!X40=""),0,IF(AND('alle Spiele'!$H40='alle Spiele'!W40,'alle Spiele'!$J40='alle Spiele'!X40),Punktsystem!$B$5,IF(OR(AND('alle Spiele'!$H40-'alle Spiele'!$J40&lt;0,'alle Spiele'!W40-'alle Spiele'!X40&lt;0),AND('alle Spiele'!$H40-'alle Spiele'!$J40&gt;0,'alle Spiele'!W40-'alle Spiele'!X40&gt;0),AND('alle Spiele'!$H40-'alle Spiele'!$J40=0,'alle Spiele'!W40-'alle Spiele'!X40=0)),Punktsystem!$B$6,0)))</f>
        <v>0</v>
      </c>
      <c r="X40" s="224">
        <f>IF(W40=Punktsystem!$B$6,IF(AND(Punktsystem!$D$9&lt;&gt;"",'alle Spiele'!$H40-'alle Spiele'!$J40='alle Spiele'!W40-'alle Spiele'!X40,'alle Spiele'!$H40&lt;&gt;'alle Spiele'!$J40),Punktsystem!$B$9,0)+IF(AND(Punktsystem!$D$11&lt;&gt;"",OR('alle Spiele'!$H40='alle Spiele'!W40,'alle Spiele'!$J40='alle Spiele'!X40)),Punktsystem!$B$11,0)+IF(AND(Punktsystem!$D$10&lt;&gt;"",'alle Spiele'!$H40='alle Spiele'!$J40,'alle Spiele'!W40='alle Spiele'!X40,ABS('alle Spiele'!$H40-'alle Spiele'!W40)=1),Punktsystem!$B$10,0),0)</f>
        <v>0</v>
      </c>
      <c r="Y40" s="225">
        <f>IF(W40=Punktsystem!$B$5,IF(AND(Punktsystem!$I$14&lt;&gt;"",'alle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Z40" s="230">
        <f>IF(OR('alle Spiele'!Z40="",'alle Spiele'!AA40=""),0,IF(AND('alle Spiele'!$H40='alle Spiele'!Z40,'alle Spiele'!$J40='alle Spiele'!AA40),Punktsystem!$B$5,IF(OR(AND('alle Spiele'!$H40-'alle Spiele'!$J40&lt;0,'alle Spiele'!Z40-'alle Spiele'!AA40&lt;0),AND('alle Spiele'!$H40-'alle Spiele'!$J40&gt;0,'alle Spiele'!Z40-'alle Spiele'!AA40&gt;0),AND('alle Spiele'!$H40-'alle Spiele'!$J40=0,'alle Spiele'!Z40-'alle Spiele'!AA40=0)),Punktsystem!$B$6,0)))</f>
        <v>0</v>
      </c>
      <c r="AA40" s="224">
        <f>IF(Z40=Punktsystem!$B$6,IF(AND(Punktsystem!$D$9&lt;&gt;"",'alle Spiele'!$H40-'alle Spiele'!$J40='alle Spiele'!Z40-'alle Spiele'!AA40,'alle Spiele'!$H40&lt;&gt;'alle Spiele'!$J40),Punktsystem!$B$9,0)+IF(AND(Punktsystem!$D$11&lt;&gt;"",OR('alle Spiele'!$H40='alle Spiele'!Z40,'alle Spiele'!$J40='alle Spiele'!AA40)),Punktsystem!$B$11,0)+IF(AND(Punktsystem!$D$10&lt;&gt;"",'alle Spiele'!$H40='alle Spiele'!$J40,'alle Spiele'!Z40='alle Spiele'!AA40,ABS('alle Spiele'!$H40-'alle Spiele'!Z40)=1),Punktsystem!$B$10,0),0)</f>
        <v>0</v>
      </c>
      <c r="AB40" s="225">
        <f>IF(Z40=Punktsystem!$B$5,IF(AND(Punktsystem!$I$14&lt;&gt;"",'alle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AC40" s="230">
        <f>IF(OR('alle Spiele'!AC40="",'alle Spiele'!AD40=""),0,IF(AND('alle Spiele'!$H40='alle Spiele'!AC40,'alle Spiele'!$J40='alle Spiele'!AD40),Punktsystem!$B$5,IF(OR(AND('alle Spiele'!$H40-'alle Spiele'!$J40&lt;0,'alle Spiele'!AC40-'alle Spiele'!AD40&lt;0),AND('alle Spiele'!$H40-'alle Spiele'!$J40&gt;0,'alle Spiele'!AC40-'alle Spiele'!AD40&gt;0),AND('alle Spiele'!$H40-'alle Spiele'!$J40=0,'alle Spiele'!AC40-'alle Spiele'!AD40=0)),Punktsystem!$B$6,0)))</f>
        <v>0</v>
      </c>
      <c r="AD40" s="224">
        <f>IF(AC40=Punktsystem!$B$6,IF(AND(Punktsystem!$D$9&lt;&gt;"",'alle Spiele'!$H40-'alle Spiele'!$J40='alle Spiele'!AC40-'alle Spiele'!AD40,'alle Spiele'!$H40&lt;&gt;'alle Spiele'!$J40),Punktsystem!$B$9,0)+IF(AND(Punktsystem!$D$11&lt;&gt;"",OR('alle Spiele'!$H40='alle Spiele'!AC40,'alle Spiele'!$J40='alle Spiele'!AD40)),Punktsystem!$B$11,0)+IF(AND(Punktsystem!$D$10&lt;&gt;"",'alle Spiele'!$H40='alle Spiele'!$J40,'alle Spiele'!AC40='alle Spiele'!AD40,ABS('alle Spiele'!$H40-'alle Spiele'!AC40)=1),Punktsystem!$B$10,0),0)</f>
        <v>0</v>
      </c>
      <c r="AE40" s="225">
        <f>IF(AC40=Punktsystem!$B$5,IF(AND(Punktsystem!$I$14&lt;&gt;"",'alle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AF40" s="230">
        <f>IF(OR('alle Spiele'!AF40="",'alle Spiele'!AG40=""),0,IF(AND('alle Spiele'!$H40='alle Spiele'!AF40,'alle Spiele'!$J40='alle Spiele'!AG40),Punktsystem!$B$5,IF(OR(AND('alle Spiele'!$H40-'alle Spiele'!$J40&lt;0,'alle Spiele'!AF40-'alle Spiele'!AG40&lt;0),AND('alle Spiele'!$H40-'alle Spiele'!$J40&gt;0,'alle Spiele'!AF40-'alle Spiele'!AG40&gt;0),AND('alle Spiele'!$H40-'alle Spiele'!$J40=0,'alle Spiele'!AF40-'alle Spiele'!AG40=0)),Punktsystem!$B$6,0)))</f>
        <v>0</v>
      </c>
      <c r="AG40" s="224">
        <f>IF(AF40=Punktsystem!$B$6,IF(AND(Punktsystem!$D$9&lt;&gt;"",'alle Spiele'!$H40-'alle Spiele'!$J40='alle Spiele'!AF40-'alle Spiele'!AG40,'alle Spiele'!$H40&lt;&gt;'alle Spiele'!$J40),Punktsystem!$B$9,0)+IF(AND(Punktsystem!$D$11&lt;&gt;"",OR('alle Spiele'!$H40='alle Spiele'!AF40,'alle Spiele'!$J40='alle Spiele'!AG40)),Punktsystem!$B$11,0)+IF(AND(Punktsystem!$D$10&lt;&gt;"",'alle Spiele'!$H40='alle Spiele'!$J40,'alle Spiele'!AF40='alle Spiele'!AG40,ABS('alle Spiele'!$H40-'alle Spiele'!AF40)=1),Punktsystem!$B$10,0),0)</f>
        <v>0</v>
      </c>
      <c r="AH40" s="225">
        <f>IF(AF40=Punktsystem!$B$5,IF(AND(Punktsystem!$I$14&lt;&gt;"",'alle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AI40" s="230">
        <f>IF(OR('alle Spiele'!AI40="",'alle Spiele'!AJ40=""),0,IF(AND('alle Spiele'!$H40='alle Spiele'!AI40,'alle Spiele'!$J40='alle Spiele'!AJ40),Punktsystem!$B$5,IF(OR(AND('alle Spiele'!$H40-'alle Spiele'!$J40&lt;0,'alle Spiele'!AI40-'alle Spiele'!AJ40&lt;0),AND('alle Spiele'!$H40-'alle Spiele'!$J40&gt;0,'alle Spiele'!AI40-'alle Spiele'!AJ40&gt;0),AND('alle Spiele'!$H40-'alle Spiele'!$J40=0,'alle Spiele'!AI40-'alle Spiele'!AJ40=0)),Punktsystem!$B$6,0)))</f>
        <v>0</v>
      </c>
      <c r="AJ40" s="224">
        <f>IF(AI40=Punktsystem!$B$6,IF(AND(Punktsystem!$D$9&lt;&gt;"",'alle Spiele'!$H40-'alle Spiele'!$J40='alle Spiele'!AI40-'alle Spiele'!AJ40,'alle Spiele'!$H40&lt;&gt;'alle Spiele'!$J40),Punktsystem!$B$9,0)+IF(AND(Punktsystem!$D$11&lt;&gt;"",OR('alle Spiele'!$H40='alle Spiele'!AI40,'alle Spiele'!$J40='alle Spiele'!AJ40)),Punktsystem!$B$11,0)+IF(AND(Punktsystem!$D$10&lt;&gt;"",'alle Spiele'!$H40='alle Spiele'!$J40,'alle Spiele'!AI40='alle Spiele'!AJ40,ABS('alle Spiele'!$H40-'alle Spiele'!AI40)=1),Punktsystem!$B$10,0),0)</f>
        <v>0</v>
      </c>
      <c r="AK40" s="225">
        <f>IF(AI40=Punktsystem!$B$5,IF(AND(Punktsystem!$I$14&lt;&gt;"",'alle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AL40" s="230">
        <f>IF(OR('alle Spiele'!AL40="",'alle Spiele'!AM40=""),0,IF(AND('alle Spiele'!$H40='alle Spiele'!AL40,'alle Spiele'!$J40='alle Spiele'!AM40),Punktsystem!$B$5,IF(OR(AND('alle Spiele'!$H40-'alle Spiele'!$J40&lt;0,'alle Spiele'!AL40-'alle Spiele'!AM40&lt;0),AND('alle Spiele'!$H40-'alle Spiele'!$J40&gt;0,'alle Spiele'!AL40-'alle Spiele'!AM40&gt;0),AND('alle Spiele'!$H40-'alle Spiele'!$J40=0,'alle Spiele'!AL40-'alle Spiele'!AM40=0)),Punktsystem!$B$6,0)))</f>
        <v>0</v>
      </c>
      <c r="AM40" s="224">
        <f>IF(AL40=Punktsystem!$B$6,IF(AND(Punktsystem!$D$9&lt;&gt;"",'alle Spiele'!$H40-'alle Spiele'!$J40='alle Spiele'!AL40-'alle Spiele'!AM40,'alle Spiele'!$H40&lt;&gt;'alle Spiele'!$J40),Punktsystem!$B$9,0)+IF(AND(Punktsystem!$D$11&lt;&gt;"",OR('alle Spiele'!$H40='alle Spiele'!AL40,'alle Spiele'!$J40='alle Spiele'!AM40)),Punktsystem!$B$11,0)+IF(AND(Punktsystem!$D$10&lt;&gt;"",'alle Spiele'!$H40='alle Spiele'!$J40,'alle Spiele'!AL40='alle Spiele'!AM40,ABS('alle Spiele'!$H40-'alle Spiele'!AL40)=1),Punktsystem!$B$10,0),0)</f>
        <v>0</v>
      </c>
      <c r="AN40" s="225">
        <f>IF(AL40=Punktsystem!$B$5,IF(AND(Punktsystem!$I$14&lt;&gt;"",'alle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AO40" s="230">
        <f>IF(OR('alle Spiele'!AO40="",'alle Spiele'!AP40=""),0,IF(AND('alle Spiele'!$H40='alle Spiele'!AO40,'alle Spiele'!$J40='alle Spiele'!AP40),Punktsystem!$B$5,IF(OR(AND('alle Spiele'!$H40-'alle Spiele'!$J40&lt;0,'alle Spiele'!AO40-'alle Spiele'!AP40&lt;0),AND('alle Spiele'!$H40-'alle Spiele'!$J40&gt;0,'alle Spiele'!AO40-'alle Spiele'!AP40&gt;0),AND('alle Spiele'!$H40-'alle Spiele'!$J40=0,'alle Spiele'!AO40-'alle Spiele'!AP40=0)),Punktsystem!$B$6,0)))</f>
        <v>0</v>
      </c>
      <c r="AP40" s="224">
        <f>IF(AO40=Punktsystem!$B$6,IF(AND(Punktsystem!$D$9&lt;&gt;"",'alle Spiele'!$H40-'alle Spiele'!$J40='alle Spiele'!AO40-'alle Spiele'!AP40,'alle Spiele'!$H40&lt;&gt;'alle Spiele'!$J40),Punktsystem!$B$9,0)+IF(AND(Punktsystem!$D$11&lt;&gt;"",OR('alle Spiele'!$H40='alle Spiele'!AO40,'alle Spiele'!$J40='alle Spiele'!AP40)),Punktsystem!$B$11,0)+IF(AND(Punktsystem!$D$10&lt;&gt;"",'alle Spiele'!$H40='alle Spiele'!$J40,'alle Spiele'!AO40='alle Spiele'!AP40,ABS('alle Spiele'!$H40-'alle Spiele'!AO40)=1),Punktsystem!$B$10,0),0)</f>
        <v>0</v>
      </c>
      <c r="AQ40" s="225">
        <f>IF(AO40=Punktsystem!$B$5,IF(AND(Punktsystem!$I$14&lt;&gt;"",'alle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AR40" s="230">
        <f>IF(OR('alle Spiele'!AR40="",'alle Spiele'!AS40=""),0,IF(AND('alle Spiele'!$H40='alle Spiele'!AR40,'alle Spiele'!$J40='alle Spiele'!AS40),Punktsystem!$B$5,IF(OR(AND('alle Spiele'!$H40-'alle Spiele'!$J40&lt;0,'alle Spiele'!AR40-'alle Spiele'!AS40&lt;0),AND('alle Spiele'!$H40-'alle Spiele'!$J40&gt;0,'alle Spiele'!AR40-'alle Spiele'!AS40&gt;0),AND('alle Spiele'!$H40-'alle Spiele'!$J40=0,'alle Spiele'!AR40-'alle Spiele'!AS40=0)),Punktsystem!$B$6,0)))</f>
        <v>0</v>
      </c>
      <c r="AS40" s="224">
        <f>IF(AR40=Punktsystem!$B$6,IF(AND(Punktsystem!$D$9&lt;&gt;"",'alle Spiele'!$H40-'alle Spiele'!$J40='alle Spiele'!AR40-'alle Spiele'!AS40,'alle Spiele'!$H40&lt;&gt;'alle Spiele'!$J40),Punktsystem!$B$9,0)+IF(AND(Punktsystem!$D$11&lt;&gt;"",OR('alle Spiele'!$H40='alle Spiele'!AR40,'alle Spiele'!$J40='alle Spiele'!AS40)),Punktsystem!$B$11,0)+IF(AND(Punktsystem!$D$10&lt;&gt;"",'alle Spiele'!$H40='alle Spiele'!$J40,'alle Spiele'!AR40='alle Spiele'!AS40,ABS('alle Spiele'!$H40-'alle Spiele'!AR40)=1),Punktsystem!$B$10,0),0)</f>
        <v>0</v>
      </c>
      <c r="AT40" s="225">
        <f>IF(AR40=Punktsystem!$B$5,IF(AND(Punktsystem!$I$14&lt;&gt;"",'alle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AU40" s="230">
        <f>IF(OR('alle Spiele'!AU40="",'alle Spiele'!AV40=""),0,IF(AND('alle Spiele'!$H40='alle Spiele'!AU40,'alle Spiele'!$J40='alle Spiele'!AV40),Punktsystem!$B$5,IF(OR(AND('alle Spiele'!$H40-'alle Spiele'!$J40&lt;0,'alle Spiele'!AU40-'alle Spiele'!AV40&lt;0),AND('alle Spiele'!$H40-'alle Spiele'!$J40&gt;0,'alle Spiele'!AU40-'alle Spiele'!AV40&gt;0),AND('alle Spiele'!$H40-'alle Spiele'!$J40=0,'alle Spiele'!AU40-'alle Spiele'!AV40=0)),Punktsystem!$B$6,0)))</f>
        <v>0</v>
      </c>
      <c r="AV40" s="224">
        <f>IF(AU40=Punktsystem!$B$6,IF(AND(Punktsystem!$D$9&lt;&gt;"",'alle Spiele'!$H40-'alle Spiele'!$J40='alle Spiele'!AU40-'alle Spiele'!AV40,'alle Spiele'!$H40&lt;&gt;'alle Spiele'!$J40),Punktsystem!$B$9,0)+IF(AND(Punktsystem!$D$11&lt;&gt;"",OR('alle Spiele'!$H40='alle Spiele'!AU40,'alle Spiele'!$J40='alle Spiele'!AV40)),Punktsystem!$B$11,0)+IF(AND(Punktsystem!$D$10&lt;&gt;"",'alle Spiele'!$H40='alle Spiele'!$J40,'alle Spiele'!AU40='alle Spiele'!AV40,ABS('alle Spiele'!$H40-'alle Spiele'!AU40)=1),Punktsystem!$B$10,0),0)</f>
        <v>0</v>
      </c>
      <c r="AW40" s="225">
        <f>IF(AU40=Punktsystem!$B$5,IF(AND(Punktsystem!$I$14&lt;&gt;"",'alle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AX40" s="230">
        <f>IF(OR('alle Spiele'!AX40="",'alle Spiele'!AY40=""),0,IF(AND('alle Spiele'!$H40='alle Spiele'!AX40,'alle Spiele'!$J40='alle Spiele'!AY40),Punktsystem!$B$5,IF(OR(AND('alle Spiele'!$H40-'alle Spiele'!$J40&lt;0,'alle Spiele'!AX40-'alle Spiele'!AY40&lt;0),AND('alle Spiele'!$H40-'alle Spiele'!$J40&gt;0,'alle Spiele'!AX40-'alle Spiele'!AY40&gt;0),AND('alle Spiele'!$H40-'alle Spiele'!$J40=0,'alle Spiele'!AX40-'alle Spiele'!AY40=0)),Punktsystem!$B$6,0)))</f>
        <v>0</v>
      </c>
      <c r="AY40" s="224">
        <f>IF(AX40=Punktsystem!$B$6,IF(AND(Punktsystem!$D$9&lt;&gt;"",'alle Spiele'!$H40-'alle Spiele'!$J40='alle Spiele'!AX40-'alle Spiele'!AY40,'alle Spiele'!$H40&lt;&gt;'alle Spiele'!$J40),Punktsystem!$B$9,0)+IF(AND(Punktsystem!$D$11&lt;&gt;"",OR('alle Spiele'!$H40='alle Spiele'!AX40,'alle Spiele'!$J40='alle Spiele'!AY40)),Punktsystem!$B$11,0)+IF(AND(Punktsystem!$D$10&lt;&gt;"",'alle Spiele'!$H40='alle Spiele'!$J40,'alle Spiele'!AX40='alle Spiele'!AY40,ABS('alle Spiele'!$H40-'alle Spiele'!AX40)=1),Punktsystem!$B$10,0),0)</f>
        <v>0</v>
      </c>
      <c r="AZ40" s="225">
        <f>IF(AX40=Punktsystem!$B$5,IF(AND(Punktsystem!$I$14&lt;&gt;"",'alle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BA40" s="230">
        <f>IF(OR('alle Spiele'!BA40="",'alle Spiele'!BB40=""),0,IF(AND('alle Spiele'!$H40='alle Spiele'!BA40,'alle Spiele'!$J40='alle Spiele'!BB40),Punktsystem!$B$5,IF(OR(AND('alle Spiele'!$H40-'alle Spiele'!$J40&lt;0,'alle Spiele'!BA40-'alle Spiele'!BB40&lt;0),AND('alle Spiele'!$H40-'alle Spiele'!$J40&gt;0,'alle Spiele'!BA40-'alle Spiele'!BB40&gt;0),AND('alle Spiele'!$H40-'alle Spiele'!$J40=0,'alle Spiele'!BA40-'alle Spiele'!BB40=0)),Punktsystem!$B$6,0)))</f>
        <v>0</v>
      </c>
      <c r="BB40" s="224">
        <f>IF(BA40=Punktsystem!$B$6,IF(AND(Punktsystem!$D$9&lt;&gt;"",'alle Spiele'!$H40-'alle Spiele'!$J40='alle Spiele'!BA40-'alle Spiele'!BB40,'alle Spiele'!$H40&lt;&gt;'alle Spiele'!$J40),Punktsystem!$B$9,0)+IF(AND(Punktsystem!$D$11&lt;&gt;"",OR('alle Spiele'!$H40='alle Spiele'!BA40,'alle Spiele'!$J40='alle Spiele'!BB40)),Punktsystem!$B$11,0)+IF(AND(Punktsystem!$D$10&lt;&gt;"",'alle Spiele'!$H40='alle Spiele'!$J40,'alle Spiele'!BA40='alle Spiele'!BB40,ABS('alle Spiele'!$H40-'alle Spiele'!BA40)=1),Punktsystem!$B$10,0),0)</f>
        <v>0</v>
      </c>
      <c r="BC40" s="225">
        <f>IF(BA40=Punktsystem!$B$5,IF(AND(Punktsystem!$I$14&lt;&gt;"",'alle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BD40" s="230">
        <f>IF(OR('alle Spiele'!BD40="",'alle Spiele'!BE40=""),0,IF(AND('alle Spiele'!$H40='alle Spiele'!BD40,'alle Spiele'!$J40='alle Spiele'!BE40),Punktsystem!$B$5,IF(OR(AND('alle Spiele'!$H40-'alle Spiele'!$J40&lt;0,'alle Spiele'!BD40-'alle Spiele'!BE40&lt;0),AND('alle Spiele'!$H40-'alle Spiele'!$J40&gt;0,'alle Spiele'!BD40-'alle Spiele'!BE40&gt;0),AND('alle Spiele'!$H40-'alle Spiele'!$J40=0,'alle Spiele'!BD40-'alle Spiele'!BE40=0)),Punktsystem!$B$6,0)))</f>
        <v>0</v>
      </c>
      <c r="BE40" s="224">
        <f>IF(BD40=Punktsystem!$B$6,IF(AND(Punktsystem!$D$9&lt;&gt;"",'alle Spiele'!$H40-'alle Spiele'!$J40='alle Spiele'!BD40-'alle Spiele'!BE40,'alle Spiele'!$H40&lt;&gt;'alle Spiele'!$J40),Punktsystem!$B$9,0)+IF(AND(Punktsystem!$D$11&lt;&gt;"",OR('alle Spiele'!$H40='alle Spiele'!BD40,'alle Spiele'!$J40='alle Spiele'!BE40)),Punktsystem!$B$11,0)+IF(AND(Punktsystem!$D$10&lt;&gt;"",'alle Spiele'!$H40='alle Spiele'!$J40,'alle Spiele'!BD40='alle Spiele'!BE40,ABS('alle Spiele'!$H40-'alle Spiele'!BD40)=1),Punktsystem!$B$10,0),0)</f>
        <v>0</v>
      </c>
      <c r="BF40" s="225">
        <f>IF(BD40=Punktsystem!$B$5,IF(AND(Punktsystem!$I$14&lt;&gt;"",'alle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BG40" s="230">
        <f>IF(OR('alle Spiele'!BG40="",'alle Spiele'!BH40=""),0,IF(AND('alle Spiele'!$H40='alle Spiele'!BG40,'alle Spiele'!$J40='alle Spiele'!BH40),Punktsystem!$B$5,IF(OR(AND('alle Spiele'!$H40-'alle Spiele'!$J40&lt;0,'alle Spiele'!BG40-'alle Spiele'!BH40&lt;0),AND('alle Spiele'!$H40-'alle Spiele'!$J40&gt;0,'alle Spiele'!BG40-'alle Spiele'!BH40&gt;0),AND('alle Spiele'!$H40-'alle Spiele'!$J40=0,'alle Spiele'!BG40-'alle Spiele'!BH40=0)),Punktsystem!$B$6,0)))</f>
        <v>0</v>
      </c>
      <c r="BH40" s="224">
        <f>IF(BG40=Punktsystem!$B$6,IF(AND(Punktsystem!$D$9&lt;&gt;"",'alle Spiele'!$H40-'alle Spiele'!$J40='alle Spiele'!BG40-'alle Spiele'!BH40,'alle Spiele'!$H40&lt;&gt;'alle Spiele'!$J40),Punktsystem!$B$9,0)+IF(AND(Punktsystem!$D$11&lt;&gt;"",OR('alle Spiele'!$H40='alle Spiele'!BG40,'alle Spiele'!$J40='alle Spiele'!BH40)),Punktsystem!$B$11,0)+IF(AND(Punktsystem!$D$10&lt;&gt;"",'alle Spiele'!$H40='alle Spiele'!$J40,'alle Spiele'!BG40='alle Spiele'!BH40,ABS('alle Spiele'!$H40-'alle Spiele'!BG40)=1),Punktsystem!$B$10,0),0)</f>
        <v>0</v>
      </c>
      <c r="BI40" s="225">
        <f>IF(BG40=Punktsystem!$B$5,IF(AND(Punktsystem!$I$14&lt;&gt;"",'alle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BJ40" s="230">
        <f>IF(OR('alle Spiele'!BJ40="",'alle Spiele'!BK40=""),0,IF(AND('alle Spiele'!$H40='alle Spiele'!BJ40,'alle Spiele'!$J40='alle Spiele'!BK40),Punktsystem!$B$5,IF(OR(AND('alle Spiele'!$H40-'alle Spiele'!$J40&lt;0,'alle Spiele'!BJ40-'alle Spiele'!BK40&lt;0),AND('alle Spiele'!$H40-'alle Spiele'!$J40&gt;0,'alle Spiele'!BJ40-'alle Spiele'!BK40&gt;0),AND('alle Spiele'!$H40-'alle Spiele'!$J40=0,'alle Spiele'!BJ40-'alle Spiele'!BK40=0)),Punktsystem!$B$6,0)))</f>
        <v>0</v>
      </c>
      <c r="BK40" s="224">
        <f>IF(BJ40=Punktsystem!$B$6,IF(AND(Punktsystem!$D$9&lt;&gt;"",'alle Spiele'!$H40-'alle Spiele'!$J40='alle Spiele'!BJ40-'alle Spiele'!BK40,'alle Spiele'!$H40&lt;&gt;'alle Spiele'!$J40),Punktsystem!$B$9,0)+IF(AND(Punktsystem!$D$11&lt;&gt;"",OR('alle Spiele'!$H40='alle Spiele'!BJ40,'alle Spiele'!$J40='alle Spiele'!BK40)),Punktsystem!$B$11,0)+IF(AND(Punktsystem!$D$10&lt;&gt;"",'alle Spiele'!$H40='alle Spiele'!$J40,'alle Spiele'!BJ40='alle Spiele'!BK40,ABS('alle Spiele'!$H40-'alle Spiele'!BJ40)=1),Punktsystem!$B$10,0),0)</f>
        <v>0</v>
      </c>
      <c r="BL40" s="225">
        <f>IF(BJ40=Punktsystem!$B$5,IF(AND(Punktsystem!$I$14&lt;&gt;"",'alle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BM40" s="230">
        <f>IF(OR('alle Spiele'!BM40="",'alle Spiele'!BN40=""),0,IF(AND('alle Spiele'!$H40='alle Spiele'!BM40,'alle Spiele'!$J40='alle Spiele'!BN40),Punktsystem!$B$5,IF(OR(AND('alle Spiele'!$H40-'alle Spiele'!$J40&lt;0,'alle Spiele'!BM40-'alle Spiele'!BN40&lt;0),AND('alle Spiele'!$H40-'alle Spiele'!$J40&gt;0,'alle Spiele'!BM40-'alle Spiele'!BN40&gt;0),AND('alle Spiele'!$H40-'alle Spiele'!$J40=0,'alle Spiele'!BM40-'alle Spiele'!BN40=0)),Punktsystem!$B$6,0)))</f>
        <v>0</v>
      </c>
      <c r="BN40" s="224">
        <f>IF(BM40=Punktsystem!$B$6,IF(AND(Punktsystem!$D$9&lt;&gt;"",'alle Spiele'!$H40-'alle Spiele'!$J40='alle Spiele'!BM40-'alle Spiele'!BN40,'alle Spiele'!$H40&lt;&gt;'alle Spiele'!$J40),Punktsystem!$B$9,0)+IF(AND(Punktsystem!$D$11&lt;&gt;"",OR('alle Spiele'!$H40='alle Spiele'!BM40,'alle Spiele'!$J40='alle Spiele'!BN40)),Punktsystem!$B$11,0)+IF(AND(Punktsystem!$D$10&lt;&gt;"",'alle Spiele'!$H40='alle Spiele'!$J40,'alle Spiele'!BM40='alle Spiele'!BN40,ABS('alle Spiele'!$H40-'alle Spiele'!BM40)=1),Punktsystem!$B$10,0),0)</f>
        <v>0</v>
      </c>
      <c r="BO40" s="225">
        <f>IF(BM40=Punktsystem!$B$5,IF(AND(Punktsystem!$I$14&lt;&gt;"",'alle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BP40" s="230">
        <f>IF(OR('alle Spiele'!BP40="",'alle Spiele'!BQ40=""),0,IF(AND('alle Spiele'!$H40='alle Spiele'!BP40,'alle Spiele'!$J40='alle Spiele'!BQ40),Punktsystem!$B$5,IF(OR(AND('alle Spiele'!$H40-'alle Spiele'!$J40&lt;0,'alle Spiele'!BP40-'alle Spiele'!BQ40&lt;0),AND('alle Spiele'!$H40-'alle Spiele'!$J40&gt;0,'alle Spiele'!BP40-'alle Spiele'!BQ40&gt;0),AND('alle Spiele'!$H40-'alle Spiele'!$J40=0,'alle Spiele'!BP40-'alle Spiele'!BQ40=0)),Punktsystem!$B$6,0)))</f>
        <v>0</v>
      </c>
      <c r="BQ40" s="224">
        <f>IF(BP40=Punktsystem!$B$6,IF(AND(Punktsystem!$D$9&lt;&gt;"",'alle Spiele'!$H40-'alle Spiele'!$J40='alle Spiele'!BP40-'alle Spiele'!BQ40,'alle Spiele'!$H40&lt;&gt;'alle Spiele'!$J40),Punktsystem!$B$9,0)+IF(AND(Punktsystem!$D$11&lt;&gt;"",OR('alle Spiele'!$H40='alle Spiele'!BP40,'alle Spiele'!$J40='alle Spiele'!BQ40)),Punktsystem!$B$11,0)+IF(AND(Punktsystem!$D$10&lt;&gt;"",'alle Spiele'!$H40='alle Spiele'!$J40,'alle Spiele'!BP40='alle Spiele'!BQ40,ABS('alle Spiele'!$H40-'alle Spiele'!BP40)=1),Punktsystem!$B$10,0),0)</f>
        <v>0</v>
      </c>
      <c r="BR40" s="225">
        <f>IF(BP40=Punktsystem!$B$5,IF(AND(Punktsystem!$I$14&lt;&gt;"",'alle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BS40" s="230">
        <f>IF(OR('alle Spiele'!BS40="",'alle Spiele'!BT40=""),0,IF(AND('alle Spiele'!$H40='alle Spiele'!BS40,'alle Spiele'!$J40='alle Spiele'!BT40),Punktsystem!$B$5,IF(OR(AND('alle Spiele'!$H40-'alle Spiele'!$J40&lt;0,'alle Spiele'!BS40-'alle Spiele'!BT40&lt;0),AND('alle Spiele'!$H40-'alle Spiele'!$J40&gt;0,'alle Spiele'!BS40-'alle Spiele'!BT40&gt;0),AND('alle Spiele'!$H40-'alle Spiele'!$J40=0,'alle Spiele'!BS40-'alle Spiele'!BT40=0)),Punktsystem!$B$6,0)))</f>
        <v>0</v>
      </c>
      <c r="BT40" s="224">
        <f>IF(BS40=Punktsystem!$B$6,IF(AND(Punktsystem!$D$9&lt;&gt;"",'alle Spiele'!$H40-'alle Spiele'!$J40='alle Spiele'!BS40-'alle Spiele'!BT40,'alle Spiele'!$H40&lt;&gt;'alle Spiele'!$J40),Punktsystem!$B$9,0)+IF(AND(Punktsystem!$D$11&lt;&gt;"",OR('alle Spiele'!$H40='alle Spiele'!BS40,'alle Spiele'!$J40='alle Spiele'!BT40)),Punktsystem!$B$11,0)+IF(AND(Punktsystem!$D$10&lt;&gt;"",'alle Spiele'!$H40='alle Spiele'!$J40,'alle Spiele'!BS40='alle Spiele'!BT40,ABS('alle Spiele'!$H40-'alle Spiele'!BS40)=1),Punktsystem!$B$10,0),0)</f>
        <v>0</v>
      </c>
      <c r="BU40" s="225">
        <f>IF(BS40=Punktsystem!$B$5,IF(AND(Punktsystem!$I$14&lt;&gt;"",'alle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BV40" s="230">
        <f>IF(OR('alle Spiele'!BV40="",'alle Spiele'!BW40=""),0,IF(AND('alle Spiele'!$H40='alle Spiele'!BV40,'alle Spiele'!$J40='alle Spiele'!BW40),Punktsystem!$B$5,IF(OR(AND('alle Spiele'!$H40-'alle Spiele'!$J40&lt;0,'alle Spiele'!BV40-'alle Spiele'!BW40&lt;0),AND('alle Spiele'!$H40-'alle Spiele'!$J40&gt;0,'alle Spiele'!BV40-'alle Spiele'!BW40&gt;0),AND('alle Spiele'!$H40-'alle Spiele'!$J40=0,'alle Spiele'!BV40-'alle Spiele'!BW40=0)),Punktsystem!$B$6,0)))</f>
        <v>0</v>
      </c>
      <c r="BW40" s="224">
        <f>IF(BV40=Punktsystem!$B$6,IF(AND(Punktsystem!$D$9&lt;&gt;"",'alle Spiele'!$H40-'alle Spiele'!$J40='alle Spiele'!BV40-'alle Spiele'!BW40,'alle Spiele'!$H40&lt;&gt;'alle Spiele'!$J40),Punktsystem!$B$9,0)+IF(AND(Punktsystem!$D$11&lt;&gt;"",OR('alle Spiele'!$H40='alle Spiele'!BV40,'alle Spiele'!$J40='alle Spiele'!BW40)),Punktsystem!$B$11,0)+IF(AND(Punktsystem!$D$10&lt;&gt;"",'alle Spiele'!$H40='alle Spiele'!$J40,'alle Spiele'!BV40='alle Spiele'!BW40,ABS('alle Spiele'!$H40-'alle Spiele'!BV40)=1),Punktsystem!$B$10,0),0)</f>
        <v>0</v>
      </c>
      <c r="BX40" s="225">
        <f>IF(BV40=Punktsystem!$B$5,IF(AND(Punktsystem!$I$14&lt;&gt;"",'alle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BY40" s="230">
        <f>IF(OR('alle Spiele'!BY40="",'alle Spiele'!BZ40=""),0,IF(AND('alle Spiele'!$H40='alle Spiele'!BY40,'alle Spiele'!$J40='alle Spiele'!BZ40),Punktsystem!$B$5,IF(OR(AND('alle Spiele'!$H40-'alle Spiele'!$J40&lt;0,'alle Spiele'!BY40-'alle Spiele'!BZ40&lt;0),AND('alle Spiele'!$H40-'alle Spiele'!$J40&gt;0,'alle Spiele'!BY40-'alle Spiele'!BZ40&gt;0),AND('alle Spiele'!$H40-'alle Spiele'!$J40=0,'alle Spiele'!BY40-'alle Spiele'!BZ40=0)),Punktsystem!$B$6,0)))</f>
        <v>0</v>
      </c>
      <c r="BZ40" s="224">
        <f>IF(BY40=Punktsystem!$B$6,IF(AND(Punktsystem!$D$9&lt;&gt;"",'alle Spiele'!$H40-'alle Spiele'!$J40='alle Spiele'!BY40-'alle Spiele'!BZ40,'alle Spiele'!$H40&lt;&gt;'alle Spiele'!$J40),Punktsystem!$B$9,0)+IF(AND(Punktsystem!$D$11&lt;&gt;"",OR('alle Spiele'!$H40='alle Spiele'!BY40,'alle Spiele'!$J40='alle Spiele'!BZ40)),Punktsystem!$B$11,0)+IF(AND(Punktsystem!$D$10&lt;&gt;"",'alle Spiele'!$H40='alle Spiele'!$J40,'alle Spiele'!BY40='alle Spiele'!BZ40,ABS('alle Spiele'!$H40-'alle Spiele'!BY40)=1),Punktsystem!$B$10,0),0)</f>
        <v>0</v>
      </c>
      <c r="CA40" s="225">
        <f>IF(BY40=Punktsystem!$B$5,IF(AND(Punktsystem!$I$14&lt;&gt;"",'alle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CB40" s="230">
        <f>IF(OR('alle Spiele'!CB40="",'alle Spiele'!CC40=""),0,IF(AND('alle Spiele'!$H40='alle Spiele'!CB40,'alle Spiele'!$J40='alle Spiele'!CC40),Punktsystem!$B$5,IF(OR(AND('alle Spiele'!$H40-'alle Spiele'!$J40&lt;0,'alle Spiele'!CB40-'alle Spiele'!CC40&lt;0),AND('alle Spiele'!$H40-'alle Spiele'!$J40&gt;0,'alle Spiele'!CB40-'alle Spiele'!CC40&gt;0),AND('alle Spiele'!$H40-'alle Spiele'!$J40=0,'alle Spiele'!CB40-'alle Spiele'!CC40=0)),Punktsystem!$B$6,0)))</f>
        <v>0</v>
      </c>
      <c r="CC40" s="224">
        <f>IF(CB40=Punktsystem!$B$6,IF(AND(Punktsystem!$D$9&lt;&gt;"",'alle Spiele'!$H40-'alle Spiele'!$J40='alle Spiele'!CB40-'alle Spiele'!CC40,'alle Spiele'!$H40&lt;&gt;'alle Spiele'!$J40),Punktsystem!$B$9,0)+IF(AND(Punktsystem!$D$11&lt;&gt;"",OR('alle Spiele'!$H40='alle Spiele'!CB40,'alle Spiele'!$J40='alle Spiele'!CC40)),Punktsystem!$B$11,0)+IF(AND(Punktsystem!$D$10&lt;&gt;"",'alle Spiele'!$H40='alle Spiele'!$J40,'alle Spiele'!CB40='alle Spiele'!CC40,ABS('alle Spiele'!$H40-'alle Spiele'!CB40)=1),Punktsystem!$B$10,0),0)</f>
        <v>0</v>
      </c>
      <c r="CD40" s="225">
        <f>IF(CB40=Punktsystem!$B$5,IF(AND(Punktsystem!$I$14&lt;&gt;"",'alle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CE40" s="230">
        <f>IF(OR('alle Spiele'!CE40="",'alle Spiele'!CF40=""),0,IF(AND('alle Spiele'!$H40='alle Spiele'!CE40,'alle Spiele'!$J40='alle Spiele'!CF40),Punktsystem!$B$5,IF(OR(AND('alle Spiele'!$H40-'alle Spiele'!$J40&lt;0,'alle Spiele'!CE40-'alle Spiele'!CF40&lt;0),AND('alle Spiele'!$H40-'alle Spiele'!$J40&gt;0,'alle Spiele'!CE40-'alle Spiele'!CF40&gt;0),AND('alle Spiele'!$H40-'alle Spiele'!$J40=0,'alle Spiele'!CE40-'alle Spiele'!CF40=0)),Punktsystem!$B$6,0)))</f>
        <v>0</v>
      </c>
      <c r="CF40" s="224">
        <f>IF(CE40=Punktsystem!$B$6,IF(AND(Punktsystem!$D$9&lt;&gt;"",'alle Spiele'!$H40-'alle Spiele'!$J40='alle Spiele'!CE40-'alle Spiele'!CF40,'alle Spiele'!$H40&lt;&gt;'alle Spiele'!$J40),Punktsystem!$B$9,0)+IF(AND(Punktsystem!$D$11&lt;&gt;"",OR('alle Spiele'!$H40='alle Spiele'!CE40,'alle Spiele'!$J40='alle Spiele'!CF40)),Punktsystem!$B$11,0)+IF(AND(Punktsystem!$D$10&lt;&gt;"",'alle Spiele'!$H40='alle Spiele'!$J40,'alle Spiele'!CE40='alle Spiele'!CF40,ABS('alle Spiele'!$H40-'alle Spiele'!CE40)=1),Punktsystem!$B$10,0),0)</f>
        <v>0</v>
      </c>
      <c r="CG40" s="225">
        <f>IF(CE40=Punktsystem!$B$5,IF(AND(Punktsystem!$I$14&lt;&gt;"",'alle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CH40" s="230">
        <f>IF(OR('alle Spiele'!CH40="",'alle Spiele'!CI40=""),0,IF(AND('alle Spiele'!$H40='alle Spiele'!CH40,'alle Spiele'!$J40='alle Spiele'!CI40),Punktsystem!$B$5,IF(OR(AND('alle Spiele'!$H40-'alle Spiele'!$J40&lt;0,'alle Spiele'!CH40-'alle Spiele'!CI40&lt;0),AND('alle Spiele'!$H40-'alle Spiele'!$J40&gt;0,'alle Spiele'!CH40-'alle Spiele'!CI40&gt;0),AND('alle Spiele'!$H40-'alle Spiele'!$J40=0,'alle Spiele'!CH40-'alle Spiele'!CI40=0)),Punktsystem!$B$6,0)))</f>
        <v>0</v>
      </c>
      <c r="CI40" s="224">
        <f>IF(CH40=Punktsystem!$B$6,IF(AND(Punktsystem!$D$9&lt;&gt;"",'alle Spiele'!$H40-'alle Spiele'!$J40='alle Spiele'!CH40-'alle Spiele'!CI40,'alle Spiele'!$H40&lt;&gt;'alle Spiele'!$J40),Punktsystem!$B$9,0)+IF(AND(Punktsystem!$D$11&lt;&gt;"",OR('alle Spiele'!$H40='alle Spiele'!CH40,'alle Spiele'!$J40='alle Spiele'!CI40)),Punktsystem!$B$11,0)+IF(AND(Punktsystem!$D$10&lt;&gt;"",'alle Spiele'!$H40='alle Spiele'!$J40,'alle Spiele'!CH40='alle Spiele'!CI40,ABS('alle Spiele'!$H40-'alle Spiele'!CH40)=1),Punktsystem!$B$10,0),0)</f>
        <v>0</v>
      </c>
      <c r="CJ40" s="225">
        <f>IF(CH40=Punktsystem!$B$5,IF(AND(Punktsystem!$I$14&lt;&gt;"",'alle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CK40" s="230">
        <f>IF(OR('alle Spiele'!CK40="",'alle Spiele'!CL40=""),0,IF(AND('alle Spiele'!$H40='alle Spiele'!CK40,'alle Spiele'!$J40='alle Spiele'!CL40),Punktsystem!$B$5,IF(OR(AND('alle Spiele'!$H40-'alle Spiele'!$J40&lt;0,'alle Spiele'!CK40-'alle Spiele'!CL40&lt;0),AND('alle Spiele'!$H40-'alle Spiele'!$J40&gt;0,'alle Spiele'!CK40-'alle Spiele'!CL40&gt;0),AND('alle Spiele'!$H40-'alle Spiele'!$J40=0,'alle Spiele'!CK40-'alle Spiele'!CL40=0)),Punktsystem!$B$6,0)))</f>
        <v>0</v>
      </c>
      <c r="CL40" s="224">
        <f>IF(CK40=Punktsystem!$B$6,IF(AND(Punktsystem!$D$9&lt;&gt;"",'alle Spiele'!$H40-'alle Spiele'!$J40='alle Spiele'!CK40-'alle Spiele'!CL40,'alle Spiele'!$H40&lt;&gt;'alle Spiele'!$J40),Punktsystem!$B$9,0)+IF(AND(Punktsystem!$D$11&lt;&gt;"",OR('alle Spiele'!$H40='alle Spiele'!CK40,'alle Spiele'!$J40='alle Spiele'!CL40)),Punktsystem!$B$11,0)+IF(AND(Punktsystem!$D$10&lt;&gt;"",'alle Spiele'!$H40='alle Spiele'!$J40,'alle Spiele'!CK40='alle Spiele'!CL40,ABS('alle Spiele'!$H40-'alle Spiele'!CK40)=1),Punktsystem!$B$10,0),0)</f>
        <v>0</v>
      </c>
      <c r="CM40" s="225">
        <f>IF(CK40=Punktsystem!$B$5,IF(AND(Punktsystem!$I$14&lt;&gt;"",'alle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CN40" s="230">
        <f>IF(OR('alle Spiele'!CN40="",'alle Spiele'!CO40=""),0,IF(AND('alle Spiele'!$H40='alle Spiele'!CN40,'alle Spiele'!$J40='alle Spiele'!CO40),Punktsystem!$B$5,IF(OR(AND('alle Spiele'!$H40-'alle Spiele'!$J40&lt;0,'alle Spiele'!CN40-'alle Spiele'!CO40&lt;0),AND('alle Spiele'!$H40-'alle Spiele'!$J40&gt;0,'alle Spiele'!CN40-'alle Spiele'!CO40&gt;0),AND('alle Spiele'!$H40-'alle Spiele'!$J40=0,'alle Spiele'!CN40-'alle Spiele'!CO40=0)),Punktsystem!$B$6,0)))</f>
        <v>0</v>
      </c>
      <c r="CO40" s="224">
        <f>IF(CN40=Punktsystem!$B$6,IF(AND(Punktsystem!$D$9&lt;&gt;"",'alle Spiele'!$H40-'alle Spiele'!$J40='alle Spiele'!CN40-'alle Spiele'!CO40,'alle Spiele'!$H40&lt;&gt;'alle Spiele'!$J40),Punktsystem!$B$9,0)+IF(AND(Punktsystem!$D$11&lt;&gt;"",OR('alle Spiele'!$H40='alle Spiele'!CN40,'alle Spiele'!$J40='alle Spiele'!CO40)),Punktsystem!$B$11,0)+IF(AND(Punktsystem!$D$10&lt;&gt;"",'alle Spiele'!$H40='alle Spiele'!$J40,'alle Spiele'!CN40='alle Spiele'!CO40,ABS('alle Spiele'!$H40-'alle Spiele'!CN40)=1),Punktsystem!$B$10,0),0)</f>
        <v>0</v>
      </c>
      <c r="CP40" s="225">
        <f>IF(CN40=Punktsystem!$B$5,IF(AND(Punktsystem!$I$14&lt;&gt;"",'alle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CQ40" s="230">
        <f>IF(OR('alle Spiele'!CQ40="",'alle Spiele'!CR40=""),0,IF(AND('alle Spiele'!$H40='alle Spiele'!CQ40,'alle Spiele'!$J40='alle Spiele'!CR40),Punktsystem!$B$5,IF(OR(AND('alle Spiele'!$H40-'alle Spiele'!$J40&lt;0,'alle Spiele'!CQ40-'alle Spiele'!CR40&lt;0),AND('alle Spiele'!$H40-'alle Spiele'!$J40&gt;0,'alle Spiele'!CQ40-'alle Spiele'!CR40&gt;0),AND('alle Spiele'!$H40-'alle Spiele'!$J40=0,'alle Spiele'!CQ40-'alle Spiele'!CR40=0)),Punktsystem!$B$6,0)))</f>
        <v>0</v>
      </c>
      <c r="CR40" s="224">
        <f>IF(CQ40=Punktsystem!$B$6,IF(AND(Punktsystem!$D$9&lt;&gt;"",'alle Spiele'!$H40-'alle Spiele'!$J40='alle Spiele'!CQ40-'alle Spiele'!CR40,'alle Spiele'!$H40&lt;&gt;'alle Spiele'!$J40),Punktsystem!$B$9,0)+IF(AND(Punktsystem!$D$11&lt;&gt;"",OR('alle Spiele'!$H40='alle Spiele'!CQ40,'alle Spiele'!$J40='alle Spiele'!CR40)),Punktsystem!$B$11,0)+IF(AND(Punktsystem!$D$10&lt;&gt;"",'alle Spiele'!$H40='alle Spiele'!$J40,'alle Spiele'!CQ40='alle Spiele'!CR40,ABS('alle Spiele'!$H40-'alle Spiele'!CQ40)=1),Punktsystem!$B$10,0),0)</f>
        <v>0</v>
      </c>
      <c r="CS40" s="225">
        <f>IF(CQ40=Punktsystem!$B$5,IF(AND(Punktsystem!$I$14&lt;&gt;"",'alle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CT40" s="230">
        <f>IF(OR('alle Spiele'!CT40="",'alle Spiele'!CU40=""),0,IF(AND('alle Spiele'!$H40='alle Spiele'!CT40,'alle Spiele'!$J40='alle Spiele'!CU40),Punktsystem!$B$5,IF(OR(AND('alle Spiele'!$H40-'alle Spiele'!$J40&lt;0,'alle Spiele'!CT40-'alle Spiele'!CU40&lt;0),AND('alle Spiele'!$H40-'alle Spiele'!$J40&gt;0,'alle Spiele'!CT40-'alle Spiele'!CU40&gt;0),AND('alle Spiele'!$H40-'alle Spiele'!$J40=0,'alle Spiele'!CT40-'alle Spiele'!CU40=0)),Punktsystem!$B$6,0)))</f>
        <v>0</v>
      </c>
      <c r="CU40" s="224">
        <f>IF(CT40=Punktsystem!$B$6,IF(AND(Punktsystem!$D$9&lt;&gt;"",'alle Spiele'!$H40-'alle Spiele'!$J40='alle Spiele'!CT40-'alle Spiele'!CU40,'alle Spiele'!$H40&lt;&gt;'alle Spiele'!$J40),Punktsystem!$B$9,0)+IF(AND(Punktsystem!$D$11&lt;&gt;"",OR('alle Spiele'!$H40='alle Spiele'!CT40,'alle Spiele'!$J40='alle Spiele'!CU40)),Punktsystem!$B$11,0)+IF(AND(Punktsystem!$D$10&lt;&gt;"",'alle Spiele'!$H40='alle Spiele'!$J40,'alle Spiele'!CT40='alle Spiele'!CU40,ABS('alle Spiele'!$H40-'alle Spiele'!CT40)=1),Punktsystem!$B$10,0),0)</f>
        <v>0</v>
      </c>
      <c r="CV40" s="225">
        <f>IF(CT40=Punktsystem!$B$5,IF(AND(Punktsystem!$I$14&lt;&gt;"",'alle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CW40" s="230">
        <f>IF(OR('alle Spiele'!CW40="",'alle Spiele'!CX40=""),0,IF(AND('alle Spiele'!$H40='alle Spiele'!CW40,'alle Spiele'!$J40='alle Spiele'!CX40),Punktsystem!$B$5,IF(OR(AND('alle Spiele'!$H40-'alle Spiele'!$J40&lt;0,'alle Spiele'!CW40-'alle Spiele'!CX40&lt;0),AND('alle Spiele'!$H40-'alle Spiele'!$J40&gt;0,'alle Spiele'!CW40-'alle Spiele'!CX40&gt;0),AND('alle Spiele'!$H40-'alle Spiele'!$J40=0,'alle Spiele'!CW40-'alle Spiele'!CX40=0)),Punktsystem!$B$6,0)))</f>
        <v>0</v>
      </c>
      <c r="CX40" s="224">
        <f>IF(CW40=Punktsystem!$B$6,IF(AND(Punktsystem!$D$9&lt;&gt;"",'alle Spiele'!$H40-'alle Spiele'!$J40='alle Spiele'!CW40-'alle Spiele'!CX40,'alle Spiele'!$H40&lt;&gt;'alle Spiele'!$J40),Punktsystem!$B$9,0)+IF(AND(Punktsystem!$D$11&lt;&gt;"",OR('alle Spiele'!$H40='alle Spiele'!CW40,'alle Spiele'!$J40='alle Spiele'!CX40)),Punktsystem!$B$11,0)+IF(AND(Punktsystem!$D$10&lt;&gt;"",'alle Spiele'!$H40='alle Spiele'!$J40,'alle Spiele'!CW40='alle Spiele'!CX40,ABS('alle Spiele'!$H40-'alle Spiele'!CW40)=1),Punktsystem!$B$10,0),0)</f>
        <v>0</v>
      </c>
      <c r="CY40" s="225">
        <f>IF(CW40=Punktsystem!$B$5,IF(AND(Punktsystem!$I$14&lt;&gt;"",'alle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CZ40" s="230">
        <f>IF(OR('alle Spiele'!CZ40="",'alle Spiele'!DA40=""),0,IF(AND('alle Spiele'!$H40='alle Spiele'!CZ40,'alle Spiele'!$J40='alle Spiele'!DA40),Punktsystem!$B$5,IF(OR(AND('alle Spiele'!$H40-'alle Spiele'!$J40&lt;0,'alle Spiele'!CZ40-'alle Spiele'!DA40&lt;0),AND('alle Spiele'!$H40-'alle Spiele'!$J40&gt;0,'alle Spiele'!CZ40-'alle Spiele'!DA40&gt;0),AND('alle Spiele'!$H40-'alle Spiele'!$J40=0,'alle Spiele'!CZ40-'alle Spiele'!DA40=0)),Punktsystem!$B$6,0)))</f>
        <v>0</v>
      </c>
      <c r="DA40" s="224">
        <f>IF(CZ40=Punktsystem!$B$6,IF(AND(Punktsystem!$D$9&lt;&gt;"",'alle Spiele'!$H40-'alle Spiele'!$J40='alle Spiele'!CZ40-'alle Spiele'!DA40,'alle Spiele'!$H40&lt;&gt;'alle Spiele'!$J40),Punktsystem!$B$9,0)+IF(AND(Punktsystem!$D$11&lt;&gt;"",OR('alle Spiele'!$H40='alle Spiele'!CZ40,'alle Spiele'!$J40='alle Spiele'!DA40)),Punktsystem!$B$11,0)+IF(AND(Punktsystem!$D$10&lt;&gt;"",'alle Spiele'!$H40='alle Spiele'!$J40,'alle Spiele'!CZ40='alle Spiele'!DA40,ABS('alle Spiele'!$H40-'alle Spiele'!CZ40)=1),Punktsystem!$B$10,0),0)</f>
        <v>0</v>
      </c>
      <c r="DB40" s="225">
        <f>IF(CZ40=Punktsystem!$B$5,IF(AND(Punktsystem!$I$14&lt;&gt;"",'alle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DC40" s="230">
        <f>IF(OR('alle Spiele'!DC40="",'alle Spiele'!DD40=""),0,IF(AND('alle Spiele'!$H40='alle Spiele'!DC40,'alle Spiele'!$J40='alle Spiele'!DD40),Punktsystem!$B$5,IF(OR(AND('alle Spiele'!$H40-'alle Spiele'!$J40&lt;0,'alle Spiele'!DC40-'alle Spiele'!DD40&lt;0),AND('alle Spiele'!$H40-'alle Spiele'!$J40&gt;0,'alle Spiele'!DC40-'alle Spiele'!DD40&gt;0),AND('alle Spiele'!$H40-'alle Spiele'!$J40=0,'alle Spiele'!DC40-'alle Spiele'!DD40=0)),Punktsystem!$B$6,0)))</f>
        <v>0</v>
      </c>
      <c r="DD40" s="224">
        <f>IF(DC40=Punktsystem!$B$6,IF(AND(Punktsystem!$D$9&lt;&gt;"",'alle Spiele'!$H40-'alle Spiele'!$J40='alle Spiele'!DC40-'alle Spiele'!DD40,'alle Spiele'!$H40&lt;&gt;'alle Spiele'!$J40),Punktsystem!$B$9,0)+IF(AND(Punktsystem!$D$11&lt;&gt;"",OR('alle Spiele'!$H40='alle Spiele'!DC40,'alle Spiele'!$J40='alle Spiele'!DD40)),Punktsystem!$B$11,0)+IF(AND(Punktsystem!$D$10&lt;&gt;"",'alle Spiele'!$H40='alle Spiele'!$J40,'alle Spiele'!DC40='alle Spiele'!DD40,ABS('alle Spiele'!$H40-'alle Spiele'!DC40)=1),Punktsystem!$B$10,0),0)</f>
        <v>0</v>
      </c>
      <c r="DE40" s="225">
        <f>IF(DC40=Punktsystem!$B$5,IF(AND(Punktsystem!$I$14&lt;&gt;"",'alle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DF40" s="230">
        <f>IF(OR('alle Spiele'!DF40="",'alle Spiele'!DG40=""),0,IF(AND('alle Spiele'!$H40='alle Spiele'!DF40,'alle Spiele'!$J40='alle Spiele'!DG40),Punktsystem!$B$5,IF(OR(AND('alle Spiele'!$H40-'alle Spiele'!$J40&lt;0,'alle Spiele'!DF40-'alle Spiele'!DG40&lt;0),AND('alle Spiele'!$H40-'alle Spiele'!$J40&gt;0,'alle Spiele'!DF40-'alle Spiele'!DG40&gt;0),AND('alle Spiele'!$H40-'alle Spiele'!$J40=0,'alle Spiele'!DF40-'alle Spiele'!DG40=0)),Punktsystem!$B$6,0)))</f>
        <v>0</v>
      </c>
      <c r="DG40" s="224">
        <f>IF(DF40=Punktsystem!$B$6,IF(AND(Punktsystem!$D$9&lt;&gt;"",'alle Spiele'!$H40-'alle Spiele'!$J40='alle Spiele'!DF40-'alle Spiele'!DG40,'alle Spiele'!$H40&lt;&gt;'alle Spiele'!$J40),Punktsystem!$B$9,0)+IF(AND(Punktsystem!$D$11&lt;&gt;"",OR('alle Spiele'!$H40='alle Spiele'!DF40,'alle Spiele'!$J40='alle Spiele'!DG40)),Punktsystem!$B$11,0)+IF(AND(Punktsystem!$D$10&lt;&gt;"",'alle Spiele'!$H40='alle Spiele'!$J40,'alle Spiele'!DF40='alle Spiele'!DG40,ABS('alle Spiele'!$H40-'alle Spiele'!DF40)=1),Punktsystem!$B$10,0),0)</f>
        <v>0</v>
      </c>
      <c r="DH40" s="225">
        <f>IF(DF40=Punktsystem!$B$5,IF(AND(Punktsystem!$I$14&lt;&gt;"",'alle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DI40" s="230">
        <f>IF(OR('alle Spiele'!DI40="",'alle Spiele'!DJ40=""),0,IF(AND('alle Spiele'!$H40='alle Spiele'!DI40,'alle Spiele'!$J40='alle Spiele'!DJ40),Punktsystem!$B$5,IF(OR(AND('alle Spiele'!$H40-'alle Spiele'!$J40&lt;0,'alle Spiele'!DI40-'alle Spiele'!DJ40&lt;0),AND('alle Spiele'!$H40-'alle Spiele'!$J40&gt;0,'alle Spiele'!DI40-'alle Spiele'!DJ40&gt;0),AND('alle Spiele'!$H40-'alle Spiele'!$J40=0,'alle Spiele'!DI40-'alle Spiele'!DJ40=0)),Punktsystem!$B$6,0)))</f>
        <v>0</v>
      </c>
      <c r="DJ40" s="224">
        <f>IF(DI40=Punktsystem!$B$6,IF(AND(Punktsystem!$D$9&lt;&gt;"",'alle Spiele'!$H40-'alle Spiele'!$J40='alle Spiele'!DI40-'alle Spiele'!DJ40,'alle Spiele'!$H40&lt;&gt;'alle Spiele'!$J40),Punktsystem!$B$9,0)+IF(AND(Punktsystem!$D$11&lt;&gt;"",OR('alle Spiele'!$H40='alle Spiele'!DI40,'alle Spiele'!$J40='alle Spiele'!DJ40)),Punktsystem!$B$11,0)+IF(AND(Punktsystem!$D$10&lt;&gt;"",'alle Spiele'!$H40='alle Spiele'!$J40,'alle Spiele'!DI40='alle Spiele'!DJ40,ABS('alle Spiele'!$H40-'alle Spiele'!DI40)=1),Punktsystem!$B$10,0),0)</f>
        <v>0</v>
      </c>
      <c r="DK40" s="225">
        <f>IF(DI40=Punktsystem!$B$5,IF(AND(Punktsystem!$I$14&lt;&gt;"",'alle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DL40" s="230">
        <f>IF(OR('alle Spiele'!DL40="",'alle Spiele'!DM40=""),0,IF(AND('alle Spiele'!$H40='alle Spiele'!DL40,'alle Spiele'!$J40='alle Spiele'!DM40),Punktsystem!$B$5,IF(OR(AND('alle Spiele'!$H40-'alle Spiele'!$J40&lt;0,'alle Spiele'!DL40-'alle Spiele'!DM40&lt;0),AND('alle Spiele'!$H40-'alle Spiele'!$J40&gt;0,'alle Spiele'!DL40-'alle Spiele'!DM40&gt;0),AND('alle Spiele'!$H40-'alle Spiele'!$J40=0,'alle Spiele'!DL40-'alle Spiele'!DM40=0)),Punktsystem!$B$6,0)))</f>
        <v>0</v>
      </c>
      <c r="DM40" s="224">
        <f>IF(DL40=Punktsystem!$B$6,IF(AND(Punktsystem!$D$9&lt;&gt;"",'alle Spiele'!$H40-'alle Spiele'!$J40='alle Spiele'!DL40-'alle Spiele'!DM40,'alle Spiele'!$H40&lt;&gt;'alle Spiele'!$J40),Punktsystem!$B$9,0)+IF(AND(Punktsystem!$D$11&lt;&gt;"",OR('alle Spiele'!$H40='alle Spiele'!DL40,'alle Spiele'!$J40='alle Spiele'!DM40)),Punktsystem!$B$11,0)+IF(AND(Punktsystem!$D$10&lt;&gt;"",'alle Spiele'!$H40='alle Spiele'!$J40,'alle Spiele'!DL40='alle Spiele'!DM40,ABS('alle Spiele'!$H40-'alle Spiele'!DL40)=1),Punktsystem!$B$10,0),0)</f>
        <v>0</v>
      </c>
      <c r="DN40" s="225">
        <f>IF(DL40=Punktsystem!$B$5,IF(AND(Punktsystem!$I$14&lt;&gt;"",'alle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DO40" s="230">
        <f>IF(OR('alle Spiele'!DO40="",'alle Spiele'!DP40=""),0,IF(AND('alle Spiele'!$H40='alle Spiele'!DO40,'alle Spiele'!$J40='alle Spiele'!DP40),Punktsystem!$B$5,IF(OR(AND('alle Spiele'!$H40-'alle Spiele'!$J40&lt;0,'alle Spiele'!DO40-'alle Spiele'!DP40&lt;0),AND('alle Spiele'!$H40-'alle Spiele'!$J40&gt;0,'alle Spiele'!DO40-'alle Spiele'!DP40&gt;0),AND('alle Spiele'!$H40-'alle Spiele'!$J40=0,'alle Spiele'!DO40-'alle Spiele'!DP40=0)),Punktsystem!$B$6,0)))</f>
        <v>0</v>
      </c>
      <c r="DP40" s="224">
        <f>IF(DO40=Punktsystem!$B$6,IF(AND(Punktsystem!$D$9&lt;&gt;"",'alle Spiele'!$H40-'alle Spiele'!$J40='alle Spiele'!DO40-'alle Spiele'!DP40,'alle Spiele'!$H40&lt;&gt;'alle Spiele'!$J40),Punktsystem!$B$9,0)+IF(AND(Punktsystem!$D$11&lt;&gt;"",OR('alle Spiele'!$H40='alle Spiele'!DO40,'alle Spiele'!$J40='alle Spiele'!DP40)),Punktsystem!$B$11,0)+IF(AND(Punktsystem!$D$10&lt;&gt;"",'alle Spiele'!$H40='alle Spiele'!$J40,'alle Spiele'!DO40='alle Spiele'!DP40,ABS('alle Spiele'!$H40-'alle Spiele'!DO40)=1),Punktsystem!$B$10,0),0)</f>
        <v>0</v>
      </c>
      <c r="DQ40" s="225">
        <f>IF(DO40=Punktsystem!$B$5,IF(AND(Punktsystem!$I$14&lt;&gt;"",'alle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DR40" s="230">
        <f>IF(OR('alle Spiele'!DR40="",'alle Spiele'!DS40=""),0,IF(AND('alle Spiele'!$H40='alle Spiele'!DR40,'alle Spiele'!$J40='alle Spiele'!DS40),Punktsystem!$B$5,IF(OR(AND('alle Spiele'!$H40-'alle Spiele'!$J40&lt;0,'alle Spiele'!DR40-'alle Spiele'!DS40&lt;0),AND('alle Spiele'!$H40-'alle Spiele'!$J40&gt;0,'alle Spiele'!DR40-'alle Spiele'!DS40&gt;0),AND('alle Spiele'!$H40-'alle Spiele'!$J40=0,'alle Spiele'!DR40-'alle Spiele'!DS40=0)),Punktsystem!$B$6,0)))</f>
        <v>0</v>
      </c>
      <c r="DS40" s="224">
        <f>IF(DR40=Punktsystem!$B$6,IF(AND(Punktsystem!$D$9&lt;&gt;"",'alle Spiele'!$H40-'alle Spiele'!$J40='alle Spiele'!DR40-'alle Spiele'!DS40,'alle Spiele'!$H40&lt;&gt;'alle Spiele'!$J40),Punktsystem!$B$9,0)+IF(AND(Punktsystem!$D$11&lt;&gt;"",OR('alle Spiele'!$H40='alle Spiele'!DR40,'alle Spiele'!$J40='alle Spiele'!DS40)),Punktsystem!$B$11,0)+IF(AND(Punktsystem!$D$10&lt;&gt;"",'alle Spiele'!$H40='alle Spiele'!$J40,'alle Spiele'!DR40='alle Spiele'!DS40,ABS('alle Spiele'!$H40-'alle Spiele'!DR40)=1),Punktsystem!$B$10,0),0)</f>
        <v>0</v>
      </c>
      <c r="DT40" s="225">
        <f>IF(DR40=Punktsystem!$B$5,IF(AND(Punktsystem!$I$14&lt;&gt;"",'alle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DU40" s="230">
        <f>IF(OR('alle Spiele'!DU40="",'alle Spiele'!DV40=""),0,IF(AND('alle Spiele'!$H40='alle Spiele'!DU40,'alle Spiele'!$J40='alle Spiele'!DV40),Punktsystem!$B$5,IF(OR(AND('alle Spiele'!$H40-'alle Spiele'!$J40&lt;0,'alle Spiele'!DU40-'alle Spiele'!DV40&lt;0),AND('alle Spiele'!$H40-'alle Spiele'!$J40&gt;0,'alle Spiele'!DU40-'alle Spiele'!DV40&gt;0),AND('alle Spiele'!$H40-'alle Spiele'!$J40=0,'alle Spiele'!DU40-'alle Spiele'!DV40=0)),Punktsystem!$B$6,0)))</f>
        <v>0</v>
      </c>
      <c r="DV40" s="224">
        <f>IF(DU40=Punktsystem!$B$6,IF(AND(Punktsystem!$D$9&lt;&gt;"",'alle Spiele'!$H40-'alle Spiele'!$J40='alle Spiele'!DU40-'alle Spiele'!DV40,'alle Spiele'!$H40&lt;&gt;'alle Spiele'!$J40),Punktsystem!$B$9,0)+IF(AND(Punktsystem!$D$11&lt;&gt;"",OR('alle Spiele'!$H40='alle Spiele'!DU40,'alle Spiele'!$J40='alle Spiele'!DV40)),Punktsystem!$B$11,0)+IF(AND(Punktsystem!$D$10&lt;&gt;"",'alle Spiele'!$H40='alle Spiele'!$J40,'alle Spiele'!DU40='alle Spiele'!DV40,ABS('alle Spiele'!$H40-'alle Spiele'!DU40)=1),Punktsystem!$B$10,0),0)</f>
        <v>0</v>
      </c>
      <c r="DW40" s="225">
        <f>IF(DU40=Punktsystem!$B$5,IF(AND(Punktsystem!$I$14&lt;&gt;"",'alle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DX40" s="230">
        <f>IF(OR('alle Spiele'!DX40="",'alle Spiele'!DY40=""),0,IF(AND('alle Spiele'!$H40='alle Spiele'!DX40,'alle Spiele'!$J40='alle Spiele'!DY40),Punktsystem!$B$5,IF(OR(AND('alle Spiele'!$H40-'alle Spiele'!$J40&lt;0,'alle Spiele'!DX40-'alle Spiele'!DY40&lt;0),AND('alle Spiele'!$H40-'alle Spiele'!$J40&gt;0,'alle Spiele'!DX40-'alle Spiele'!DY40&gt;0),AND('alle Spiele'!$H40-'alle Spiele'!$J40=0,'alle Spiele'!DX40-'alle Spiele'!DY40=0)),Punktsystem!$B$6,0)))</f>
        <v>0</v>
      </c>
      <c r="DY40" s="224">
        <f>IF(DX40=Punktsystem!$B$6,IF(AND(Punktsystem!$D$9&lt;&gt;"",'alle Spiele'!$H40-'alle Spiele'!$J40='alle Spiele'!DX40-'alle Spiele'!DY40,'alle Spiele'!$H40&lt;&gt;'alle Spiele'!$J40),Punktsystem!$B$9,0)+IF(AND(Punktsystem!$D$11&lt;&gt;"",OR('alle Spiele'!$H40='alle Spiele'!DX40,'alle Spiele'!$J40='alle Spiele'!DY40)),Punktsystem!$B$11,0)+IF(AND(Punktsystem!$D$10&lt;&gt;"",'alle Spiele'!$H40='alle Spiele'!$J40,'alle Spiele'!DX40='alle Spiele'!DY40,ABS('alle Spiele'!$H40-'alle Spiele'!DX40)=1),Punktsystem!$B$10,0),0)</f>
        <v>0</v>
      </c>
      <c r="DZ40" s="225">
        <f>IF(DX40=Punktsystem!$B$5,IF(AND(Punktsystem!$I$14&lt;&gt;"",'alle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EA40" s="230">
        <f>IF(OR('alle Spiele'!EA40="",'alle Spiele'!EB40=""),0,IF(AND('alle Spiele'!$H40='alle Spiele'!EA40,'alle Spiele'!$J40='alle Spiele'!EB40),Punktsystem!$B$5,IF(OR(AND('alle Spiele'!$H40-'alle Spiele'!$J40&lt;0,'alle Spiele'!EA40-'alle Spiele'!EB40&lt;0),AND('alle Spiele'!$H40-'alle Spiele'!$J40&gt;0,'alle Spiele'!EA40-'alle Spiele'!EB40&gt;0),AND('alle Spiele'!$H40-'alle Spiele'!$J40=0,'alle Spiele'!EA40-'alle Spiele'!EB40=0)),Punktsystem!$B$6,0)))</f>
        <v>0</v>
      </c>
      <c r="EB40" s="224">
        <f>IF(EA40=Punktsystem!$B$6,IF(AND(Punktsystem!$D$9&lt;&gt;"",'alle Spiele'!$H40-'alle Spiele'!$J40='alle Spiele'!EA40-'alle Spiele'!EB40,'alle Spiele'!$H40&lt;&gt;'alle Spiele'!$J40),Punktsystem!$B$9,0)+IF(AND(Punktsystem!$D$11&lt;&gt;"",OR('alle Spiele'!$H40='alle Spiele'!EA40,'alle Spiele'!$J40='alle Spiele'!EB40)),Punktsystem!$B$11,0)+IF(AND(Punktsystem!$D$10&lt;&gt;"",'alle Spiele'!$H40='alle Spiele'!$J40,'alle Spiele'!EA40='alle Spiele'!EB40,ABS('alle Spiele'!$H40-'alle Spiele'!EA40)=1),Punktsystem!$B$10,0),0)</f>
        <v>0</v>
      </c>
      <c r="EC40" s="225">
        <f>IF(EA40=Punktsystem!$B$5,IF(AND(Punktsystem!$I$14&lt;&gt;"",'alle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ED40" s="230">
        <f>IF(OR('alle Spiele'!ED40="",'alle Spiele'!EE40=""),0,IF(AND('alle Spiele'!$H40='alle Spiele'!ED40,'alle Spiele'!$J40='alle Spiele'!EE40),Punktsystem!$B$5,IF(OR(AND('alle Spiele'!$H40-'alle Spiele'!$J40&lt;0,'alle Spiele'!ED40-'alle Spiele'!EE40&lt;0),AND('alle Spiele'!$H40-'alle Spiele'!$J40&gt;0,'alle Spiele'!ED40-'alle Spiele'!EE40&gt;0),AND('alle Spiele'!$H40-'alle Spiele'!$J40=0,'alle Spiele'!ED40-'alle Spiele'!EE40=0)),Punktsystem!$B$6,0)))</f>
        <v>0</v>
      </c>
      <c r="EE40" s="224">
        <f>IF(ED40=Punktsystem!$B$6,IF(AND(Punktsystem!$D$9&lt;&gt;"",'alle Spiele'!$H40-'alle Spiele'!$J40='alle Spiele'!ED40-'alle Spiele'!EE40,'alle Spiele'!$H40&lt;&gt;'alle Spiele'!$J40),Punktsystem!$B$9,0)+IF(AND(Punktsystem!$D$11&lt;&gt;"",OR('alle Spiele'!$H40='alle Spiele'!ED40,'alle Spiele'!$J40='alle Spiele'!EE40)),Punktsystem!$B$11,0)+IF(AND(Punktsystem!$D$10&lt;&gt;"",'alle Spiele'!$H40='alle Spiele'!$J40,'alle Spiele'!ED40='alle Spiele'!EE40,ABS('alle Spiele'!$H40-'alle Spiele'!ED40)=1),Punktsystem!$B$10,0),0)</f>
        <v>0</v>
      </c>
      <c r="EF40" s="225">
        <f>IF(ED40=Punktsystem!$B$5,IF(AND(Punktsystem!$I$14&lt;&gt;"",'alle Spiele'!$H40+'alle Spiele'!$J40&gt;Punktsystem!$D$14),('alle Spiele'!$H40+'alle Spiele'!$J40-Punktsystem!$D$14)*Punktsystem!$F$14,0)+IF(AND(Punktsystem!$I$15&lt;&gt;"",ABS('alle Spiele'!$H40-'alle Spiele'!$J40)&gt;Punktsystem!$D$15),(ABS('alle Spiele'!$H40-'alle Spiele'!$J40)-Punktsystem!$D$15)*Punktsystem!$F$15,0),0)</f>
        <v>0</v>
      </c>
      <c r="EG40" s="230">
        <f>IF(OR('alle Spiele'!EG40="",'alle Spiele'!EH40=""),0,IF(AND('alle Spiele'!$H40='alle Spiele'!EG40,'alle Spiele'!$J40='alle Spiele'!EH40),Punktsystem!$B$5,IF(OR(AND('alle Spiele'!$H40-'alle Spiele'!$J40&lt;0,'alle Spiele'!EG40-'alle Spiele'!EH40&lt;0),AND('alle Spiele'!$H40-'alle Spiele'!$J40&gt;0,'alle Spiele'!EG40-'alle Spiele'!EH40&gt;0),AND('alle Spiele'!$H40-'alle Spiele'!$J40=0,'alle Spiele'!EG40-'alle Spiele'!EH40=0)),Punktsystem!$B$6,0)))</f>
        <v>0</v>
      </c>
      <c r="EH40" s="224">
        <f>IF(EG40=Punktsystem!$B$6,IF(AND(Punktsystem!$D$9&lt;&gt;"",'alle Spiele'!$H40-'alle Spiele'!$J40='alle Spiele'!EG40-'alle Spiele'!EH40,'alle Spiele'!$H40&lt;&gt;'alle Spiele'!$J40),Punktsystem!$B$9,0)+IF(AND(Punktsystem!$D$11&lt;&gt;"",OR('alle Spiele'!$H40='alle Spiele'!EG40,'alle Spiele'!$J40='alle Spiele'!EH40)),Punktsystem!$B$11,0)+IF(AND(Punktsystem!$D$10&lt;&gt;"",'alle Spiele'!$H40='alle Spiele'!$J40,'alle Spiele'!EG40='alle Spiele'!EH40,ABS('alle Spiele'!$H40-'alle Spiele'!EG40)=1),Punktsystem!$B$10,0),0)</f>
        <v>0</v>
      </c>
      <c r="EI40" s="225">
        <f>IF(EG40=Punktsystem!$B$5,IF(AND(Punktsystem!$I$14&lt;&gt;"",'alle Spiele'!$H40+'alle Spiele'!$J40&gt;Punktsystem!$D$14),('alle Spiele'!$H40+'alle Spiele'!$J40-Punktsystem!$D$14)*Punktsystem!$F$14,0)+IF(AND(Punktsystem!$I$15&lt;&gt;"",ABS('alle Spiele'!$H40-'alle Spiele'!$J40)&gt;Punktsystem!$D$15),(ABS('alle Spiele'!$H40-'alle Spiele'!$J40)-Punktsystem!$D$15)*Punktsystem!$F$15,0),0)</f>
        <v>0</v>
      </c>
    </row>
    <row r="41" spans="1:139" x14ac:dyDescent="0.2">
      <c r="A41"/>
      <c r="B41"/>
      <c r="C41"/>
      <c r="D41"/>
      <c r="E41"/>
      <c r="F41"/>
      <c r="G41"/>
      <c r="H41"/>
      <c r="J41"/>
      <c r="K41"/>
      <c r="L41"/>
      <c r="M41"/>
      <c r="N41"/>
      <c r="O41"/>
      <c r="P41"/>
      <c r="Q41"/>
      <c r="T41" s="230">
        <f>IF(OR('alle Spiele'!T41="",'alle Spiele'!U41=""),0,IF(AND('alle Spiele'!$H41='alle Spiele'!T41,'alle Spiele'!$J41='alle Spiele'!U41),Punktsystem!$B$5,IF(OR(AND('alle Spiele'!$H41-'alle Spiele'!$J41&lt;0,'alle Spiele'!T41-'alle Spiele'!U41&lt;0),AND('alle Spiele'!$H41-'alle Spiele'!$J41&gt;0,'alle Spiele'!T41-'alle Spiele'!U41&gt;0),AND('alle Spiele'!$H41-'alle Spiele'!$J41=0,'alle Spiele'!T41-'alle Spiele'!U41=0)),Punktsystem!$B$6,0)))</f>
        <v>0</v>
      </c>
      <c r="U41" s="224">
        <f>IF(T41=Punktsystem!$B$6,IF(AND(Punktsystem!$D$9&lt;&gt;"",'alle Spiele'!$H41-'alle Spiele'!$J41='alle Spiele'!T41-'alle Spiele'!U41,'alle Spiele'!$H41&lt;&gt;'alle Spiele'!$J41),Punktsystem!$B$9,0)+IF(AND(Punktsystem!$D$11&lt;&gt;"",OR('alle Spiele'!$H41='alle Spiele'!T41,'alle Spiele'!$J41='alle Spiele'!U41)),Punktsystem!$B$11,0)+IF(AND(Punktsystem!$D$10&lt;&gt;"",'alle Spiele'!$H41='alle Spiele'!$J41,'alle Spiele'!T41='alle Spiele'!U41,ABS('alle Spiele'!$H41-'alle Spiele'!T41)=1),Punktsystem!$B$10,0),0)</f>
        <v>0</v>
      </c>
      <c r="V41" s="225">
        <f>IF(T41=Punktsystem!$B$5,IF(AND(Punktsystem!$I$14&lt;&gt;"",'alle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W41" s="230">
        <f>IF(OR('alle Spiele'!W41="",'alle Spiele'!X41=""),0,IF(AND('alle Spiele'!$H41='alle Spiele'!W41,'alle Spiele'!$J41='alle Spiele'!X41),Punktsystem!$B$5,IF(OR(AND('alle Spiele'!$H41-'alle Spiele'!$J41&lt;0,'alle Spiele'!W41-'alle Spiele'!X41&lt;0),AND('alle Spiele'!$H41-'alle Spiele'!$J41&gt;0,'alle Spiele'!W41-'alle Spiele'!X41&gt;0),AND('alle Spiele'!$H41-'alle Spiele'!$J41=0,'alle Spiele'!W41-'alle Spiele'!X41=0)),Punktsystem!$B$6,0)))</f>
        <v>0</v>
      </c>
      <c r="X41" s="224">
        <f>IF(W41=Punktsystem!$B$6,IF(AND(Punktsystem!$D$9&lt;&gt;"",'alle Spiele'!$H41-'alle Spiele'!$J41='alle Spiele'!W41-'alle Spiele'!X41,'alle Spiele'!$H41&lt;&gt;'alle Spiele'!$J41),Punktsystem!$B$9,0)+IF(AND(Punktsystem!$D$11&lt;&gt;"",OR('alle Spiele'!$H41='alle Spiele'!W41,'alle Spiele'!$J41='alle Spiele'!X41)),Punktsystem!$B$11,0)+IF(AND(Punktsystem!$D$10&lt;&gt;"",'alle Spiele'!$H41='alle Spiele'!$J41,'alle Spiele'!W41='alle Spiele'!X41,ABS('alle Spiele'!$H41-'alle Spiele'!W41)=1),Punktsystem!$B$10,0),0)</f>
        <v>0</v>
      </c>
      <c r="Y41" s="225">
        <f>IF(W41=Punktsystem!$B$5,IF(AND(Punktsystem!$I$14&lt;&gt;"",'alle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Z41" s="230">
        <f>IF(OR('alle Spiele'!Z41="",'alle Spiele'!AA41=""),0,IF(AND('alle Spiele'!$H41='alle Spiele'!Z41,'alle Spiele'!$J41='alle Spiele'!AA41),Punktsystem!$B$5,IF(OR(AND('alle Spiele'!$H41-'alle Spiele'!$J41&lt;0,'alle Spiele'!Z41-'alle Spiele'!AA41&lt;0),AND('alle Spiele'!$H41-'alle Spiele'!$J41&gt;0,'alle Spiele'!Z41-'alle Spiele'!AA41&gt;0),AND('alle Spiele'!$H41-'alle Spiele'!$J41=0,'alle Spiele'!Z41-'alle Spiele'!AA41=0)),Punktsystem!$B$6,0)))</f>
        <v>0</v>
      </c>
      <c r="AA41" s="224">
        <f>IF(Z41=Punktsystem!$B$6,IF(AND(Punktsystem!$D$9&lt;&gt;"",'alle Spiele'!$H41-'alle Spiele'!$J41='alle Spiele'!Z41-'alle Spiele'!AA41,'alle Spiele'!$H41&lt;&gt;'alle Spiele'!$J41),Punktsystem!$B$9,0)+IF(AND(Punktsystem!$D$11&lt;&gt;"",OR('alle Spiele'!$H41='alle Spiele'!Z41,'alle Spiele'!$J41='alle Spiele'!AA41)),Punktsystem!$B$11,0)+IF(AND(Punktsystem!$D$10&lt;&gt;"",'alle Spiele'!$H41='alle Spiele'!$J41,'alle Spiele'!Z41='alle Spiele'!AA41,ABS('alle Spiele'!$H41-'alle Spiele'!Z41)=1),Punktsystem!$B$10,0),0)</f>
        <v>0</v>
      </c>
      <c r="AB41" s="225">
        <f>IF(Z41=Punktsystem!$B$5,IF(AND(Punktsystem!$I$14&lt;&gt;"",'alle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AC41" s="230">
        <f>IF(OR('alle Spiele'!AC41="",'alle Spiele'!AD41=""),0,IF(AND('alle Spiele'!$H41='alle Spiele'!AC41,'alle Spiele'!$J41='alle Spiele'!AD41),Punktsystem!$B$5,IF(OR(AND('alle Spiele'!$H41-'alle Spiele'!$J41&lt;0,'alle Spiele'!AC41-'alle Spiele'!AD41&lt;0),AND('alle Spiele'!$H41-'alle Spiele'!$J41&gt;0,'alle Spiele'!AC41-'alle Spiele'!AD41&gt;0),AND('alle Spiele'!$H41-'alle Spiele'!$J41=0,'alle Spiele'!AC41-'alle Spiele'!AD41=0)),Punktsystem!$B$6,0)))</f>
        <v>0</v>
      </c>
      <c r="AD41" s="224">
        <f>IF(AC41=Punktsystem!$B$6,IF(AND(Punktsystem!$D$9&lt;&gt;"",'alle Spiele'!$H41-'alle Spiele'!$J41='alle Spiele'!AC41-'alle Spiele'!AD41,'alle Spiele'!$H41&lt;&gt;'alle Spiele'!$J41),Punktsystem!$B$9,0)+IF(AND(Punktsystem!$D$11&lt;&gt;"",OR('alle Spiele'!$H41='alle Spiele'!AC41,'alle Spiele'!$J41='alle Spiele'!AD41)),Punktsystem!$B$11,0)+IF(AND(Punktsystem!$D$10&lt;&gt;"",'alle Spiele'!$H41='alle Spiele'!$J41,'alle Spiele'!AC41='alle Spiele'!AD41,ABS('alle Spiele'!$H41-'alle Spiele'!AC41)=1),Punktsystem!$B$10,0),0)</f>
        <v>0</v>
      </c>
      <c r="AE41" s="225">
        <f>IF(AC41=Punktsystem!$B$5,IF(AND(Punktsystem!$I$14&lt;&gt;"",'alle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AF41" s="230">
        <f>IF(OR('alle Spiele'!AF41="",'alle Spiele'!AG41=""),0,IF(AND('alle Spiele'!$H41='alle Spiele'!AF41,'alle Spiele'!$J41='alle Spiele'!AG41),Punktsystem!$B$5,IF(OR(AND('alle Spiele'!$H41-'alle Spiele'!$J41&lt;0,'alle Spiele'!AF41-'alle Spiele'!AG41&lt;0),AND('alle Spiele'!$H41-'alle Spiele'!$J41&gt;0,'alle Spiele'!AF41-'alle Spiele'!AG41&gt;0),AND('alle Spiele'!$H41-'alle Spiele'!$J41=0,'alle Spiele'!AF41-'alle Spiele'!AG41=0)),Punktsystem!$B$6,0)))</f>
        <v>0</v>
      </c>
      <c r="AG41" s="224">
        <f>IF(AF41=Punktsystem!$B$6,IF(AND(Punktsystem!$D$9&lt;&gt;"",'alle Spiele'!$H41-'alle Spiele'!$J41='alle Spiele'!AF41-'alle Spiele'!AG41,'alle Spiele'!$H41&lt;&gt;'alle Spiele'!$J41),Punktsystem!$B$9,0)+IF(AND(Punktsystem!$D$11&lt;&gt;"",OR('alle Spiele'!$H41='alle Spiele'!AF41,'alle Spiele'!$J41='alle Spiele'!AG41)),Punktsystem!$B$11,0)+IF(AND(Punktsystem!$D$10&lt;&gt;"",'alle Spiele'!$H41='alle Spiele'!$J41,'alle Spiele'!AF41='alle Spiele'!AG41,ABS('alle Spiele'!$H41-'alle Spiele'!AF41)=1),Punktsystem!$B$10,0),0)</f>
        <v>0</v>
      </c>
      <c r="AH41" s="225">
        <f>IF(AF41=Punktsystem!$B$5,IF(AND(Punktsystem!$I$14&lt;&gt;"",'alle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AI41" s="230">
        <f>IF(OR('alle Spiele'!AI41="",'alle Spiele'!AJ41=""),0,IF(AND('alle Spiele'!$H41='alle Spiele'!AI41,'alle Spiele'!$J41='alle Spiele'!AJ41),Punktsystem!$B$5,IF(OR(AND('alle Spiele'!$H41-'alle Spiele'!$J41&lt;0,'alle Spiele'!AI41-'alle Spiele'!AJ41&lt;0),AND('alle Spiele'!$H41-'alle Spiele'!$J41&gt;0,'alle Spiele'!AI41-'alle Spiele'!AJ41&gt;0),AND('alle Spiele'!$H41-'alle Spiele'!$J41=0,'alle Spiele'!AI41-'alle Spiele'!AJ41=0)),Punktsystem!$B$6,0)))</f>
        <v>0</v>
      </c>
      <c r="AJ41" s="224">
        <f>IF(AI41=Punktsystem!$B$6,IF(AND(Punktsystem!$D$9&lt;&gt;"",'alle Spiele'!$H41-'alle Spiele'!$J41='alle Spiele'!AI41-'alle Spiele'!AJ41,'alle Spiele'!$H41&lt;&gt;'alle Spiele'!$J41),Punktsystem!$B$9,0)+IF(AND(Punktsystem!$D$11&lt;&gt;"",OR('alle Spiele'!$H41='alle Spiele'!AI41,'alle Spiele'!$J41='alle Spiele'!AJ41)),Punktsystem!$B$11,0)+IF(AND(Punktsystem!$D$10&lt;&gt;"",'alle Spiele'!$H41='alle Spiele'!$J41,'alle Spiele'!AI41='alle Spiele'!AJ41,ABS('alle Spiele'!$H41-'alle Spiele'!AI41)=1),Punktsystem!$B$10,0),0)</f>
        <v>0</v>
      </c>
      <c r="AK41" s="225">
        <f>IF(AI41=Punktsystem!$B$5,IF(AND(Punktsystem!$I$14&lt;&gt;"",'alle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AL41" s="230">
        <f>IF(OR('alle Spiele'!AL41="",'alle Spiele'!AM41=""),0,IF(AND('alle Spiele'!$H41='alle Spiele'!AL41,'alle Spiele'!$J41='alle Spiele'!AM41),Punktsystem!$B$5,IF(OR(AND('alle Spiele'!$H41-'alle Spiele'!$J41&lt;0,'alle Spiele'!AL41-'alle Spiele'!AM41&lt;0),AND('alle Spiele'!$H41-'alle Spiele'!$J41&gt;0,'alle Spiele'!AL41-'alle Spiele'!AM41&gt;0),AND('alle Spiele'!$H41-'alle Spiele'!$J41=0,'alle Spiele'!AL41-'alle Spiele'!AM41=0)),Punktsystem!$B$6,0)))</f>
        <v>0</v>
      </c>
      <c r="AM41" s="224">
        <f>IF(AL41=Punktsystem!$B$6,IF(AND(Punktsystem!$D$9&lt;&gt;"",'alle Spiele'!$H41-'alle Spiele'!$J41='alle Spiele'!AL41-'alle Spiele'!AM41,'alle Spiele'!$H41&lt;&gt;'alle Spiele'!$J41),Punktsystem!$B$9,0)+IF(AND(Punktsystem!$D$11&lt;&gt;"",OR('alle Spiele'!$H41='alle Spiele'!AL41,'alle Spiele'!$J41='alle Spiele'!AM41)),Punktsystem!$B$11,0)+IF(AND(Punktsystem!$D$10&lt;&gt;"",'alle Spiele'!$H41='alle Spiele'!$J41,'alle Spiele'!AL41='alle Spiele'!AM41,ABS('alle Spiele'!$H41-'alle Spiele'!AL41)=1),Punktsystem!$B$10,0),0)</f>
        <v>0</v>
      </c>
      <c r="AN41" s="225">
        <f>IF(AL41=Punktsystem!$B$5,IF(AND(Punktsystem!$I$14&lt;&gt;"",'alle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AO41" s="230">
        <f>IF(OR('alle Spiele'!AO41="",'alle Spiele'!AP41=""),0,IF(AND('alle Spiele'!$H41='alle Spiele'!AO41,'alle Spiele'!$J41='alle Spiele'!AP41),Punktsystem!$B$5,IF(OR(AND('alle Spiele'!$H41-'alle Spiele'!$J41&lt;0,'alle Spiele'!AO41-'alle Spiele'!AP41&lt;0),AND('alle Spiele'!$H41-'alle Spiele'!$J41&gt;0,'alle Spiele'!AO41-'alle Spiele'!AP41&gt;0),AND('alle Spiele'!$H41-'alle Spiele'!$J41=0,'alle Spiele'!AO41-'alle Spiele'!AP41=0)),Punktsystem!$B$6,0)))</f>
        <v>0</v>
      </c>
      <c r="AP41" s="224">
        <f>IF(AO41=Punktsystem!$B$6,IF(AND(Punktsystem!$D$9&lt;&gt;"",'alle Spiele'!$H41-'alle Spiele'!$J41='alle Spiele'!AO41-'alle Spiele'!AP41,'alle Spiele'!$H41&lt;&gt;'alle Spiele'!$J41),Punktsystem!$B$9,0)+IF(AND(Punktsystem!$D$11&lt;&gt;"",OR('alle Spiele'!$H41='alle Spiele'!AO41,'alle Spiele'!$J41='alle Spiele'!AP41)),Punktsystem!$B$11,0)+IF(AND(Punktsystem!$D$10&lt;&gt;"",'alle Spiele'!$H41='alle Spiele'!$J41,'alle Spiele'!AO41='alle Spiele'!AP41,ABS('alle Spiele'!$H41-'alle Spiele'!AO41)=1),Punktsystem!$B$10,0),0)</f>
        <v>0</v>
      </c>
      <c r="AQ41" s="225">
        <f>IF(AO41=Punktsystem!$B$5,IF(AND(Punktsystem!$I$14&lt;&gt;"",'alle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AR41" s="230">
        <f>IF(OR('alle Spiele'!AR41="",'alle Spiele'!AS41=""),0,IF(AND('alle Spiele'!$H41='alle Spiele'!AR41,'alle Spiele'!$J41='alle Spiele'!AS41),Punktsystem!$B$5,IF(OR(AND('alle Spiele'!$H41-'alle Spiele'!$J41&lt;0,'alle Spiele'!AR41-'alle Spiele'!AS41&lt;0),AND('alle Spiele'!$H41-'alle Spiele'!$J41&gt;0,'alle Spiele'!AR41-'alle Spiele'!AS41&gt;0),AND('alle Spiele'!$H41-'alle Spiele'!$J41=0,'alle Spiele'!AR41-'alle Spiele'!AS41=0)),Punktsystem!$B$6,0)))</f>
        <v>0</v>
      </c>
      <c r="AS41" s="224">
        <f>IF(AR41=Punktsystem!$B$6,IF(AND(Punktsystem!$D$9&lt;&gt;"",'alle Spiele'!$H41-'alle Spiele'!$J41='alle Spiele'!AR41-'alle Spiele'!AS41,'alle Spiele'!$H41&lt;&gt;'alle Spiele'!$J41),Punktsystem!$B$9,0)+IF(AND(Punktsystem!$D$11&lt;&gt;"",OR('alle Spiele'!$H41='alle Spiele'!AR41,'alle Spiele'!$J41='alle Spiele'!AS41)),Punktsystem!$B$11,0)+IF(AND(Punktsystem!$D$10&lt;&gt;"",'alle Spiele'!$H41='alle Spiele'!$J41,'alle Spiele'!AR41='alle Spiele'!AS41,ABS('alle Spiele'!$H41-'alle Spiele'!AR41)=1),Punktsystem!$B$10,0),0)</f>
        <v>0</v>
      </c>
      <c r="AT41" s="225">
        <f>IF(AR41=Punktsystem!$B$5,IF(AND(Punktsystem!$I$14&lt;&gt;"",'alle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AU41" s="230">
        <f>IF(OR('alle Spiele'!AU41="",'alle Spiele'!AV41=""),0,IF(AND('alle Spiele'!$H41='alle Spiele'!AU41,'alle Spiele'!$J41='alle Spiele'!AV41),Punktsystem!$B$5,IF(OR(AND('alle Spiele'!$H41-'alle Spiele'!$J41&lt;0,'alle Spiele'!AU41-'alle Spiele'!AV41&lt;0),AND('alle Spiele'!$H41-'alle Spiele'!$J41&gt;0,'alle Spiele'!AU41-'alle Spiele'!AV41&gt;0),AND('alle Spiele'!$H41-'alle Spiele'!$J41=0,'alle Spiele'!AU41-'alle Spiele'!AV41=0)),Punktsystem!$B$6,0)))</f>
        <v>0</v>
      </c>
      <c r="AV41" s="224">
        <f>IF(AU41=Punktsystem!$B$6,IF(AND(Punktsystem!$D$9&lt;&gt;"",'alle Spiele'!$H41-'alle Spiele'!$J41='alle Spiele'!AU41-'alle Spiele'!AV41,'alle Spiele'!$H41&lt;&gt;'alle Spiele'!$J41),Punktsystem!$B$9,0)+IF(AND(Punktsystem!$D$11&lt;&gt;"",OR('alle Spiele'!$H41='alle Spiele'!AU41,'alle Spiele'!$J41='alle Spiele'!AV41)),Punktsystem!$B$11,0)+IF(AND(Punktsystem!$D$10&lt;&gt;"",'alle Spiele'!$H41='alle Spiele'!$J41,'alle Spiele'!AU41='alle Spiele'!AV41,ABS('alle Spiele'!$H41-'alle Spiele'!AU41)=1),Punktsystem!$B$10,0),0)</f>
        <v>0</v>
      </c>
      <c r="AW41" s="225">
        <f>IF(AU41=Punktsystem!$B$5,IF(AND(Punktsystem!$I$14&lt;&gt;"",'alle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AX41" s="230">
        <f>IF(OR('alle Spiele'!AX41="",'alle Spiele'!AY41=""),0,IF(AND('alle Spiele'!$H41='alle Spiele'!AX41,'alle Spiele'!$J41='alle Spiele'!AY41),Punktsystem!$B$5,IF(OR(AND('alle Spiele'!$H41-'alle Spiele'!$J41&lt;0,'alle Spiele'!AX41-'alle Spiele'!AY41&lt;0),AND('alle Spiele'!$H41-'alle Spiele'!$J41&gt;0,'alle Spiele'!AX41-'alle Spiele'!AY41&gt;0),AND('alle Spiele'!$H41-'alle Spiele'!$J41=0,'alle Spiele'!AX41-'alle Spiele'!AY41=0)),Punktsystem!$B$6,0)))</f>
        <v>0</v>
      </c>
      <c r="AY41" s="224">
        <f>IF(AX41=Punktsystem!$B$6,IF(AND(Punktsystem!$D$9&lt;&gt;"",'alle Spiele'!$H41-'alle Spiele'!$J41='alle Spiele'!AX41-'alle Spiele'!AY41,'alle Spiele'!$H41&lt;&gt;'alle Spiele'!$J41),Punktsystem!$B$9,0)+IF(AND(Punktsystem!$D$11&lt;&gt;"",OR('alle Spiele'!$H41='alle Spiele'!AX41,'alle Spiele'!$J41='alle Spiele'!AY41)),Punktsystem!$B$11,0)+IF(AND(Punktsystem!$D$10&lt;&gt;"",'alle Spiele'!$H41='alle Spiele'!$J41,'alle Spiele'!AX41='alle Spiele'!AY41,ABS('alle Spiele'!$H41-'alle Spiele'!AX41)=1),Punktsystem!$B$10,0),0)</f>
        <v>0</v>
      </c>
      <c r="AZ41" s="225">
        <f>IF(AX41=Punktsystem!$B$5,IF(AND(Punktsystem!$I$14&lt;&gt;"",'alle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BA41" s="230">
        <f>IF(OR('alle Spiele'!BA41="",'alle Spiele'!BB41=""),0,IF(AND('alle Spiele'!$H41='alle Spiele'!BA41,'alle Spiele'!$J41='alle Spiele'!BB41),Punktsystem!$B$5,IF(OR(AND('alle Spiele'!$H41-'alle Spiele'!$J41&lt;0,'alle Spiele'!BA41-'alle Spiele'!BB41&lt;0),AND('alle Spiele'!$H41-'alle Spiele'!$J41&gt;0,'alle Spiele'!BA41-'alle Spiele'!BB41&gt;0),AND('alle Spiele'!$H41-'alle Spiele'!$J41=0,'alle Spiele'!BA41-'alle Spiele'!BB41=0)),Punktsystem!$B$6,0)))</f>
        <v>0</v>
      </c>
      <c r="BB41" s="224">
        <f>IF(BA41=Punktsystem!$B$6,IF(AND(Punktsystem!$D$9&lt;&gt;"",'alle Spiele'!$H41-'alle Spiele'!$J41='alle Spiele'!BA41-'alle Spiele'!BB41,'alle Spiele'!$H41&lt;&gt;'alle Spiele'!$J41),Punktsystem!$B$9,0)+IF(AND(Punktsystem!$D$11&lt;&gt;"",OR('alle Spiele'!$H41='alle Spiele'!BA41,'alle Spiele'!$J41='alle Spiele'!BB41)),Punktsystem!$B$11,0)+IF(AND(Punktsystem!$D$10&lt;&gt;"",'alle Spiele'!$H41='alle Spiele'!$J41,'alle Spiele'!BA41='alle Spiele'!BB41,ABS('alle Spiele'!$H41-'alle Spiele'!BA41)=1),Punktsystem!$B$10,0),0)</f>
        <v>0</v>
      </c>
      <c r="BC41" s="225">
        <f>IF(BA41=Punktsystem!$B$5,IF(AND(Punktsystem!$I$14&lt;&gt;"",'alle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BD41" s="230">
        <f>IF(OR('alle Spiele'!BD41="",'alle Spiele'!BE41=""),0,IF(AND('alle Spiele'!$H41='alle Spiele'!BD41,'alle Spiele'!$J41='alle Spiele'!BE41),Punktsystem!$B$5,IF(OR(AND('alle Spiele'!$H41-'alle Spiele'!$J41&lt;0,'alle Spiele'!BD41-'alle Spiele'!BE41&lt;0),AND('alle Spiele'!$H41-'alle Spiele'!$J41&gt;0,'alle Spiele'!BD41-'alle Spiele'!BE41&gt;0),AND('alle Spiele'!$H41-'alle Spiele'!$J41=0,'alle Spiele'!BD41-'alle Spiele'!BE41=0)),Punktsystem!$B$6,0)))</f>
        <v>0</v>
      </c>
      <c r="BE41" s="224">
        <f>IF(BD41=Punktsystem!$B$6,IF(AND(Punktsystem!$D$9&lt;&gt;"",'alle Spiele'!$H41-'alle Spiele'!$J41='alle Spiele'!BD41-'alle Spiele'!BE41,'alle Spiele'!$H41&lt;&gt;'alle Spiele'!$J41),Punktsystem!$B$9,0)+IF(AND(Punktsystem!$D$11&lt;&gt;"",OR('alle Spiele'!$H41='alle Spiele'!BD41,'alle Spiele'!$J41='alle Spiele'!BE41)),Punktsystem!$B$11,0)+IF(AND(Punktsystem!$D$10&lt;&gt;"",'alle Spiele'!$H41='alle Spiele'!$J41,'alle Spiele'!BD41='alle Spiele'!BE41,ABS('alle Spiele'!$H41-'alle Spiele'!BD41)=1),Punktsystem!$B$10,0),0)</f>
        <v>0</v>
      </c>
      <c r="BF41" s="225">
        <f>IF(BD41=Punktsystem!$B$5,IF(AND(Punktsystem!$I$14&lt;&gt;"",'alle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BG41" s="230">
        <f>IF(OR('alle Spiele'!BG41="",'alle Spiele'!BH41=""),0,IF(AND('alle Spiele'!$H41='alle Spiele'!BG41,'alle Spiele'!$J41='alle Spiele'!BH41),Punktsystem!$B$5,IF(OR(AND('alle Spiele'!$H41-'alle Spiele'!$J41&lt;0,'alle Spiele'!BG41-'alle Spiele'!BH41&lt;0),AND('alle Spiele'!$H41-'alle Spiele'!$J41&gt;0,'alle Spiele'!BG41-'alle Spiele'!BH41&gt;0),AND('alle Spiele'!$H41-'alle Spiele'!$J41=0,'alle Spiele'!BG41-'alle Spiele'!BH41=0)),Punktsystem!$B$6,0)))</f>
        <v>0</v>
      </c>
      <c r="BH41" s="224">
        <f>IF(BG41=Punktsystem!$B$6,IF(AND(Punktsystem!$D$9&lt;&gt;"",'alle Spiele'!$H41-'alle Spiele'!$J41='alle Spiele'!BG41-'alle Spiele'!BH41,'alle Spiele'!$H41&lt;&gt;'alle Spiele'!$J41),Punktsystem!$B$9,0)+IF(AND(Punktsystem!$D$11&lt;&gt;"",OR('alle Spiele'!$H41='alle Spiele'!BG41,'alle Spiele'!$J41='alle Spiele'!BH41)),Punktsystem!$B$11,0)+IF(AND(Punktsystem!$D$10&lt;&gt;"",'alle Spiele'!$H41='alle Spiele'!$J41,'alle Spiele'!BG41='alle Spiele'!BH41,ABS('alle Spiele'!$H41-'alle Spiele'!BG41)=1),Punktsystem!$B$10,0),0)</f>
        <v>0</v>
      </c>
      <c r="BI41" s="225">
        <f>IF(BG41=Punktsystem!$B$5,IF(AND(Punktsystem!$I$14&lt;&gt;"",'alle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BJ41" s="230">
        <f>IF(OR('alle Spiele'!BJ41="",'alle Spiele'!BK41=""),0,IF(AND('alle Spiele'!$H41='alle Spiele'!BJ41,'alle Spiele'!$J41='alle Spiele'!BK41),Punktsystem!$B$5,IF(OR(AND('alle Spiele'!$H41-'alle Spiele'!$J41&lt;0,'alle Spiele'!BJ41-'alle Spiele'!BK41&lt;0),AND('alle Spiele'!$H41-'alle Spiele'!$J41&gt;0,'alle Spiele'!BJ41-'alle Spiele'!BK41&gt;0),AND('alle Spiele'!$H41-'alle Spiele'!$J41=0,'alle Spiele'!BJ41-'alle Spiele'!BK41=0)),Punktsystem!$B$6,0)))</f>
        <v>0</v>
      </c>
      <c r="BK41" s="224">
        <f>IF(BJ41=Punktsystem!$B$6,IF(AND(Punktsystem!$D$9&lt;&gt;"",'alle Spiele'!$H41-'alle Spiele'!$J41='alle Spiele'!BJ41-'alle Spiele'!BK41,'alle Spiele'!$H41&lt;&gt;'alle Spiele'!$J41),Punktsystem!$B$9,0)+IF(AND(Punktsystem!$D$11&lt;&gt;"",OR('alle Spiele'!$H41='alle Spiele'!BJ41,'alle Spiele'!$J41='alle Spiele'!BK41)),Punktsystem!$B$11,0)+IF(AND(Punktsystem!$D$10&lt;&gt;"",'alle Spiele'!$H41='alle Spiele'!$J41,'alle Spiele'!BJ41='alle Spiele'!BK41,ABS('alle Spiele'!$H41-'alle Spiele'!BJ41)=1),Punktsystem!$B$10,0),0)</f>
        <v>0</v>
      </c>
      <c r="BL41" s="225">
        <f>IF(BJ41=Punktsystem!$B$5,IF(AND(Punktsystem!$I$14&lt;&gt;"",'alle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BM41" s="230">
        <f>IF(OR('alle Spiele'!BM41="",'alle Spiele'!BN41=""),0,IF(AND('alle Spiele'!$H41='alle Spiele'!BM41,'alle Spiele'!$J41='alle Spiele'!BN41),Punktsystem!$B$5,IF(OR(AND('alle Spiele'!$H41-'alle Spiele'!$J41&lt;0,'alle Spiele'!BM41-'alle Spiele'!BN41&lt;0),AND('alle Spiele'!$H41-'alle Spiele'!$J41&gt;0,'alle Spiele'!BM41-'alle Spiele'!BN41&gt;0),AND('alle Spiele'!$H41-'alle Spiele'!$J41=0,'alle Spiele'!BM41-'alle Spiele'!BN41=0)),Punktsystem!$B$6,0)))</f>
        <v>0</v>
      </c>
      <c r="BN41" s="224">
        <f>IF(BM41=Punktsystem!$B$6,IF(AND(Punktsystem!$D$9&lt;&gt;"",'alle Spiele'!$H41-'alle Spiele'!$J41='alle Spiele'!BM41-'alle Spiele'!BN41,'alle Spiele'!$H41&lt;&gt;'alle Spiele'!$J41),Punktsystem!$B$9,0)+IF(AND(Punktsystem!$D$11&lt;&gt;"",OR('alle Spiele'!$H41='alle Spiele'!BM41,'alle Spiele'!$J41='alle Spiele'!BN41)),Punktsystem!$B$11,0)+IF(AND(Punktsystem!$D$10&lt;&gt;"",'alle Spiele'!$H41='alle Spiele'!$J41,'alle Spiele'!BM41='alle Spiele'!BN41,ABS('alle Spiele'!$H41-'alle Spiele'!BM41)=1),Punktsystem!$B$10,0),0)</f>
        <v>0</v>
      </c>
      <c r="BO41" s="225">
        <f>IF(BM41=Punktsystem!$B$5,IF(AND(Punktsystem!$I$14&lt;&gt;"",'alle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BP41" s="230">
        <f>IF(OR('alle Spiele'!BP41="",'alle Spiele'!BQ41=""),0,IF(AND('alle Spiele'!$H41='alle Spiele'!BP41,'alle Spiele'!$J41='alle Spiele'!BQ41),Punktsystem!$B$5,IF(OR(AND('alle Spiele'!$H41-'alle Spiele'!$J41&lt;0,'alle Spiele'!BP41-'alle Spiele'!BQ41&lt;0),AND('alle Spiele'!$H41-'alle Spiele'!$J41&gt;0,'alle Spiele'!BP41-'alle Spiele'!BQ41&gt;0),AND('alle Spiele'!$H41-'alle Spiele'!$J41=0,'alle Spiele'!BP41-'alle Spiele'!BQ41=0)),Punktsystem!$B$6,0)))</f>
        <v>0</v>
      </c>
      <c r="BQ41" s="224">
        <f>IF(BP41=Punktsystem!$B$6,IF(AND(Punktsystem!$D$9&lt;&gt;"",'alle Spiele'!$H41-'alle Spiele'!$J41='alle Spiele'!BP41-'alle Spiele'!BQ41,'alle Spiele'!$H41&lt;&gt;'alle Spiele'!$J41),Punktsystem!$B$9,0)+IF(AND(Punktsystem!$D$11&lt;&gt;"",OR('alle Spiele'!$H41='alle Spiele'!BP41,'alle Spiele'!$J41='alle Spiele'!BQ41)),Punktsystem!$B$11,0)+IF(AND(Punktsystem!$D$10&lt;&gt;"",'alle Spiele'!$H41='alle Spiele'!$J41,'alle Spiele'!BP41='alle Spiele'!BQ41,ABS('alle Spiele'!$H41-'alle Spiele'!BP41)=1),Punktsystem!$B$10,0),0)</f>
        <v>0</v>
      </c>
      <c r="BR41" s="225">
        <f>IF(BP41=Punktsystem!$B$5,IF(AND(Punktsystem!$I$14&lt;&gt;"",'alle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BS41" s="230">
        <f>IF(OR('alle Spiele'!BS41="",'alle Spiele'!BT41=""),0,IF(AND('alle Spiele'!$H41='alle Spiele'!BS41,'alle Spiele'!$J41='alle Spiele'!BT41),Punktsystem!$B$5,IF(OR(AND('alle Spiele'!$H41-'alle Spiele'!$J41&lt;0,'alle Spiele'!BS41-'alle Spiele'!BT41&lt;0),AND('alle Spiele'!$H41-'alle Spiele'!$J41&gt;0,'alle Spiele'!BS41-'alle Spiele'!BT41&gt;0),AND('alle Spiele'!$H41-'alle Spiele'!$J41=0,'alle Spiele'!BS41-'alle Spiele'!BT41=0)),Punktsystem!$B$6,0)))</f>
        <v>0</v>
      </c>
      <c r="BT41" s="224">
        <f>IF(BS41=Punktsystem!$B$6,IF(AND(Punktsystem!$D$9&lt;&gt;"",'alle Spiele'!$H41-'alle Spiele'!$J41='alle Spiele'!BS41-'alle Spiele'!BT41,'alle Spiele'!$H41&lt;&gt;'alle Spiele'!$J41),Punktsystem!$B$9,0)+IF(AND(Punktsystem!$D$11&lt;&gt;"",OR('alle Spiele'!$H41='alle Spiele'!BS41,'alle Spiele'!$J41='alle Spiele'!BT41)),Punktsystem!$B$11,0)+IF(AND(Punktsystem!$D$10&lt;&gt;"",'alle Spiele'!$H41='alle Spiele'!$J41,'alle Spiele'!BS41='alle Spiele'!BT41,ABS('alle Spiele'!$H41-'alle Spiele'!BS41)=1),Punktsystem!$B$10,0),0)</f>
        <v>0</v>
      </c>
      <c r="BU41" s="225">
        <f>IF(BS41=Punktsystem!$B$5,IF(AND(Punktsystem!$I$14&lt;&gt;"",'alle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BV41" s="230">
        <f>IF(OR('alle Spiele'!BV41="",'alle Spiele'!BW41=""),0,IF(AND('alle Spiele'!$H41='alle Spiele'!BV41,'alle Spiele'!$J41='alle Spiele'!BW41),Punktsystem!$B$5,IF(OR(AND('alle Spiele'!$H41-'alle Spiele'!$J41&lt;0,'alle Spiele'!BV41-'alle Spiele'!BW41&lt;0),AND('alle Spiele'!$H41-'alle Spiele'!$J41&gt;0,'alle Spiele'!BV41-'alle Spiele'!BW41&gt;0),AND('alle Spiele'!$H41-'alle Spiele'!$J41=0,'alle Spiele'!BV41-'alle Spiele'!BW41=0)),Punktsystem!$B$6,0)))</f>
        <v>0</v>
      </c>
      <c r="BW41" s="224">
        <f>IF(BV41=Punktsystem!$B$6,IF(AND(Punktsystem!$D$9&lt;&gt;"",'alle Spiele'!$H41-'alle Spiele'!$J41='alle Spiele'!BV41-'alle Spiele'!BW41,'alle Spiele'!$H41&lt;&gt;'alle Spiele'!$J41),Punktsystem!$B$9,0)+IF(AND(Punktsystem!$D$11&lt;&gt;"",OR('alle Spiele'!$H41='alle Spiele'!BV41,'alle Spiele'!$J41='alle Spiele'!BW41)),Punktsystem!$B$11,0)+IF(AND(Punktsystem!$D$10&lt;&gt;"",'alle Spiele'!$H41='alle Spiele'!$J41,'alle Spiele'!BV41='alle Spiele'!BW41,ABS('alle Spiele'!$H41-'alle Spiele'!BV41)=1),Punktsystem!$B$10,0),0)</f>
        <v>0</v>
      </c>
      <c r="BX41" s="225">
        <f>IF(BV41=Punktsystem!$B$5,IF(AND(Punktsystem!$I$14&lt;&gt;"",'alle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BY41" s="230">
        <f>IF(OR('alle Spiele'!BY41="",'alle Spiele'!BZ41=""),0,IF(AND('alle Spiele'!$H41='alle Spiele'!BY41,'alle Spiele'!$J41='alle Spiele'!BZ41),Punktsystem!$B$5,IF(OR(AND('alle Spiele'!$H41-'alle Spiele'!$J41&lt;0,'alle Spiele'!BY41-'alle Spiele'!BZ41&lt;0),AND('alle Spiele'!$H41-'alle Spiele'!$J41&gt;0,'alle Spiele'!BY41-'alle Spiele'!BZ41&gt;0),AND('alle Spiele'!$H41-'alle Spiele'!$J41=0,'alle Spiele'!BY41-'alle Spiele'!BZ41=0)),Punktsystem!$B$6,0)))</f>
        <v>0</v>
      </c>
      <c r="BZ41" s="224">
        <f>IF(BY41=Punktsystem!$B$6,IF(AND(Punktsystem!$D$9&lt;&gt;"",'alle Spiele'!$H41-'alle Spiele'!$J41='alle Spiele'!BY41-'alle Spiele'!BZ41,'alle Spiele'!$H41&lt;&gt;'alle Spiele'!$J41),Punktsystem!$B$9,0)+IF(AND(Punktsystem!$D$11&lt;&gt;"",OR('alle Spiele'!$H41='alle Spiele'!BY41,'alle Spiele'!$J41='alle Spiele'!BZ41)),Punktsystem!$B$11,0)+IF(AND(Punktsystem!$D$10&lt;&gt;"",'alle Spiele'!$H41='alle Spiele'!$J41,'alle Spiele'!BY41='alle Spiele'!BZ41,ABS('alle Spiele'!$H41-'alle Spiele'!BY41)=1),Punktsystem!$B$10,0),0)</f>
        <v>0</v>
      </c>
      <c r="CA41" s="225">
        <f>IF(BY41=Punktsystem!$B$5,IF(AND(Punktsystem!$I$14&lt;&gt;"",'alle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CB41" s="230">
        <f>IF(OR('alle Spiele'!CB41="",'alle Spiele'!CC41=""),0,IF(AND('alle Spiele'!$H41='alle Spiele'!CB41,'alle Spiele'!$J41='alle Spiele'!CC41),Punktsystem!$B$5,IF(OR(AND('alle Spiele'!$H41-'alle Spiele'!$J41&lt;0,'alle Spiele'!CB41-'alle Spiele'!CC41&lt;0),AND('alle Spiele'!$H41-'alle Spiele'!$J41&gt;0,'alle Spiele'!CB41-'alle Spiele'!CC41&gt;0),AND('alle Spiele'!$H41-'alle Spiele'!$J41=0,'alle Spiele'!CB41-'alle Spiele'!CC41=0)),Punktsystem!$B$6,0)))</f>
        <v>0</v>
      </c>
      <c r="CC41" s="224">
        <f>IF(CB41=Punktsystem!$B$6,IF(AND(Punktsystem!$D$9&lt;&gt;"",'alle Spiele'!$H41-'alle Spiele'!$J41='alle Spiele'!CB41-'alle Spiele'!CC41,'alle Spiele'!$H41&lt;&gt;'alle Spiele'!$J41),Punktsystem!$B$9,0)+IF(AND(Punktsystem!$D$11&lt;&gt;"",OR('alle Spiele'!$H41='alle Spiele'!CB41,'alle Spiele'!$J41='alle Spiele'!CC41)),Punktsystem!$B$11,0)+IF(AND(Punktsystem!$D$10&lt;&gt;"",'alle Spiele'!$H41='alle Spiele'!$J41,'alle Spiele'!CB41='alle Spiele'!CC41,ABS('alle Spiele'!$H41-'alle Spiele'!CB41)=1),Punktsystem!$B$10,0),0)</f>
        <v>0</v>
      </c>
      <c r="CD41" s="225">
        <f>IF(CB41=Punktsystem!$B$5,IF(AND(Punktsystem!$I$14&lt;&gt;"",'alle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CE41" s="230">
        <f>IF(OR('alle Spiele'!CE41="",'alle Spiele'!CF41=""),0,IF(AND('alle Spiele'!$H41='alle Spiele'!CE41,'alle Spiele'!$J41='alle Spiele'!CF41),Punktsystem!$B$5,IF(OR(AND('alle Spiele'!$H41-'alle Spiele'!$J41&lt;0,'alle Spiele'!CE41-'alle Spiele'!CF41&lt;0),AND('alle Spiele'!$H41-'alle Spiele'!$J41&gt;0,'alle Spiele'!CE41-'alle Spiele'!CF41&gt;0),AND('alle Spiele'!$H41-'alle Spiele'!$J41=0,'alle Spiele'!CE41-'alle Spiele'!CF41=0)),Punktsystem!$B$6,0)))</f>
        <v>0</v>
      </c>
      <c r="CF41" s="224">
        <f>IF(CE41=Punktsystem!$B$6,IF(AND(Punktsystem!$D$9&lt;&gt;"",'alle Spiele'!$H41-'alle Spiele'!$J41='alle Spiele'!CE41-'alle Spiele'!CF41,'alle Spiele'!$H41&lt;&gt;'alle Spiele'!$J41),Punktsystem!$B$9,0)+IF(AND(Punktsystem!$D$11&lt;&gt;"",OR('alle Spiele'!$H41='alle Spiele'!CE41,'alle Spiele'!$J41='alle Spiele'!CF41)),Punktsystem!$B$11,0)+IF(AND(Punktsystem!$D$10&lt;&gt;"",'alle Spiele'!$H41='alle Spiele'!$J41,'alle Spiele'!CE41='alle Spiele'!CF41,ABS('alle Spiele'!$H41-'alle Spiele'!CE41)=1),Punktsystem!$B$10,0),0)</f>
        <v>0</v>
      </c>
      <c r="CG41" s="225">
        <f>IF(CE41=Punktsystem!$B$5,IF(AND(Punktsystem!$I$14&lt;&gt;"",'alle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CH41" s="230">
        <f>IF(OR('alle Spiele'!CH41="",'alle Spiele'!CI41=""),0,IF(AND('alle Spiele'!$H41='alle Spiele'!CH41,'alle Spiele'!$J41='alle Spiele'!CI41),Punktsystem!$B$5,IF(OR(AND('alle Spiele'!$H41-'alle Spiele'!$J41&lt;0,'alle Spiele'!CH41-'alle Spiele'!CI41&lt;0),AND('alle Spiele'!$H41-'alle Spiele'!$J41&gt;0,'alle Spiele'!CH41-'alle Spiele'!CI41&gt;0),AND('alle Spiele'!$H41-'alle Spiele'!$J41=0,'alle Spiele'!CH41-'alle Spiele'!CI41=0)),Punktsystem!$B$6,0)))</f>
        <v>0</v>
      </c>
      <c r="CI41" s="224">
        <f>IF(CH41=Punktsystem!$B$6,IF(AND(Punktsystem!$D$9&lt;&gt;"",'alle Spiele'!$H41-'alle Spiele'!$J41='alle Spiele'!CH41-'alle Spiele'!CI41,'alle Spiele'!$H41&lt;&gt;'alle Spiele'!$J41),Punktsystem!$B$9,0)+IF(AND(Punktsystem!$D$11&lt;&gt;"",OR('alle Spiele'!$H41='alle Spiele'!CH41,'alle Spiele'!$J41='alle Spiele'!CI41)),Punktsystem!$B$11,0)+IF(AND(Punktsystem!$D$10&lt;&gt;"",'alle Spiele'!$H41='alle Spiele'!$J41,'alle Spiele'!CH41='alle Spiele'!CI41,ABS('alle Spiele'!$H41-'alle Spiele'!CH41)=1),Punktsystem!$B$10,0),0)</f>
        <v>0</v>
      </c>
      <c r="CJ41" s="225">
        <f>IF(CH41=Punktsystem!$B$5,IF(AND(Punktsystem!$I$14&lt;&gt;"",'alle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CK41" s="230">
        <f>IF(OR('alle Spiele'!CK41="",'alle Spiele'!CL41=""),0,IF(AND('alle Spiele'!$H41='alle Spiele'!CK41,'alle Spiele'!$J41='alle Spiele'!CL41),Punktsystem!$B$5,IF(OR(AND('alle Spiele'!$H41-'alle Spiele'!$J41&lt;0,'alle Spiele'!CK41-'alle Spiele'!CL41&lt;0),AND('alle Spiele'!$H41-'alle Spiele'!$J41&gt;0,'alle Spiele'!CK41-'alle Spiele'!CL41&gt;0),AND('alle Spiele'!$H41-'alle Spiele'!$J41=0,'alle Spiele'!CK41-'alle Spiele'!CL41=0)),Punktsystem!$B$6,0)))</f>
        <v>0</v>
      </c>
      <c r="CL41" s="224">
        <f>IF(CK41=Punktsystem!$B$6,IF(AND(Punktsystem!$D$9&lt;&gt;"",'alle Spiele'!$H41-'alle Spiele'!$J41='alle Spiele'!CK41-'alle Spiele'!CL41,'alle Spiele'!$H41&lt;&gt;'alle Spiele'!$J41),Punktsystem!$B$9,0)+IF(AND(Punktsystem!$D$11&lt;&gt;"",OR('alle Spiele'!$H41='alle Spiele'!CK41,'alle Spiele'!$J41='alle Spiele'!CL41)),Punktsystem!$B$11,0)+IF(AND(Punktsystem!$D$10&lt;&gt;"",'alle Spiele'!$H41='alle Spiele'!$J41,'alle Spiele'!CK41='alle Spiele'!CL41,ABS('alle Spiele'!$H41-'alle Spiele'!CK41)=1),Punktsystem!$B$10,0),0)</f>
        <v>0</v>
      </c>
      <c r="CM41" s="225">
        <f>IF(CK41=Punktsystem!$B$5,IF(AND(Punktsystem!$I$14&lt;&gt;"",'alle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CN41" s="230">
        <f>IF(OR('alle Spiele'!CN41="",'alle Spiele'!CO41=""),0,IF(AND('alle Spiele'!$H41='alle Spiele'!CN41,'alle Spiele'!$J41='alle Spiele'!CO41),Punktsystem!$B$5,IF(OR(AND('alle Spiele'!$H41-'alle Spiele'!$J41&lt;0,'alle Spiele'!CN41-'alle Spiele'!CO41&lt;0),AND('alle Spiele'!$H41-'alle Spiele'!$J41&gt;0,'alle Spiele'!CN41-'alle Spiele'!CO41&gt;0),AND('alle Spiele'!$H41-'alle Spiele'!$J41=0,'alle Spiele'!CN41-'alle Spiele'!CO41=0)),Punktsystem!$B$6,0)))</f>
        <v>0</v>
      </c>
      <c r="CO41" s="224">
        <f>IF(CN41=Punktsystem!$B$6,IF(AND(Punktsystem!$D$9&lt;&gt;"",'alle Spiele'!$H41-'alle Spiele'!$J41='alle Spiele'!CN41-'alle Spiele'!CO41,'alle Spiele'!$H41&lt;&gt;'alle Spiele'!$J41),Punktsystem!$B$9,0)+IF(AND(Punktsystem!$D$11&lt;&gt;"",OR('alle Spiele'!$H41='alle Spiele'!CN41,'alle Spiele'!$J41='alle Spiele'!CO41)),Punktsystem!$B$11,0)+IF(AND(Punktsystem!$D$10&lt;&gt;"",'alle Spiele'!$H41='alle Spiele'!$J41,'alle Spiele'!CN41='alle Spiele'!CO41,ABS('alle Spiele'!$H41-'alle Spiele'!CN41)=1),Punktsystem!$B$10,0),0)</f>
        <v>0</v>
      </c>
      <c r="CP41" s="225">
        <f>IF(CN41=Punktsystem!$B$5,IF(AND(Punktsystem!$I$14&lt;&gt;"",'alle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CQ41" s="230">
        <f>IF(OR('alle Spiele'!CQ41="",'alle Spiele'!CR41=""),0,IF(AND('alle Spiele'!$H41='alle Spiele'!CQ41,'alle Spiele'!$J41='alle Spiele'!CR41),Punktsystem!$B$5,IF(OR(AND('alle Spiele'!$H41-'alle Spiele'!$J41&lt;0,'alle Spiele'!CQ41-'alle Spiele'!CR41&lt;0),AND('alle Spiele'!$H41-'alle Spiele'!$J41&gt;0,'alle Spiele'!CQ41-'alle Spiele'!CR41&gt;0),AND('alle Spiele'!$H41-'alle Spiele'!$J41=0,'alle Spiele'!CQ41-'alle Spiele'!CR41=0)),Punktsystem!$B$6,0)))</f>
        <v>0</v>
      </c>
      <c r="CR41" s="224">
        <f>IF(CQ41=Punktsystem!$B$6,IF(AND(Punktsystem!$D$9&lt;&gt;"",'alle Spiele'!$H41-'alle Spiele'!$J41='alle Spiele'!CQ41-'alle Spiele'!CR41,'alle Spiele'!$H41&lt;&gt;'alle Spiele'!$J41),Punktsystem!$B$9,0)+IF(AND(Punktsystem!$D$11&lt;&gt;"",OR('alle Spiele'!$H41='alle Spiele'!CQ41,'alle Spiele'!$J41='alle Spiele'!CR41)),Punktsystem!$B$11,0)+IF(AND(Punktsystem!$D$10&lt;&gt;"",'alle Spiele'!$H41='alle Spiele'!$J41,'alle Spiele'!CQ41='alle Spiele'!CR41,ABS('alle Spiele'!$H41-'alle Spiele'!CQ41)=1),Punktsystem!$B$10,0),0)</f>
        <v>0</v>
      </c>
      <c r="CS41" s="225">
        <f>IF(CQ41=Punktsystem!$B$5,IF(AND(Punktsystem!$I$14&lt;&gt;"",'alle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CT41" s="230">
        <f>IF(OR('alle Spiele'!CT41="",'alle Spiele'!CU41=""),0,IF(AND('alle Spiele'!$H41='alle Spiele'!CT41,'alle Spiele'!$J41='alle Spiele'!CU41),Punktsystem!$B$5,IF(OR(AND('alle Spiele'!$H41-'alle Spiele'!$J41&lt;0,'alle Spiele'!CT41-'alle Spiele'!CU41&lt;0),AND('alle Spiele'!$H41-'alle Spiele'!$J41&gt;0,'alle Spiele'!CT41-'alle Spiele'!CU41&gt;0),AND('alle Spiele'!$H41-'alle Spiele'!$J41=0,'alle Spiele'!CT41-'alle Spiele'!CU41=0)),Punktsystem!$B$6,0)))</f>
        <v>0</v>
      </c>
      <c r="CU41" s="224">
        <f>IF(CT41=Punktsystem!$B$6,IF(AND(Punktsystem!$D$9&lt;&gt;"",'alle Spiele'!$H41-'alle Spiele'!$J41='alle Spiele'!CT41-'alle Spiele'!CU41,'alle Spiele'!$H41&lt;&gt;'alle Spiele'!$J41),Punktsystem!$B$9,0)+IF(AND(Punktsystem!$D$11&lt;&gt;"",OR('alle Spiele'!$H41='alle Spiele'!CT41,'alle Spiele'!$J41='alle Spiele'!CU41)),Punktsystem!$B$11,0)+IF(AND(Punktsystem!$D$10&lt;&gt;"",'alle Spiele'!$H41='alle Spiele'!$J41,'alle Spiele'!CT41='alle Spiele'!CU41,ABS('alle Spiele'!$H41-'alle Spiele'!CT41)=1),Punktsystem!$B$10,0),0)</f>
        <v>0</v>
      </c>
      <c r="CV41" s="225">
        <f>IF(CT41=Punktsystem!$B$5,IF(AND(Punktsystem!$I$14&lt;&gt;"",'alle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CW41" s="230">
        <f>IF(OR('alle Spiele'!CW41="",'alle Spiele'!CX41=""),0,IF(AND('alle Spiele'!$H41='alle Spiele'!CW41,'alle Spiele'!$J41='alle Spiele'!CX41),Punktsystem!$B$5,IF(OR(AND('alle Spiele'!$H41-'alle Spiele'!$J41&lt;0,'alle Spiele'!CW41-'alle Spiele'!CX41&lt;0),AND('alle Spiele'!$H41-'alle Spiele'!$J41&gt;0,'alle Spiele'!CW41-'alle Spiele'!CX41&gt;0),AND('alle Spiele'!$H41-'alle Spiele'!$J41=0,'alle Spiele'!CW41-'alle Spiele'!CX41=0)),Punktsystem!$B$6,0)))</f>
        <v>0</v>
      </c>
      <c r="CX41" s="224">
        <f>IF(CW41=Punktsystem!$B$6,IF(AND(Punktsystem!$D$9&lt;&gt;"",'alle Spiele'!$H41-'alle Spiele'!$J41='alle Spiele'!CW41-'alle Spiele'!CX41,'alle Spiele'!$H41&lt;&gt;'alle Spiele'!$J41),Punktsystem!$B$9,0)+IF(AND(Punktsystem!$D$11&lt;&gt;"",OR('alle Spiele'!$H41='alle Spiele'!CW41,'alle Spiele'!$J41='alle Spiele'!CX41)),Punktsystem!$B$11,0)+IF(AND(Punktsystem!$D$10&lt;&gt;"",'alle Spiele'!$H41='alle Spiele'!$J41,'alle Spiele'!CW41='alle Spiele'!CX41,ABS('alle Spiele'!$H41-'alle Spiele'!CW41)=1),Punktsystem!$B$10,0),0)</f>
        <v>0</v>
      </c>
      <c r="CY41" s="225">
        <f>IF(CW41=Punktsystem!$B$5,IF(AND(Punktsystem!$I$14&lt;&gt;"",'alle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CZ41" s="230">
        <f>IF(OR('alle Spiele'!CZ41="",'alle Spiele'!DA41=""),0,IF(AND('alle Spiele'!$H41='alle Spiele'!CZ41,'alle Spiele'!$J41='alle Spiele'!DA41),Punktsystem!$B$5,IF(OR(AND('alle Spiele'!$H41-'alle Spiele'!$J41&lt;0,'alle Spiele'!CZ41-'alle Spiele'!DA41&lt;0),AND('alle Spiele'!$H41-'alle Spiele'!$J41&gt;0,'alle Spiele'!CZ41-'alle Spiele'!DA41&gt;0),AND('alle Spiele'!$H41-'alle Spiele'!$J41=0,'alle Spiele'!CZ41-'alle Spiele'!DA41=0)),Punktsystem!$B$6,0)))</f>
        <v>0</v>
      </c>
      <c r="DA41" s="224">
        <f>IF(CZ41=Punktsystem!$B$6,IF(AND(Punktsystem!$D$9&lt;&gt;"",'alle Spiele'!$H41-'alle Spiele'!$J41='alle Spiele'!CZ41-'alle Spiele'!DA41,'alle Spiele'!$H41&lt;&gt;'alle Spiele'!$J41),Punktsystem!$B$9,0)+IF(AND(Punktsystem!$D$11&lt;&gt;"",OR('alle Spiele'!$H41='alle Spiele'!CZ41,'alle Spiele'!$J41='alle Spiele'!DA41)),Punktsystem!$B$11,0)+IF(AND(Punktsystem!$D$10&lt;&gt;"",'alle Spiele'!$H41='alle Spiele'!$J41,'alle Spiele'!CZ41='alle Spiele'!DA41,ABS('alle Spiele'!$H41-'alle Spiele'!CZ41)=1),Punktsystem!$B$10,0),0)</f>
        <v>0</v>
      </c>
      <c r="DB41" s="225">
        <f>IF(CZ41=Punktsystem!$B$5,IF(AND(Punktsystem!$I$14&lt;&gt;"",'alle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DC41" s="230">
        <f>IF(OR('alle Spiele'!DC41="",'alle Spiele'!DD41=""),0,IF(AND('alle Spiele'!$H41='alle Spiele'!DC41,'alle Spiele'!$J41='alle Spiele'!DD41),Punktsystem!$B$5,IF(OR(AND('alle Spiele'!$H41-'alle Spiele'!$J41&lt;0,'alle Spiele'!DC41-'alle Spiele'!DD41&lt;0),AND('alle Spiele'!$H41-'alle Spiele'!$J41&gt;0,'alle Spiele'!DC41-'alle Spiele'!DD41&gt;0),AND('alle Spiele'!$H41-'alle Spiele'!$J41=0,'alle Spiele'!DC41-'alle Spiele'!DD41=0)),Punktsystem!$B$6,0)))</f>
        <v>0</v>
      </c>
      <c r="DD41" s="224">
        <f>IF(DC41=Punktsystem!$B$6,IF(AND(Punktsystem!$D$9&lt;&gt;"",'alle Spiele'!$H41-'alle Spiele'!$J41='alle Spiele'!DC41-'alle Spiele'!DD41,'alle Spiele'!$H41&lt;&gt;'alle Spiele'!$J41),Punktsystem!$B$9,0)+IF(AND(Punktsystem!$D$11&lt;&gt;"",OR('alle Spiele'!$H41='alle Spiele'!DC41,'alle Spiele'!$J41='alle Spiele'!DD41)),Punktsystem!$B$11,0)+IF(AND(Punktsystem!$D$10&lt;&gt;"",'alle Spiele'!$H41='alle Spiele'!$J41,'alle Spiele'!DC41='alle Spiele'!DD41,ABS('alle Spiele'!$H41-'alle Spiele'!DC41)=1),Punktsystem!$B$10,0),0)</f>
        <v>0</v>
      </c>
      <c r="DE41" s="225">
        <f>IF(DC41=Punktsystem!$B$5,IF(AND(Punktsystem!$I$14&lt;&gt;"",'alle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DF41" s="230">
        <f>IF(OR('alle Spiele'!DF41="",'alle Spiele'!DG41=""),0,IF(AND('alle Spiele'!$H41='alle Spiele'!DF41,'alle Spiele'!$J41='alle Spiele'!DG41),Punktsystem!$B$5,IF(OR(AND('alle Spiele'!$H41-'alle Spiele'!$J41&lt;0,'alle Spiele'!DF41-'alle Spiele'!DG41&lt;0),AND('alle Spiele'!$H41-'alle Spiele'!$J41&gt;0,'alle Spiele'!DF41-'alle Spiele'!DG41&gt;0),AND('alle Spiele'!$H41-'alle Spiele'!$J41=0,'alle Spiele'!DF41-'alle Spiele'!DG41=0)),Punktsystem!$B$6,0)))</f>
        <v>0</v>
      </c>
      <c r="DG41" s="224">
        <f>IF(DF41=Punktsystem!$B$6,IF(AND(Punktsystem!$D$9&lt;&gt;"",'alle Spiele'!$H41-'alle Spiele'!$J41='alle Spiele'!DF41-'alle Spiele'!DG41,'alle Spiele'!$H41&lt;&gt;'alle Spiele'!$J41),Punktsystem!$B$9,0)+IF(AND(Punktsystem!$D$11&lt;&gt;"",OR('alle Spiele'!$H41='alle Spiele'!DF41,'alle Spiele'!$J41='alle Spiele'!DG41)),Punktsystem!$B$11,0)+IF(AND(Punktsystem!$D$10&lt;&gt;"",'alle Spiele'!$H41='alle Spiele'!$J41,'alle Spiele'!DF41='alle Spiele'!DG41,ABS('alle Spiele'!$H41-'alle Spiele'!DF41)=1),Punktsystem!$B$10,0),0)</f>
        <v>0</v>
      </c>
      <c r="DH41" s="225">
        <f>IF(DF41=Punktsystem!$B$5,IF(AND(Punktsystem!$I$14&lt;&gt;"",'alle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DI41" s="230">
        <f>IF(OR('alle Spiele'!DI41="",'alle Spiele'!DJ41=""),0,IF(AND('alle Spiele'!$H41='alle Spiele'!DI41,'alle Spiele'!$J41='alle Spiele'!DJ41),Punktsystem!$B$5,IF(OR(AND('alle Spiele'!$H41-'alle Spiele'!$J41&lt;0,'alle Spiele'!DI41-'alle Spiele'!DJ41&lt;0),AND('alle Spiele'!$H41-'alle Spiele'!$J41&gt;0,'alle Spiele'!DI41-'alle Spiele'!DJ41&gt;0),AND('alle Spiele'!$H41-'alle Spiele'!$J41=0,'alle Spiele'!DI41-'alle Spiele'!DJ41=0)),Punktsystem!$B$6,0)))</f>
        <v>0</v>
      </c>
      <c r="DJ41" s="224">
        <f>IF(DI41=Punktsystem!$B$6,IF(AND(Punktsystem!$D$9&lt;&gt;"",'alle Spiele'!$H41-'alle Spiele'!$J41='alle Spiele'!DI41-'alle Spiele'!DJ41,'alle Spiele'!$H41&lt;&gt;'alle Spiele'!$J41),Punktsystem!$B$9,0)+IF(AND(Punktsystem!$D$11&lt;&gt;"",OR('alle Spiele'!$H41='alle Spiele'!DI41,'alle Spiele'!$J41='alle Spiele'!DJ41)),Punktsystem!$B$11,0)+IF(AND(Punktsystem!$D$10&lt;&gt;"",'alle Spiele'!$H41='alle Spiele'!$J41,'alle Spiele'!DI41='alle Spiele'!DJ41,ABS('alle Spiele'!$H41-'alle Spiele'!DI41)=1),Punktsystem!$B$10,0),0)</f>
        <v>0</v>
      </c>
      <c r="DK41" s="225">
        <f>IF(DI41=Punktsystem!$B$5,IF(AND(Punktsystem!$I$14&lt;&gt;"",'alle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DL41" s="230">
        <f>IF(OR('alle Spiele'!DL41="",'alle Spiele'!DM41=""),0,IF(AND('alle Spiele'!$H41='alle Spiele'!DL41,'alle Spiele'!$J41='alle Spiele'!DM41),Punktsystem!$B$5,IF(OR(AND('alle Spiele'!$H41-'alle Spiele'!$J41&lt;0,'alle Spiele'!DL41-'alle Spiele'!DM41&lt;0),AND('alle Spiele'!$H41-'alle Spiele'!$J41&gt;0,'alle Spiele'!DL41-'alle Spiele'!DM41&gt;0),AND('alle Spiele'!$H41-'alle Spiele'!$J41=0,'alle Spiele'!DL41-'alle Spiele'!DM41=0)),Punktsystem!$B$6,0)))</f>
        <v>0</v>
      </c>
      <c r="DM41" s="224">
        <f>IF(DL41=Punktsystem!$B$6,IF(AND(Punktsystem!$D$9&lt;&gt;"",'alle Spiele'!$H41-'alle Spiele'!$J41='alle Spiele'!DL41-'alle Spiele'!DM41,'alle Spiele'!$H41&lt;&gt;'alle Spiele'!$J41),Punktsystem!$B$9,0)+IF(AND(Punktsystem!$D$11&lt;&gt;"",OR('alle Spiele'!$H41='alle Spiele'!DL41,'alle Spiele'!$J41='alle Spiele'!DM41)),Punktsystem!$B$11,0)+IF(AND(Punktsystem!$D$10&lt;&gt;"",'alle Spiele'!$H41='alle Spiele'!$J41,'alle Spiele'!DL41='alle Spiele'!DM41,ABS('alle Spiele'!$H41-'alle Spiele'!DL41)=1),Punktsystem!$B$10,0),0)</f>
        <v>0</v>
      </c>
      <c r="DN41" s="225">
        <f>IF(DL41=Punktsystem!$B$5,IF(AND(Punktsystem!$I$14&lt;&gt;"",'alle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DO41" s="230">
        <f>IF(OR('alle Spiele'!DO41="",'alle Spiele'!DP41=""),0,IF(AND('alle Spiele'!$H41='alle Spiele'!DO41,'alle Spiele'!$J41='alle Spiele'!DP41),Punktsystem!$B$5,IF(OR(AND('alle Spiele'!$H41-'alle Spiele'!$J41&lt;0,'alle Spiele'!DO41-'alle Spiele'!DP41&lt;0),AND('alle Spiele'!$H41-'alle Spiele'!$J41&gt;0,'alle Spiele'!DO41-'alle Spiele'!DP41&gt;0),AND('alle Spiele'!$H41-'alle Spiele'!$J41=0,'alle Spiele'!DO41-'alle Spiele'!DP41=0)),Punktsystem!$B$6,0)))</f>
        <v>0</v>
      </c>
      <c r="DP41" s="224">
        <f>IF(DO41=Punktsystem!$B$6,IF(AND(Punktsystem!$D$9&lt;&gt;"",'alle Spiele'!$H41-'alle Spiele'!$J41='alle Spiele'!DO41-'alle Spiele'!DP41,'alle Spiele'!$H41&lt;&gt;'alle Spiele'!$J41),Punktsystem!$B$9,0)+IF(AND(Punktsystem!$D$11&lt;&gt;"",OR('alle Spiele'!$H41='alle Spiele'!DO41,'alle Spiele'!$J41='alle Spiele'!DP41)),Punktsystem!$B$11,0)+IF(AND(Punktsystem!$D$10&lt;&gt;"",'alle Spiele'!$H41='alle Spiele'!$J41,'alle Spiele'!DO41='alle Spiele'!DP41,ABS('alle Spiele'!$H41-'alle Spiele'!DO41)=1),Punktsystem!$B$10,0),0)</f>
        <v>0</v>
      </c>
      <c r="DQ41" s="225">
        <f>IF(DO41=Punktsystem!$B$5,IF(AND(Punktsystem!$I$14&lt;&gt;"",'alle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DR41" s="230">
        <f>IF(OR('alle Spiele'!DR41="",'alle Spiele'!DS41=""),0,IF(AND('alle Spiele'!$H41='alle Spiele'!DR41,'alle Spiele'!$J41='alle Spiele'!DS41),Punktsystem!$B$5,IF(OR(AND('alle Spiele'!$H41-'alle Spiele'!$J41&lt;0,'alle Spiele'!DR41-'alle Spiele'!DS41&lt;0),AND('alle Spiele'!$H41-'alle Spiele'!$J41&gt;0,'alle Spiele'!DR41-'alle Spiele'!DS41&gt;0),AND('alle Spiele'!$H41-'alle Spiele'!$J41=0,'alle Spiele'!DR41-'alle Spiele'!DS41=0)),Punktsystem!$B$6,0)))</f>
        <v>0</v>
      </c>
      <c r="DS41" s="224">
        <f>IF(DR41=Punktsystem!$B$6,IF(AND(Punktsystem!$D$9&lt;&gt;"",'alle Spiele'!$H41-'alle Spiele'!$J41='alle Spiele'!DR41-'alle Spiele'!DS41,'alle Spiele'!$H41&lt;&gt;'alle Spiele'!$J41),Punktsystem!$B$9,0)+IF(AND(Punktsystem!$D$11&lt;&gt;"",OR('alle Spiele'!$H41='alle Spiele'!DR41,'alle Spiele'!$J41='alle Spiele'!DS41)),Punktsystem!$B$11,0)+IF(AND(Punktsystem!$D$10&lt;&gt;"",'alle Spiele'!$H41='alle Spiele'!$J41,'alle Spiele'!DR41='alle Spiele'!DS41,ABS('alle Spiele'!$H41-'alle Spiele'!DR41)=1),Punktsystem!$B$10,0),0)</f>
        <v>0</v>
      </c>
      <c r="DT41" s="225">
        <f>IF(DR41=Punktsystem!$B$5,IF(AND(Punktsystem!$I$14&lt;&gt;"",'alle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DU41" s="230">
        <f>IF(OR('alle Spiele'!DU41="",'alle Spiele'!DV41=""),0,IF(AND('alle Spiele'!$H41='alle Spiele'!DU41,'alle Spiele'!$J41='alle Spiele'!DV41),Punktsystem!$B$5,IF(OR(AND('alle Spiele'!$H41-'alle Spiele'!$J41&lt;0,'alle Spiele'!DU41-'alle Spiele'!DV41&lt;0),AND('alle Spiele'!$H41-'alle Spiele'!$J41&gt;0,'alle Spiele'!DU41-'alle Spiele'!DV41&gt;0),AND('alle Spiele'!$H41-'alle Spiele'!$J41=0,'alle Spiele'!DU41-'alle Spiele'!DV41=0)),Punktsystem!$B$6,0)))</f>
        <v>0</v>
      </c>
      <c r="DV41" s="224">
        <f>IF(DU41=Punktsystem!$B$6,IF(AND(Punktsystem!$D$9&lt;&gt;"",'alle Spiele'!$H41-'alle Spiele'!$J41='alle Spiele'!DU41-'alle Spiele'!DV41,'alle Spiele'!$H41&lt;&gt;'alle Spiele'!$J41),Punktsystem!$B$9,0)+IF(AND(Punktsystem!$D$11&lt;&gt;"",OR('alle Spiele'!$H41='alle Spiele'!DU41,'alle Spiele'!$J41='alle Spiele'!DV41)),Punktsystem!$B$11,0)+IF(AND(Punktsystem!$D$10&lt;&gt;"",'alle Spiele'!$H41='alle Spiele'!$J41,'alle Spiele'!DU41='alle Spiele'!DV41,ABS('alle Spiele'!$H41-'alle Spiele'!DU41)=1),Punktsystem!$B$10,0),0)</f>
        <v>0</v>
      </c>
      <c r="DW41" s="225">
        <f>IF(DU41=Punktsystem!$B$5,IF(AND(Punktsystem!$I$14&lt;&gt;"",'alle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DX41" s="230">
        <f>IF(OR('alle Spiele'!DX41="",'alle Spiele'!DY41=""),0,IF(AND('alle Spiele'!$H41='alle Spiele'!DX41,'alle Spiele'!$J41='alle Spiele'!DY41),Punktsystem!$B$5,IF(OR(AND('alle Spiele'!$H41-'alle Spiele'!$J41&lt;0,'alle Spiele'!DX41-'alle Spiele'!DY41&lt;0),AND('alle Spiele'!$H41-'alle Spiele'!$J41&gt;0,'alle Spiele'!DX41-'alle Spiele'!DY41&gt;0),AND('alle Spiele'!$H41-'alle Spiele'!$J41=0,'alle Spiele'!DX41-'alle Spiele'!DY41=0)),Punktsystem!$B$6,0)))</f>
        <v>0</v>
      </c>
      <c r="DY41" s="224">
        <f>IF(DX41=Punktsystem!$B$6,IF(AND(Punktsystem!$D$9&lt;&gt;"",'alle Spiele'!$H41-'alle Spiele'!$J41='alle Spiele'!DX41-'alle Spiele'!DY41,'alle Spiele'!$H41&lt;&gt;'alle Spiele'!$J41),Punktsystem!$B$9,0)+IF(AND(Punktsystem!$D$11&lt;&gt;"",OR('alle Spiele'!$H41='alle Spiele'!DX41,'alle Spiele'!$J41='alle Spiele'!DY41)),Punktsystem!$B$11,0)+IF(AND(Punktsystem!$D$10&lt;&gt;"",'alle Spiele'!$H41='alle Spiele'!$J41,'alle Spiele'!DX41='alle Spiele'!DY41,ABS('alle Spiele'!$H41-'alle Spiele'!DX41)=1),Punktsystem!$B$10,0),0)</f>
        <v>0</v>
      </c>
      <c r="DZ41" s="225">
        <f>IF(DX41=Punktsystem!$B$5,IF(AND(Punktsystem!$I$14&lt;&gt;"",'alle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EA41" s="230">
        <f>IF(OR('alle Spiele'!EA41="",'alle Spiele'!EB41=""),0,IF(AND('alle Spiele'!$H41='alle Spiele'!EA41,'alle Spiele'!$J41='alle Spiele'!EB41),Punktsystem!$B$5,IF(OR(AND('alle Spiele'!$H41-'alle Spiele'!$J41&lt;0,'alle Spiele'!EA41-'alle Spiele'!EB41&lt;0),AND('alle Spiele'!$H41-'alle Spiele'!$J41&gt;0,'alle Spiele'!EA41-'alle Spiele'!EB41&gt;0),AND('alle Spiele'!$H41-'alle Spiele'!$J41=0,'alle Spiele'!EA41-'alle Spiele'!EB41=0)),Punktsystem!$B$6,0)))</f>
        <v>0</v>
      </c>
      <c r="EB41" s="224">
        <f>IF(EA41=Punktsystem!$B$6,IF(AND(Punktsystem!$D$9&lt;&gt;"",'alle Spiele'!$H41-'alle Spiele'!$J41='alle Spiele'!EA41-'alle Spiele'!EB41,'alle Spiele'!$H41&lt;&gt;'alle Spiele'!$J41),Punktsystem!$B$9,0)+IF(AND(Punktsystem!$D$11&lt;&gt;"",OR('alle Spiele'!$H41='alle Spiele'!EA41,'alle Spiele'!$J41='alle Spiele'!EB41)),Punktsystem!$B$11,0)+IF(AND(Punktsystem!$D$10&lt;&gt;"",'alle Spiele'!$H41='alle Spiele'!$J41,'alle Spiele'!EA41='alle Spiele'!EB41,ABS('alle Spiele'!$H41-'alle Spiele'!EA41)=1),Punktsystem!$B$10,0),0)</f>
        <v>0</v>
      </c>
      <c r="EC41" s="225">
        <f>IF(EA41=Punktsystem!$B$5,IF(AND(Punktsystem!$I$14&lt;&gt;"",'alle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ED41" s="230">
        <f>IF(OR('alle Spiele'!ED41="",'alle Spiele'!EE41=""),0,IF(AND('alle Spiele'!$H41='alle Spiele'!ED41,'alle Spiele'!$J41='alle Spiele'!EE41),Punktsystem!$B$5,IF(OR(AND('alle Spiele'!$H41-'alle Spiele'!$J41&lt;0,'alle Spiele'!ED41-'alle Spiele'!EE41&lt;0),AND('alle Spiele'!$H41-'alle Spiele'!$J41&gt;0,'alle Spiele'!ED41-'alle Spiele'!EE41&gt;0),AND('alle Spiele'!$H41-'alle Spiele'!$J41=0,'alle Spiele'!ED41-'alle Spiele'!EE41=0)),Punktsystem!$B$6,0)))</f>
        <v>0</v>
      </c>
      <c r="EE41" s="224">
        <f>IF(ED41=Punktsystem!$B$6,IF(AND(Punktsystem!$D$9&lt;&gt;"",'alle Spiele'!$H41-'alle Spiele'!$J41='alle Spiele'!ED41-'alle Spiele'!EE41,'alle Spiele'!$H41&lt;&gt;'alle Spiele'!$J41),Punktsystem!$B$9,0)+IF(AND(Punktsystem!$D$11&lt;&gt;"",OR('alle Spiele'!$H41='alle Spiele'!ED41,'alle Spiele'!$J41='alle Spiele'!EE41)),Punktsystem!$B$11,0)+IF(AND(Punktsystem!$D$10&lt;&gt;"",'alle Spiele'!$H41='alle Spiele'!$J41,'alle Spiele'!ED41='alle Spiele'!EE41,ABS('alle Spiele'!$H41-'alle Spiele'!ED41)=1),Punktsystem!$B$10,0),0)</f>
        <v>0</v>
      </c>
      <c r="EF41" s="225">
        <f>IF(ED41=Punktsystem!$B$5,IF(AND(Punktsystem!$I$14&lt;&gt;"",'alle Spiele'!$H41+'alle Spiele'!$J41&gt;Punktsystem!$D$14),('alle Spiele'!$H41+'alle Spiele'!$J41-Punktsystem!$D$14)*Punktsystem!$F$14,0)+IF(AND(Punktsystem!$I$15&lt;&gt;"",ABS('alle Spiele'!$H41-'alle Spiele'!$J41)&gt;Punktsystem!$D$15),(ABS('alle Spiele'!$H41-'alle Spiele'!$J41)-Punktsystem!$D$15)*Punktsystem!$F$15,0),0)</f>
        <v>0</v>
      </c>
      <c r="EG41" s="230">
        <f>IF(OR('alle Spiele'!EG41="",'alle Spiele'!EH41=""),0,IF(AND('alle Spiele'!$H41='alle Spiele'!EG41,'alle Spiele'!$J41='alle Spiele'!EH41),Punktsystem!$B$5,IF(OR(AND('alle Spiele'!$H41-'alle Spiele'!$J41&lt;0,'alle Spiele'!EG41-'alle Spiele'!EH41&lt;0),AND('alle Spiele'!$H41-'alle Spiele'!$J41&gt;0,'alle Spiele'!EG41-'alle Spiele'!EH41&gt;0),AND('alle Spiele'!$H41-'alle Spiele'!$J41=0,'alle Spiele'!EG41-'alle Spiele'!EH41=0)),Punktsystem!$B$6,0)))</f>
        <v>0</v>
      </c>
      <c r="EH41" s="224">
        <f>IF(EG41=Punktsystem!$B$6,IF(AND(Punktsystem!$D$9&lt;&gt;"",'alle Spiele'!$H41-'alle Spiele'!$J41='alle Spiele'!EG41-'alle Spiele'!EH41,'alle Spiele'!$H41&lt;&gt;'alle Spiele'!$J41),Punktsystem!$B$9,0)+IF(AND(Punktsystem!$D$11&lt;&gt;"",OR('alle Spiele'!$H41='alle Spiele'!EG41,'alle Spiele'!$J41='alle Spiele'!EH41)),Punktsystem!$B$11,0)+IF(AND(Punktsystem!$D$10&lt;&gt;"",'alle Spiele'!$H41='alle Spiele'!$J41,'alle Spiele'!EG41='alle Spiele'!EH41,ABS('alle Spiele'!$H41-'alle Spiele'!EG41)=1),Punktsystem!$B$10,0),0)</f>
        <v>0</v>
      </c>
      <c r="EI41" s="225">
        <f>IF(EG41=Punktsystem!$B$5,IF(AND(Punktsystem!$I$14&lt;&gt;"",'alle Spiele'!$H41+'alle Spiele'!$J41&gt;Punktsystem!$D$14),('alle Spiele'!$H41+'alle Spiele'!$J41-Punktsystem!$D$14)*Punktsystem!$F$14,0)+IF(AND(Punktsystem!$I$15&lt;&gt;"",ABS('alle Spiele'!$H41-'alle Spiele'!$J41)&gt;Punktsystem!$D$15),(ABS('alle Spiele'!$H41-'alle Spiele'!$J41)-Punktsystem!$D$15)*Punktsystem!$F$15,0),0)</f>
        <v>0</v>
      </c>
    </row>
    <row r="42" spans="1:139" x14ac:dyDescent="0.2">
      <c r="A42"/>
      <c r="B42"/>
      <c r="C42"/>
      <c r="D42"/>
      <c r="E42"/>
      <c r="F42"/>
      <c r="G42"/>
      <c r="H42"/>
      <c r="J42"/>
      <c r="K42"/>
      <c r="L42"/>
      <c r="M42"/>
      <c r="N42"/>
      <c r="O42"/>
      <c r="P42"/>
      <c r="Q42"/>
      <c r="T42" s="230">
        <f>IF(OR('alle Spiele'!T42="",'alle Spiele'!U42=""),0,IF(AND('alle Spiele'!$H42='alle Spiele'!T42,'alle Spiele'!$J42='alle Spiele'!U42),Punktsystem!$B$5,IF(OR(AND('alle Spiele'!$H42-'alle Spiele'!$J42&lt;0,'alle Spiele'!T42-'alle Spiele'!U42&lt;0),AND('alle Spiele'!$H42-'alle Spiele'!$J42&gt;0,'alle Spiele'!T42-'alle Spiele'!U42&gt;0),AND('alle Spiele'!$H42-'alle Spiele'!$J42=0,'alle Spiele'!T42-'alle Spiele'!U42=0)),Punktsystem!$B$6,0)))</f>
        <v>0</v>
      </c>
      <c r="U42" s="224">
        <f>IF(T42=Punktsystem!$B$6,IF(AND(Punktsystem!$D$9&lt;&gt;"",'alle Spiele'!$H42-'alle Spiele'!$J42='alle Spiele'!T42-'alle Spiele'!U42,'alle Spiele'!$H42&lt;&gt;'alle Spiele'!$J42),Punktsystem!$B$9,0)+IF(AND(Punktsystem!$D$11&lt;&gt;"",OR('alle Spiele'!$H42='alle Spiele'!T42,'alle Spiele'!$J42='alle Spiele'!U42)),Punktsystem!$B$11,0)+IF(AND(Punktsystem!$D$10&lt;&gt;"",'alle Spiele'!$H42='alle Spiele'!$J42,'alle Spiele'!T42='alle Spiele'!U42,ABS('alle Spiele'!$H42-'alle Spiele'!T42)=1),Punktsystem!$B$10,0),0)</f>
        <v>0</v>
      </c>
      <c r="V42" s="225">
        <f>IF(T42=Punktsystem!$B$5,IF(AND(Punktsystem!$I$14&lt;&gt;"",'alle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W42" s="230">
        <f>IF(OR('alle Spiele'!W42="",'alle Spiele'!X42=""),0,IF(AND('alle Spiele'!$H42='alle Spiele'!W42,'alle Spiele'!$J42='alle Spiele'!X42),Punktsystem!$B$5,IF(OR(AND('alle Spiele'!$H42-'alle Spiele'!$J42&lt;0,'alle Spiele'!W42-'alle Spiele'!X42&lt;0),AND('alle Spiele'!$H42-'alle Spiele'!$J42&gt;0,'alle Spiele'!W42-'alle Spiele'!X42&gt;0),AND('alle Spiele'!$H42-'alle Spiele'!$J42=0,'alle Spiele'!W42-'alle Spiele'!X42=0)),Punktsystem!$B$6,0)))</f>
        <v>0</v>
      </c>
      <c r="X42" s="224">
        <f>IF(W42=Punktsystem!$B$6,IF(AND(Punktsystem!$D$9&lt;&gt;"",'alle Spiele'!$H42-'alle Spiele'!$J42='alle Spiele'!W42-'alle Spiele'!X42,'alle Spiele'!$H42&lt;&gt;'alle Spiele'!$J42),Punktsystem!$B$9,0)+IF(AND(Punktsystem!$D$11&lt;&gt;"",OR('alle Spiele'!$H42='alle Spiele'!W42,'alle Spiele'!$J42='alle Spiele'!X42)),Punktsystem!$B$11,0)+IF(AND(Punktsystem!$D$10&lt;&gt;"",'alle Spiele'!$H42='alle Spiele'!$J42,'alle Spiele'!W42='alle Spiele'!X42,ABS('alle Spiele'!$H42-'alle Spiele'!W42)=1),Punktsystem!$B$10,0),0)</f>
        <v>0</v>
      </c>
      <c r="Y42" s="225">
        <f>IF(W42=Punktsystem!$B$5,IF(AND(Punktsystem!$I$14&lt;&gt;"",'alle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Z42" s="230">
        <f>IF(OR('alle Spiele'!Z42="",'alle Spiele'!AA42=""),0,IF(AND('alle Spiele'!$H42='alle Spiele'!Z42,'alle Spiele'!$J42='alle Spiele'!AA42),Punktsystem!$B$5,IF(OR(AND('alle Spiele'!$H42-'alle Spiele'!$J42&lt;0,'alle Spiele'!Z42-'alle Spiele'!AA42&lt;0),AND('alle Spiele'!$H42-'alle Spiele'!$J42&gt;0,'alle Spiele'!Z42-'alle Spiele'!AA42&gt;0),AND('alle Spiele'!$H42-'alle Spiele'!$J42=0,'alle Spiele'!Z42-'alle Spiele'!AA42=0)),Punktsystem!$B$6,0)))</f>
        <v>0</v>
      </c>
      <c r="AA42" s="224">
        <f>IF(Z42=Punktsystem!$B$6,IF(AND(Punktsystem!$D$9&lt;&gt;"",'alle Spiele'!$H42-'alle Spiele'!$J42='alle Spiele'!Z42-'alle Spiele'!AA42,'alle Spiele'!$H42&lt;&gt;'alle Spiele'!$J42),Punktsystem!$B$9,0)+IF(AND(Punktsystem!$D$11&lt;&gt;"",OR('alle Spiele'!$H42='alle Spiele'!Z42,'alle Spiele'!$J42='alle Spiele'!AA42)),Punktsystem!$B$11,0)+IF(AND(Punktsystem!$D$10&lt;&gt;"",'alle Spiele'!$H42='alle Spiele'!$J42,'alle Spiele'!Z42='alle Spiele'!AA42,ABS('alle Spiele'!$H42-'alle Spiele'!Z42)=1),Punktsystem!$B$10,0),0)</f>
        <v>0</v>
      </c>
      <c r="AB42" s="225">
        <f>IF(Z42=Punktsystem!$B$5,IF(AND(Punktsystem!$I$14&lt;&gt;"",'alle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AC42" s="230">
        <f>IF(OR('alle Spiele'!AC42="",'alle Spiele'!AD42=""),0,IF(AND('alle Spiele'!$H42='alle Spiele'!AC42,'alle Spiele'!$J42='alle Spiele'!AD42),Punktsystem!$B$5,IF(OR(AND('alle Spiele'!$H42-'alle Spiele'!$J42&lt;0,'alle Spiele'!AC42-'alle Spiele'!AD42&lt;0),AND('alle Spiele'!$H42-'alle Spiele'!$J42&gt;0,'alle Spiele'!AC42-'alle Spiele'!AD42&gt;0),AND('alle Spiele'!$H42-'alle Spiele'!$J42=0,'alle Spiele'!AC42-'alle Spiele'!AD42=0)),Punktsystem!$B$6,0)))</f>
        <v>0</v>
      </c>
      <c r="AD42" s="224">
        <f>IF(AC42=Punktsystem!$B$6,IF(AND(Punktsystem!$D$9&lt;&gt;"",'alle Spiele'!$H42-'alle Spiele'!$J42='alle Spiele'!AC42-'alle Spiele'!AD42,'alle Spiele'!$H42&lt;&gt;'alle Spiele'!$J42),Punktsystem!$B$9,0)+IF(AND(Punktsystem!$D$11&lt;&gt;"",OR('alle Spiele'!$H42='alle Spiele'!AC42,'alle Spiele'!$J42='alle Spiele'!AD42)),Punktsystem!$B$11,0)+IF(AND(Punktsystem!$D$10&lt;&gt;"",'alle Spiele'!$H42='alle Spiele'!$J42,'alle Spiele'!AC42='alle Spiele'!AD42,ABS('alle Spiele'!$H42-'alle Spiele'!AC42)=1),Punktsystem!$B$10,0),0)</f>
        <v>0</v>
      </c>
      <c r="AE42" s="225">
        <f>IF(AC42=Punktsystem!$B$5,IF(AND(Punktsystem!$I$14&lt;&gt;"",'alle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AF42" s="230">
        <f>IF(OR('alle Spiele'!AF42="",'alle Spiele'!AG42=""),0,IF(AND('alle Spiele'!$H42='alle Spiele'!AF42,'alle Spiele'!$J42='alle Spiele'!AG42),Punktsystem!$B$5,IF(OR(AND('alle Spiele'!$H42-'alle Spiele'!$J42&lt;0,'alle Spiele'!AF42-'alle Spiele'!AG42&lt;0),AND('alle Spiele'!$H42-'alle Spiele'!$J42&gt;0,'alle Spiele'!AF42-'alle Spiele'!AG42&gt;0),AND('alle Spiele'!$H42-'alle Spiele'!$J42=0,'alle Spiele'!AF42-'alle Spiele'!AG42=0)),Punktsystem!$B$6,0)))</f>
        <v>0</v>
      </c>
      <c r="AG42" s="224">
        <f>IF(AF42=Punktsystem!$B$6,IF(AND(Punktsystem!$D$9&lt;&gt;"",'alle Spiele'!$H42-'alle Spiele'!$J42='alle Spiele'!AF42-'alle Spiele'!AG42,'alle Spiele'!$H42&lt;&gt;'alle Spiele'!$J42),Punktsystem!$B$9,0)+IF(AND(Punktsystem!$D$11&lt;&gt;"",OR('alle Spiele'!$H42='alle Spiele'!AF42,'alle Spiele'!$J42='alle Spiele'!AG42)),Punktsystem!$B$11,0)+IF(AND(Punktsystem!$D$10&lt;&gt;"",'alle Spiele'!$H42='alle Spiele'!$J42,'alle Spiele'!AF42='alle Spiele'!AG42,ABS('alle Spiele'!$H42-'alle Spiele'!AF42)=1),Punktsystem!$B$10,0),0)</f>
        <v>0</v>
      </c>
      <c r="AH42" s="225">
        <f>IF(AF42=Punktsystem!$B$5,IF(AND(Punktsystem!$I$14&lt;&gt;"",'alle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AI42" s="230">
        <f>IF(OR('alle Spiele'!AI42="",'alle Spiele'!AJ42=""),0,IF(AND('alle Spiele'!$H42='alle Spiele'!AI42,'alle Spiele'!$J42='alle Spiele'!AJ42),Punktsystem!$B$5,IF(OR(AND('alle Spiele'!$H42-'alle Spiele'!$J42&lt;0,'alle Spiele'!AI42-'alle Spiele'!AJ42&lt;0),AND('alle Spiele'!$H42-'alle Spiele'!$J42&gt;0,'alle Spiele'!AI42-'alle Spiele'!AJ42&gt;0),AND('alle Spiele'!$H42-'alle Spiele'!$J42=0,'alle Spiele'!AI42-'alle Spiele'!AJ42=0)),Punktsystem!$B$6,0)))</f>
        <v>0</v>
      </c>
      <c r="AJ42" s="224">
        <f>IF(AI42=Punktsystem!$B$6,IF(AND(Punktsystem!$D$9&lt;&gt;"",'alle Spiele'!$H42-'alle Spiele'!$J42='alle Spiele'!AI42-'alle Spiele'!AJ42,'alle Spiele'!$H42&lt;&gt;'alle Spiele'!$J42),Punktsystem!$B$9,0)+IF(AND(Punktsystem!$D$11&lt;&gt;"",OR('alle Spiele'!$H42='alle Spiele'!AI42,'alle Spiele'!$J42='alle Spiele'!AJ42)),Punktsystem!$B$11,0)+IF(AND(Punktsystem!$D$10&lt;&gt;"",'alle Spiele'!$H42='alle Spiele'!$J42,'alle Spiele'!AI42='alle Spiele'!AJ42,ABS('alle Spiele'!$H42-'alle Spiele'!AI42)=1),Punktsystem!$B$10,0),0)</f>
        <v>0</v>
      </c>
      <c r="AK42" s="225">
        <f>IF(AI42=Punktsystem!$B$5,IF(AND(Punktsystem!$I$14&lt;&gt;"",'alle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AL42" s="230">
        <f>IF(OR('alle Spiele'!AL42="",'alle Spiele'!AM42=""),0,IF(AND('alle Spiele'!$H42='alle Spiele'!AL42,'alle Spiele'!$J42='alle Spiele'!AM42),Punktsystem!$B$5,IF(OR(AND('alle Spiele'!$H42-'alle Spiele'!$J42&lt;0,'alle Spiele'!AL42-'alle Spiele'!AM42&lt;0),AND('alle Spiele'!$H42-'alle Spiele'!$J42&gt;0,'alle Spiele'!AL42-'alle Spiele'!AM42&gt;0),AND('alle Spiele'!$H42-'alle Spiele'!$J42=0,'alle Spiele'!AL42-'alle Spiele'!AM42=0)),Punktsystem!$B$6,0)))</f>
        <v>0</v>
      </c>
      <c r="AM42" s="224">
        <f>IF(AL42=Punktsystem!$B$6,IF(AND(Punktsystem!$D$9&lt;&gt;"",'alle Spiele'!$H42-'alle Spiele'!$J42='alle Spiele'!AL42-'alle Spiele'!AM42,'alle Spiele'!$H42&lt;&gt;'alle Spiele'!$J42),Punktsystem!$B$9,0)+IF(AND(Punktsystem!$D$11&lt;&gt;"",OR('alle Spiele'!$H42='alle Spiele'!AL42,'alle Spiele'!$J42='alle Spiele'!AM42)),Punktsystem!$B$11,0)+IF(AND(Punktsystem!$D$10&lt;&gt;"",'alle Spiele'!$H42='alle Spiele'!$J42,'alle Spiele'!AL42='alle Spiele'!AM42,ABS('alle Spiele'!$H42-'alle Spiele'!AL42)=1),Punktsystem!$B$10,0),0)</f>
        <v>0</v>
      </c>
      <c r="AN42" s="225">
        <f>IF(AL42=Punktsystem!$B$5,IF(AND(Punktsystem!$I$14&lt;&gt;"",'alle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AO42" s="230">
        <f>IF(OR('alle Spiele'!AO42="",'alle Spiele'!AP42=""),0,IF(AND('alle Spiele'!$H42='alle Spiele'!AO42,'alle Spiele'!$J42='alle Spiele'!AP42),Punktsystem!$B$5,IF(OR(AND('alle Spiele'!$H42-'alle Spiele'!$J42&lt;0,'alle Spiele'!AO42-'alle Spiele'!AP42&lt;0),AND('alle Spiele'!$H42-'alle Spiele'!$J42&gt;0,'alle Spiele'!AO42-'alle Spiele'!AP42&gt;0),AND('alle Spiele'!$H42-'alle Spiele'!$J42=0,'alle Spiele'!AO42-'alle Spiele'!AP42=0)),Punktsystem!$B$6,0)))</f>
        <v>0</v>
      </c>
      <c r="AP42" s="224">
        <f>IF(AO42=Punktsystem!$B$6,IF(AND(Punktsystem!$D$9&lt;&gt;"",'alle Spiele'!$H42-'alle Spiele'!$J42='alle Spiele'!AO42-'alle Spiele'!AP42,'alle Spiele'!$H42&lt;&gt;'alle Spiele'!$J42),Punktsystem!$B$9,0)+IF(AND(Punktsystem!$D$11&lt;&gt;"",OR('alle Spiele'!$H42='alle Spiele'!AO42,'alle Spiele'!$J42='alle Spiele'!AP42)),Punktsystem!$B$11,0)+IF(AND(Punktsystem!$D$10&lt;&gt;"",'alle Spiele'!$H42='alle Spiele'!$J42,'alle Spiele'!AO42='alle Spiele'!AP42,ABS('alle Spiele'!$H42-'alle Spiele'!AO42)=1),Punktsystem!$B$10,0),0)</f>
        <v>0</v>
      </c>
      <c r="AQ42" s="225">
        <f>IF(AO42=Punktsystem!$B$5,IF(AND(Punktsystem!$I$14&lt;&gt;"",'alle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AR42" s="230">
        <f>IF(OR('alle Spiele'!AR42="",'alle Spiele'!AS42=""),0,IF(AND('alle Spiele'!$H42='alle Spiele'!AR42,'alle Spiele'!$J42='alle Spiele'!AS42),Punktsystem!$B$5,IF(OR(AND('alle Spiele'!$H42-'alle Spiele'!$J42&lt;0,'alle Spiele'!AR42-'alle Spiele'!AS42&lt;0),AND('alle Spiele'!$H42-'alle Spiele'!$J42&gt;0,'alle Spiele'!AR42-'alle Spiele'!AS42&gt;0),AND('alle Spiele'!$H42-'alle Spiele'!$J42=0,'alle Spiele'!AR42-'alle Spiele'!AS42=0)),Punktsystem!$B$6,0)))</f>
        <v>0</v>
      </c>
      <c r="AS42" s="224">
        <f>IF(AR42=Punktsystem!$B$6,IF(AND(Punktsystem!$D$9&lt;&gt;"",'alle Spiele'!$H42-'alle Spiele'!$J42='alle Spiele'!AR42-'alle Spiele'!AS42,'alle Spiele'!$H42&lt;&gt;'alle Spiele'!$J42),Punktsystem!$B$9,0)+IF(AND(Punktsystem!$D$11&lt;&gt;"",OR('alle Spiele'!$H42='alle Spiele'!AR42,'alle Spiele'!$J42='alle Spiele'!AS42)),Punktsystem!$B$11,0)+IF(AND(Punktsystem!$D$10&lt;&gt;"",'alle Spiele'!$H42='alle Spiele'!$J42,'alle Spiele'!AR42='alle Spiele'!AS42,ABS('alle Spiele'!$H42-'alle Spiele'!AR42)=1),Punktsystem!$B$10,0),0)</f>
        <v>0</v>
      </c>
      <c r="AT42" s="225">
        <f>IF(AR42=Punktsystem!$B$5,IF(AND(Punktsystem!$I$14&lt;&gt;"",'alle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AU42" s="230">
        <f>IF(OR('alle Spiele'!AU42="",'alle Spiele'!AV42=""),0,IF(AND('alle Spiele'!$H42='alle Spiele'!AU42,'alle Spiele'!$J42='alle Spiele'!AV42),Punktsystem!$B$5,IF(OR(AND('alle Spiele'!$H42-'alle Spiele'!$J42&lt;0,'alle Spiele'!AU42-'alle Spiele'!AV42&lt;0),AND('alle Spiele'!$H42-'alle Spiele'!$J42&gt;0,'alle Spiele'!AU42-'alle Spiele'!AV42&gt;0),AND('alle Spiele'!$H42-'alle Spiele'!$J42=0,'alle Spiele'!AU42-'alle Spiele'!AV42=0)),Punktsystem!$B$6,0)))</f>
        <v>0</v>
      </c>
      <c r="AV42" s="224">
        <f>IF(AU42=Punktsystem!$B$6,IF(AND(Punktsystem!$D$9&lt;&gt;"",'alle Spiele'!$H42-'alle Spiele'!$J42='alle Spiele'!AU42-'alle Spiele'!AV42,'alle Spiele'!$H42&lt;&gt;'alle Spiele'!$J42),Punktsystem!$B$9,0)+IF(AND(Punktsystem!$D$11&lt;&gt;"",OR('alle Spiele'!$H42='alle Spiele'!AU42,'alle Spiele'!$J42='alle Spiele'!AV42)),Punktsystem!$B$11,0)+IF(AND(Punktsystem!$D$10&lt;&gt;"",'alle Spiele'!$H42='alle Spiele'!$J42,'alle Spiele'!AU42='alle Spiele'!AV42,ABS('alle Spiele'!$H42-'alle Spiele'!AU42)=1),Punktsystem!$B$10,0),0)</f>
        <v>0</v>
      </c>
      <c r="AW42" s="225">
        <f>IF(AU42=Punktsystem!$B$5,IF(AND(Punktsystem!$I$14&lt;&gt;"",'alle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AX42" s="230">
        <f>IF(OR('alle Spiele'!AX42="",'alle Spiele'!AY42=""),0,IF(AND('alle Spiele'!$H42='alle Spiele'!AX42,'alle Spiele'!$J42='alle Spiele'!AY42),Punktsystem!$B$5,IF(OR(AND('alle Spiele'!$H42-'alle Spiele'!$J42&lt;0,'alle Spiele'!AX42-'alle Spiele'!AY42&lt;0),AND('alle Spiele'!$H42-'alle Spiele'!$J42&gt;0,'alle Spiele'!AX42-'alle Spiele'!AY42&gt;0),AND('alle Spiele'!$H42-'alle Spiele'!$J42=0,'alle Spiele'!AX42-'alle Spiele'!AY42=0)),Punktsystem!$B$6,0)))</f>
        <v>0</v>
      </c>
      <c r="AY42" s="224">
        <f>IF(AX42=Punktsystem!$B$6,IF(AND(Punktsystem!$D$9&lt;&gt;"",'alle Spiele'!$H42-'alle Spiele'!$J42='alle Spiele'!AX42-'alle Spiele'!AY42,'alle Spiele'!$H42&lt;&gt;'alle Spiele'!$J42),Punktsystem!$B$9,0)+IF(AND(Punktsystem!$D$11&lt;&gt;"",OR('alle Spiele'!$H42='alle Spiele'!AX42,'alle Spiele'!$J42='alle Spiele'!AY42)),Punktsystem!$B$11,0)+IF(AND(Punktsystem!$D$10&lt;&gt;"",'alle Spiele'!$H42='alle Spiele'!$J42,'alle Spiele'!AX42='alle Spiele'!AY42,ABS('alle Spiele'!$H42-'alle Spiele'!AX42)=1),Punktsystem!$B$10,0),0)</f>
        <v>0</v>
      </c>
      <c r="AZ42" s="225">
        <f>IF(AX42=Punktsystem!$B$5,IF(AND(Punktsystem!$I$14&lt;&gt;"",'alle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BA42" s="230">
        <f>IF(OR('alle Spiele'!BA42="",'alle Spiele'!BB42=""),0,IF(AND('alle Spiele'!$H42='alle Spiele'!BA42,'alle Spiele'!$J42='alle Spiele'!BB42),Punktsystem!$B$5,IF(OR(AND('alle Spiele'!$H42-'alle Spiele'!$J42&lt;0,'alle Spiele'!BA42-'alle Spiele'!BB42&lt;0),AND('alle Spiele'!$H42-'alle Spiele'!$J42&gt;0,'alle Spiele'!BA42-'alle Spiele'!BB42&gt;0),AND('alle Spiele'!$H42-'alle Spiele'!$J42=0,'alle Spiele'!BA42-'alle Spiele'!BB42=0)),Punktsystem!$B$6,0)))</f>
        <v>0</v>
      </c>
      <c r="BB42" s="224">
        <f>IF(BA42=Punktsystem!$B$6,IF(AND(Punktsystem!$D$9&lt;&gt;"",'alle Spiele'!$H42-'alle Spiele'!$J42='alle Spiele'!BA42-'alle Spiele'!BB42,'alle Spiele'!$H42&lt;&gt;'alle Spiele'!$J42),Punktsystem!$B$9,0)+IF(AND(Punktsystem!$D$11&lt;&gt;"",OR('alle Spiele'!$H42='alle Spiele'!BA42,'alle Spiele'!$J42='alle Spiele'!BB42)),Punktsystem!$B$11,0)+IF(AND(Punktsystem!$D$10&lt;&gt;"",'alle Spiele'!$H42='alle Spiele'!$J42,'alle Spiele'!BA42='alle Spiele'!BB42,ABS('alle Spiele'!$H42-'alle Spiele'!BA42)=1),Punktsystem!$B$10,0),0)</f>
        <v>0</v>
      </c>
      <c r="BC42" s="225">
        <f>IF(BA42=Punktsystem!$B$5,IF(AND(Punktsystem!$I$14&lt;&gt;"",'alle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BD42" s="230">
        <f>IF(OR('alle Spiele'!BD42="",'alle Spiele'!BE42=""),0,IF(AND('alle Spiele'!$H42='alle Spiele'!BD42,'alle Spiele'!$J42='alle Spiele'!BE42),Punktsystem!$B$5,IF(OR(AND('alle Spiele'!$H42-'alle Spiele'!$J42&lt;0,'alle Spiele'!BD42-'alle Spiele'!BE42&lt;0),AND('alle Spiele'!$H42-'alle Spiele'!$J42&gt;0,'alle Spiele'!BD42-'alle Spiele'!BE42&gt;0),AND('alle Spiele'!$H42-'alle Spiele'!$J42=0,'alle Spiele'!BD42-'alle Spiele'!BE42=0)),Punktsystem!$B$6,0)))</f>
        <v>0</v>
      </c>
      <c r="BE42" s="224">
        <f>IF(BD42=Punktsystem!$B$6,IF(AND(Punktsystem!$D$9&lt;&gt;"",'alle Spiele'!$H42-'alle Spiele'!$J42='alle Spiele'!BD42-'alle Spiele'!BE42,'alle Spiele'!$H42&lt;&gt;'alle Spiele'!$J42),Punktsystem!$B$9,0)+IF(AND(Punktsystem!$D$11&lt;&gt;"",OR('alle Spiele'!$H42='alle Spiele'!BD42,'alle Spiele'!$J42='alle Spiele'!BE42)),Punktsystem!$B$11,0)+IF(AND(Punktsystem!$D$10&lt;&gt;"",'alle Spiele'!$H42='alle Spiele'!$J42,'alle Spiele'!BD42='alle Spiele'!BE42,ABS('alle Spiele'!$H42-'alle Spiele'!BD42)=1),Punktsystem!$B$10,0),0)</f>
        <v>0</v>
      </c>
      <c r="BF42" s="225">
        <f>IF(BD42=Punktsystem!$B$5,IF(AND(Punktsystem!$I$14&lt;&gt;"",'alle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BG42" s="230">
        <f>IF(OR('alle Spiele'!BG42="",'alle Spiele'!BH42=""),0,IF(AND('alle Spiele'!$H42='alle Spiele'!BG42,'alle Spiele'!$J42='alle Spiele'!BH42),Punktsystem!$B$5,IF(OR(AND('alle Spiele'!$H42-'alle Spiele'!$J42&lt;0,'alle Spiele'!BG42-'alle Spiele'!BH42&lt;0),AND('alle Spiele'!$H42-'alle Spiele'!$J42&gt;0,'alle Spiele'!BG42-'alle Spiele'!BH42&gt;0),AND('alle Spiele'!$H42-'alle Spiele'!$J42=0,'alle Spiele'!BG42-'alle Spiele'!BH42=0)),Punktsystem!$B$6,0)))</f>
        <v>0</v>
      </c>
      <c r="BH42" s="224">
        <f>IF(BG42=Punktsystem!$B$6,IF(AND(Punktsystem!$D$9&lt;&gt;"",'alle Spiele'!$H42-'alle Spiele'!$J42='alle Spiele'!BG42-'alle Spiele'!BH42,'alle Spiele'!$H42&lt;&gt;'alle Spiele'!$J42),Punktsystem!$B$9,0)+IF(AND(Punktsystem!$D$11&lt;&gt;"",OR('alle Spiele'!$H42='alle Spiele'!BG42,'alle Spiele'!$J42='alle Spiele'!BH42)),Punktsystem!$B$11,0)+IF(AND(Punktsystem!$D$10&lt;&gt;"",'alle Spiele'!$H42='alle Spiele'!$J42,'alle Spiele'!BG42='alle Spiele'!BH42,ABS('alle Spiele'!$H42-'alle Spiele'!BG42)=1),Punktsystem!$B$10,0),0)</f>
        <v>0</v>
      </c>
      <c r="BI42" s="225">
        <f>IF(BG42=Punktsystem!$B$5,IF(AND(Punktsystem!$I$14&lt;&gt;"",'alle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BJ42" s="230">
        <f>IF(OR('alle Spiele'!BJ42="",'alle Spiele'!BK42=""),0,IF(AND('alle Spiele'!$H42='alle Spiele'!BJ42,'alle Spiele'!$J42='alle Spiele'!BK42),Punktsystem!$B$5,IF(OR(AND('alle Spiele'!$H42-'alle Spiele'!$J42&lt;0,'alle Spiele'!BJ42-'alle Spiele'!BK42&lt;0),AND('alle Spiele'!$H42-'alle Spiele'!$J42&gt;0,'alle Spiele'!BJ42-'alle Spiele'!BK42&gt;0),AND('alle Spiele'!$H42-'alle Spiele'!$J42=0,'alle Spiele'!BJ42-'alle Spiele'!BK42=0)),Punktsystem!$B$6,0)))</f>
        <v>0</v>
      </c>
      <c r="BK42" s="224">
        <f>IF(BJ42=Punktsystem!$B$6,IF(AND(Punktsystem!$D$9&lt;&gt;"",'alle Spiele'!$H42-'alle Spiele'!$J42='alle Spiele'!BJ42-'alle Spiele'!BK42,'alle Spiele'!$H42&lt;&gt;'alle Spiele'!$J42),Punktsystem!$B$9,0)+IF(AND(Punktsystem!$D$11&lt;&gt;"",OR('alle Spiele'!$H42='alle Spiele'!BJ42,'alle Spiele'!$J42='alle Spiele'!BK42)),Punktsystem!$B$11,0)+IF(AND(Punktsystem!$D$10&lt;&gt;"",'alle Spiele'!$H42='alle Spiele'!$J42,'alle Spiele'!BJ42='alle Spiele'!BK42,ABS('alle Spiele'!$H42-'alle Spiele'!BJ42)=1),Punktsystem!$B$10,0),0)</f>
        <v>0</v>
      </c>
      <c r="BL42" s="225">
        <f>IF(BJ42=Punktsystem!$B$5,IF(AND(Punktsystem!$I$14&lt;&gt;"",'alle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BM42" s="230">
        <f>IF(OR('alle Spiele'!BM42="",'alle Spiele'!BN42=""),0,IF(AND('alle Spiele'!$H42='alle Spiele'!BM42,'alle Spiele'!$J42='alle Spiele'!BN42),Punktsystem!$B$5,IF(OR(AND('alle Spiele'!$H42-'alle Spiele'!$J42&lt;0,'alle Spiele'!BM42-'alle Spiele'!BN42&lt;0),AND('alle Spiele'!$H42-'alle Spiele'!$J42&gt;0,'alle Spiele'!BM42-'alle Spiele'!BN42&gt;0),AND('alle Spiele'!$H42-'alle Spiele'!$J42=0,'alle Spiele'!BM42-'alle Spiele'!BN42=0)),Punktsystem!$B$6,0)))</f>
        <v>0</v>
      </c>
      <c r="BN42" s="224">
        <f>IF(BM42=Punktsystem!$B$6,IF(AND(Punktsystem!$D$9&lt;&gt;"",'alle Spiele'!$H42-'alle Spiele'!$J42='alle Spiele'!BM42-'alle Spiele'!BN42,'alle Spiele'!$H42&lt;&gt;'alle Spiele'!$J42),Punktsystem!$B$9,0)+IF(AND(Punktsystem!$D$11&lt;&gt;"",OR('alle Spiele'!$H42='alle Spiele'!BM42,'alle Spiele'!$J42='alle Spiele'!BN42)),Punktsystem!$B$11,0)+IF(AND(Punktsystem!$D$10&lt;&gt;"",'alle Spiele'!$H42='alle Spiele'!$J42,'alle Spiele'!BM42='alle Spiele'!BN42,ABS('alle Spiele'!$H42-'alle Spiele'!BM42)=1),Punktsystem!$B$10,0),0)</f>
        <v>0</v>
      </c>
      <c r="BO42" s="225">
        <f>IF(BM42=Punktsystem!$B$5,IF(AND(Punktsystem!$I$14&lt;&gt;"",'alle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BP42" s="230">
        <f>IF(OR('alle Spiele'!BP42="",'alle Spiele'!BQ42=""),0,IF(AND('alle Spiele'!$H42='alle Spiele'!BP42,'alle Spiele'!$J42='alle Spiele'!BQ42),Punktsystem!$B$5,IF(OR(AND('alle Spiele'!$H42-'alle Spiele'!$J42&lt;0,'alle Spiele'!BP42-'alle Spiele'!BQ42&lt;0),AND('alle Spiele'!$H42-'alle Spiele'!$J42&gt;0,'alle Spiele'!BP42-'alle Spiele'!BQ42&gt;0),AND('alle Spiele'!$H42-'alle Spiele'!$J42=0,'alle Spiele'!BP42-'alle Spiele'!BQ42=0)),Punktsystem!$B$6,0)))</f>
        <v>0</v>
      </c>
      <c r="BQ42" s="224">
        <f>IF(BP42=Punktsystem!$B$6,IF(AND(Punktsystem!$D$9&lt;&gt;"",'alle Spiele'!$H42-'alle Spiele'!$J42='alle Spiele'!BP42-'alle Spiele'!BQ42,'alle Spiele'!$H42&lt;&gt;'alle Spiele'!$J42),Punktsystem!$B$9,0)+IF(AND(Punktsystem!$D$11&lt;&gt;"",OR('alle Spiele'!$H42='alle Spiele'!BP42,'alle Spiele'!$J42='alle Spiele'!BQ42)),Punktsystem!$B$11,0)+IF(AND(Punktsystem!$D$10&lt;&gt;"",'alle Spiele'!$H42='alle Spiele'!$J42,'alle Spiele'!BP42='alle Spiele'!BQ42,ABS('alle Spiele'!$H42-'alle Spiele'!BP42)=1),Punktsystem!$B$10,0),0)</f>
        <v>0</v>
      </c>
      <c r="BR42" s="225">
        <f>IF(BP42=Punktsystem!$B$5,IF(AND(Punktsystem!$I$14&lt;&gt;"",'alle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BS42" s="230">
        <f>IF(OR('alle Spiele'!BS42="",'alle Spiele'!BT42=""),0,IF(AND('alle Spiele'!$H42='alle Spiele'!BS42,'alle Spiele'!$J42='alle Spiele'!BT42),Punktsystem!$B$5,IF(OR(AND('alle Spiele'!$H42-'alle Spiele'!$J42&lt;0,'alle Spiele'!BS42-'alle Spiele'!BT42&lt;0),AND('alle Spiele'!$H42-'alle Spiele'!$J42&gt;0,'alle Spiele'!BS42-'alle Spiele'!BT42&gt;0),AND('alle Spiele'!$H42-'alle Spiele'!$J42=0,'alle Spiele'!BS42-'alle Spiele'!BT42=0)),Punktsystem!$B$6,0)))</f>
        <v>0</v>
      </c>
      <c r="BT42" s="224">
        <f>IF(BS42=Punktsystem!$B$6,IF(AND(Punktsystem!$D$9&lt;&gt;"",'alle Spiele'!$H42-'alle Spiele'!$J42='alle Spiele'!BS42-'alle Spiele'!BT42,'alle Spiele'!$H42&lt;&gt;'alle Spiele'!$J42),Punktsystem!$B$9,0)+IF(AND(Punktsystem!$D$11&lt;&gt;"",OR('alle Spiele'!$H42='alle Spiele'!BS42,'alle Spiele'!$J42='alle Spiele'!BT42)),Punktsystem!$B$11,0)+IF(AND(Punktsystem!$D$10&lt;&gt;"",'alle Spiele'!$H42='alle Spiele'!$J42,'alle Spiele'!BS42='alle Spiele'!BT42,ABS('alle Spiele'!$H42-'alle Spiele'!BS42)=1),Punktsystem!$B$10,0),0)</f>
        <v>0</v>
      </c>
      <c r="BU42" s="225">
        <f>IF(BS42=Punktsystem!$B$5,IF(AND(Punktsystem!$I$14&lt;&gt;"",'alle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BV42" s="230">
        <f>IF(OR('alle Spiele'!BV42="",'alle Spiele'!BW42=""),0,IF(AND('alle Spiele'!$H42='alle Spiele'!BV42,'alle Spiele'!$J42='alle Spiele'!BW42),Punktsystem!$B$5,IF(OR(AND('alle Spiele'!$H42-'alle Spiele'!$J42&lt;0,'alle Spiele'!BV42-'alle Spiele'!BW42&lt;0),AND('alle Spiele'!$H42-'alle Spiele'!$J42&gt;0,'alle Spiele'!BV42-'alle Spiele'!BW42&gt;0),AND('alle Spiele'!$H42-'alle Spiele'!$J42=0,'alle Spiele'!BV42-'alle Spiele'!BW42=0)),Punktsystem!$B$6,0)))</f>
        <v>0</v>
      </c>
      <c r="BW42" s="224">
        <f>IF(BV42=Punktsystem!$B$6,IF(AND(Punktsystem!$D$9&lt;&gt;"",'alle Spiele'!$H42-'alle Spiele'!$J42='alle Spiele'!BV42-'alle Spiele'!BW42,'alle Spiele'!$H42&lt;&gt;'alle Spiele'!$J42),Punktsystem!$B$9,0)+IF(AND(Punktsystem!$D$11&lt;&gt;"",OR('alle Spiele'!$H42='alle Spiele'!BV42,'alle Spiele'!$J42='alle Spiele'!BW42)),Punktsystem!$B$11,0)+IF(AND(Punktsystem!$D$10&lt;&gt;"",'alle Spiele'!$H42='alle Spiele'!$J42,'alle Spiele'!BV42='alle Spiele'!BW42,ABS('alle Spiele'!$H42-'alle Spiele'!BV42)=1),Punktsystem!$B$10,0),0)</f>
        <v>0</v>
      </c>
      <c r="BX42" s="225">
        <f>IF(BV42=Punktsystem!$B$5,IF(AND(Punktsystem!$I$14&lt;&gt;"",'alle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BY42" s="230">
        <f>IF(OR('alle Spiele'!BY42="",'alle Spiele'!BZ42=""),0,IF(AND('alle Spiele'!$H42='alle Spiele'!BY42,'alle Spiele'!$J42='alle Spiele'!BZ42),Punktsystem!$B$5,IF(OR(AND('alle Spiele'!$H42-'alle Spiele'!$J42&lt;0,'alle Spiele'!BY42-'alle Spiele'!BZ42&lt;0),AND('alle Spiele'!$H42-'alle Spiele'!$J42&gt;0,'alle Spiele'!BY42-'alle Spiele'!BZ42&gt;0),AND('alle Spiele'!$H42-'alle Spiele'!$J42=0,'alle Spiele'!BY42-'alle Spiele'!BZ42=0)),Punktsystem!$B$6,0)))</f>
        <v>0</v>
      </c>
      <c r="BZ42" s="224">
        <f>IF(BY42=Punktsystem!$B$6,IF(AND(Punktsystem!$D$9&lt;&gt;"",'alle Spiele'!$H42-'alle Spiele'!$J42='alle Spiele'!BY42-'alle Spiele'!BZ42,'alle Spiele'!$H42&lt;&gt;'alle Spiele'!$J42),Punktsystem!$B$9,0)+IF(AND(Punktsystem!$D$11&lt;&gt;"",OR('alle Spiele'!$H42='alle Spiele'!BY42,'alle Spiele'!$J42='alle Spiele'!BZ42)),Punktsystem!$B$11,0)+IF(AND(Punktsystem!$D$10&lt;&gt;"",'alle Spiele'!$H42='alle Spiele'!$J42,'alle Spiele'!BY42='alle Spiele'!BZ42,ABS('alle Spiele'!$H42-'alle Spiele'!BY42)=1),Punktsystem!$B$10,0),0)</f>
        <v>0</v>
      </c>
      <c r="CA42" s="225">
        <f>IF(BY42=Punktsystem!$B$5,IF(AND(Punktsystem!$I$14&lt;&gt;"",'alle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CB42" s="230">
        <f>IF(OR('alle Spiele'!CB42="",'alle Spiele'!CC42=""),0,IF(AND('alle Spiele'!$H42='alle Spiele'!CB42,'alle Spiele'!$J42='alle Spiele'!CC42),Punktsystem!$B$5,IF(OR(AND('alle Spiele'!$H42-'alle Spiele'!$J42&lt;0,'alle Spiele'!CB42-'alle Spiele'!CC42&lt;0),AND('alle Spiele'!$H42-'alle Spiele'!$J42&gt;0,'alle Spiele'!CB42-'alle Spiele'!CC42&gt;0),AND('alle Spiele'!$H42-'alle Spiele'!$J42=0,'alle Spiele'!CB42-'alle Spiele'!CC42=0)),Punktsystem!$B$6,0)))</f>
        <v>0</v>
      </c>
      <c r="CC42" s="224">
        <f>IF(CB42=Punktsystem!$B$6,IF(AND(Punktsystem!$D$9&lt;&gt;"",'alle Spiele'!$H42-'alle Spiele'!$J42='alle Spiele'!CB42-'alle Spiele'!CC42,'alle Spiele'!$H42&lt;&gt;'alle Spiele'!$J42),Punktsystem!$B$9,0)+IF(AND(Punktsystem!$D$11&lt;&gt;"",OR('alle Spiele'!$H42='alle Spiele'!CB42,'alle Spiele'!$J42='alle Spiele'!CC42)),Punktsystem!$B$11,0)+IF(AND(Punktsystem!$D$10&lt;&gt;"",'alle Spiele'!$H42='alle Spiele'!$J42,'alle Spiele'!CB42='alle Spiele'!CC42,ABS('alle Spiele'!$H42-'alle Spiele'!CB42)=1),Punktsystem!$B$10,0),0)</f>
        <v>0</v>
      </c>
      <c r="CD42" s="225">
        <f>IF(CB42=Punktsystem!$B$5,IF(AND(Punktsystem!$I$14&lt;&gt;"",'alle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CE42" s="230">
        <f>IF(OR('alle Spiele'!CE42="",'alle Spiele'!CF42=""),0,IF(AND('alle Spiele'!$H42='alle Spiele'!CE42,'alle Spiele'!$J42='alle Spiele'!CF42),Punktsystem!$B$5,IF(OR(AND('alle Spiele'!$H42-'alle Spiele'!$J42&lt;0,'alle Spiele'!CE42-'alle Spiele'!CF42&lt;0),AND('alle Spiele'!$H42-'alle Spiele'!$J42&gt;0,'alle Spiele'!CE42-'alle Spiele'!CF42&gt;0),AND('alle Spiele'!$H42-'alle Spiele'!$J42=0,'alle Spiele'!CE42-'alle Spiele'!CF42=0)),Punktsystem!$B$6,0)))</f>
        <v>0</v>
      </c>
      <c r="CF42" s="224">
        <f>IF(CE42=Punktsystem!$B$6,IF(AND(Punktsystem!$D$9&lt;&gt;"",'alle Spiele'!$H42-'alle Spiele'!$J42='alle Spiele'!CE42-'alle Spiele'!CF42,'alle Spiele'!$H42&lt;&gt;'alle Spiele'!$J42),Punktsystem!$B$9,0)+IF(AND(Punktsystem!$D$11&lt;&gt;"",OR('alle Spiele'!$H42='alle Spiele'!CE42,'alle Spiele'!$J42='alle Spiele'!CF42)),Punktsystem!$B$11,0)+IF(AND(Punktsystem!$D$10&lt;&gt;"",'alle Spiele'!$H42='alle Spiele'!$J42,'alle Spiele'!CE42='alle Spiele'!CF42,ABS('alle Spiele'!$H42-'alle Spiele'!CE42)=1),Punktsystem!$B$10,0),0)</f>
        <v>0</v>
      </c>
      <c r="CG42" s="225">
        <f>IF(CE42=Punktsystem!$B$5,IF(AND(Punktsystem!$I$14&lt;&gt;"",'alle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CH42" s="230">
        <f>IF(OR('alle Spiele'!CH42="",'alle Spiele'!CI42=""),0,IF(AND('alle Spiele'!$H42='alle Spiele'!CH42,'alle Spiele'!$J42='alle Spiele'!CI42),Punktsystem!$B$5,IF(OR(AND('alle Spiele'!$H42-'alle Spiele'!$J42&lt;0,'alle Spiele'!CH42-'alle Spiele'!CI42&lt;0),AND('alle Spiele'!$H42-'alle Spiele'!$J42&gt;0,'alle Spiele'!CH42-'alle Spiele'!CI42&gt;0),AND('alle Spiele'!$H42-'alle Spiele'!$J42=0,'alle Spiele'!CH42-'alle Spiele'!CI42=0)),Punktsystem!$B$6,0)))</f>
        <v>0</v>
      </c>
      <c r="CI42" s="224">
        <f>IF(CH42=Punktsystem!$B$6,IF(AND(Punktsystem!$D$9&lt;&gt;"",'alle Spiele'!$H42-'alle Spiele'!$J42='alle Spiele'!CH42-'alle Spiele'!CI42,'alle Spiele'!$H42&lt;&gt;'alle Spiele'!$J42),Punktsystem!$B$9,0)+IF(AND(Punktsystem!$D$11&lt;&gt;"",OR('alle Spiele'!$H42='alle Spiele'!CH42,'alle Spiele'!$J42='alle Spiele'!CI42)),Punktsystem!$B$11,0)+IF(AND(Punktsystem!$D$10&lt;&gt;"",'alle Spiele'!$H42='alle Spiele'!$J42,'alle Spiele'!CH42='alle Spiele'!CI42,ABS('alle Spiele'!$H42-'alle Spiele'!CH42)=1),Punktsystem!$B$10,0),0)</f>
        <v>0</v>
      </c>
      <c r="CJ42" s="225">
        <f>IF(CH42=Punktsystem!$B$5,IF(AND(Punktsystem!$I$14&lt;&gt;"",'alle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CK42" s="230">
        <f>IF(OR('alle Spiele'!CK42="",'alle Spiele'!CL42=""),0,IF(AND('alle Spiele'!$H42='alle Spiele'!CK42,'alle Spiele'!$J42='alle Spiele'!CL42),Punktsystem!$B$5,IF(OR(AND('alle Spiele'!$H42-'alle Spiele'!$J42&lt;0,'alle Spiele'!CK42-'alle Spiele'!CL42&lt;0),AND('alle Spiele'!$H42-'alle Spiele'!$J42&gt;0,'alle Spiele'!CK42-'alle Spiele'!CL42&gt;0),AND('alle Spiele'!$H42-'alle Spiele'!$J42=0,'alle Spiele'!CK42-'alle Spiele'!CL42=0)),Punktsystem!$B$6,0)))</f>
        <v>0</v>
      </c>
      <c r="CL42" s="224">
        <f>IF(CK42=Punktsystem!$B$6,IF(AND(Punktsystem!$D$9&lt;&gt;"",'alle Spiele'!$H42-'alle Spiele'!$J42='alle Spiele'!CK42-'alle Spiele'!CL42,'alle Spiele'!$H42&lt;&gt;'alle Spiele'!$J42),Punktsystem!$B$9,0)+IF(AND(Punktsystem!$D$11&lt;&gt;"",OR('alle Spiele'!$H42='alle Spiele'!CK42,'alle Spiele'!$J42='alle Spiele'!CL42)),Punktsystem!$B$11,0)+IF(AND(Punktsystem!$D$10&lt;&gt;"",'alle Spiele'!$H42='alle Spiele'!$J42,'alle Spiele'!CK42='alle Spiele'!CL42,ABS('alle Spiele'!$H42-'alle Spiele'!CK42)=1),Punktsystem!$B$10,0),0)</f>
        <v>0</v>
      </c>
      <c r="CM42" s="225">
        <f>IF(CK42=Punktsystem!$B$5,IF(AND(Punktsystem!$I$14&lt;&gt;"",'alle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CN42" s="230">
        <f>IF(OR('alle Spiele'!CN42="",'alle Spiele'!CO42=""),0,IF(AND('alle Spiele'!$H42='alle Spiele'!CN42,'alle Spiele'!$J42='alle Spiele'!CO42),Punktsystem!$B$5,IF(OR(AND('alle Spiele'!$H42-'alle Spiele'!$J42&lt;0,'alle Spiele'!CN42-'alle Spiele'!CO42&lt;0),AND('alle Spiele'!$H42-'alle Spiele'!$J42&gt;0,'alle Spiele'!CN42-'alle Spiele'!CO42&gt;0),AND('alle Spiele'!$H42-'alle Spiele'!$J42=0,'alle Spiele'!CN42-'alle Spiele'!CO42=0)),Punktsystem!$B$6,0)))</f>
        <v>0</v>
      </c>
      <c r="CO42" s="224">
        <f>IF(CN42=Punktsystem!$B$6,IF(AND(Punktsystem!$D$9&lt;&gt;"",'alle Spiele'!$H42-'alle Spiele'!$J42='alle Spiele'!CN42-'alle Spiele'!CO42,'alle Spiele'!$H42&lt;&gt;'alle Spiele'!$J42),Punktsystem!$B$9,0)+IF(AND(Punktsystem!$D$11&lt;&gt;"",OR('alle Spiele'!$H42='alle Spiele'!CN42,'alle Spiele'!$J42='alle Spiele'!CO42)),Punktsystem!$B$11,0)+IF(AND(Punktsystem!$D$10&lt;&gt;"",'alle Spiele'!$H42='alle Spiele'!$J42,'alle Spiele'!CN42='alle Spiele'!CO42,ABS('alle Spiele'!$H42-'alle Spiele'!CN42)=1),Punktsystem!$B$10,0),0)</f>
        <v>0</v>
      </c>
      <c r="CP42" s="225">
        <f>IF(CN42=Punktsystem!$B$5,IF(AND(Punktsystem!$I$14&lt;&gt;"",'alle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CQ42" s="230">
        <f>IF(OR('alle Spiele'!CQ42="",'alle Spiele'!CR42=""),0,IF(AND('alle Spiele'!$H42='alle Spiele'!CQ42,'alle Spiele'!$J42='alle Spiele'!CR42),Punktsystem!$B$5,IF(OR(AND('alle Spiele'!$H42-'alle Spiele'!$J42&lt;0,'alle Spiele'!CQ42-'alle Spiele'!CR42&lt;0),AND('alle Spiele'!$H42-'alle Spiele'!$J42&gt;0,'alle Spiele'!CQ42-'alle Spiele'!CR42&gt;0),AND('alle Spiele'!$H42-'alle Spiele'!$J42=0,'alle Spiele'!CQ42-'alle Spiele'!CR42=0)),Punktsystem!$B$6,0)))</f>
        <v>0</v>
      </c>
      <c r="CR42" s="224">
        <f>IF(CQ42=Punktsystem!$B$6,IF(AND(Punktsystem!$D$9&lt;&gt;"",'alle Spiele'!$H42-'alle Spiele'!$J42='alle Spiele'!CQ42-'alle Spiele'!CR42,'alle Spiele'!$H42&lt;&gt;'alle Spiele'!$J42),Punktsystem!$B$9,0)+IF(AND(Punktsystem!$D$11&lt;&gt;"",OR('alle Spiele'!$H42='alle Spiele'!CQ42,'alle Spiele'!$J42='alle Spiele'!CR42)),Punktsystem!$B$11,0)+IF(AND(Punktsystem!$D$10&lt;&gt;"",'alle Spiele'!$H42='alle Spiele'!$J42,'alle Spiele'!CQ42='alle Spiele'!CR42,ABS('alle Spiele'!$H42-'alle Spiele'!CQ42)=1),Punktsystem!$B$10,0),0)</f>
        <v>0</v>
      </c>
      <c r="CS42" s="225">
        <f>IF(CQ42=Punktsystem!$B$5,IF(AND(Punktsystem!$I$14&lt;&gt;"",'alle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CT42" s="230">
        <f>IF(OR('alle Spiele'!CT42="",'alle Spiele'!CU42=""),0,IF(AND('alle Spiele'!$H42='alle Spiele'!CT42,'alle Spiele'!$J42='alle Spiele'!CU42),Punktsystem!$B$5,IF(OR(AND('alle Spiele'!$H42-'alle Spiele'!$J42&lt;0,'alle Spiele'!CT42-'alle Spiele'!CU42&lt;0),AND('alle Spiele'!$H42-'alle Spiele'!$J42&gt;0,'alle Spiele'!CT42-'alle Spiele'!CU42&gt;0),AND('alle Spiele'!$H42-'alle Spiele'!$J42=0,'alle Spiele'!CT42-'alle Spiele'!CU42=0)),Punktsystem!$B$6,0)))</f>
        <v>0</v>
      </c>
      <c r="CU42" s="224">
        <f>IF(CT42=Punktsystem!$B$6,IF(AND(Punktsystem!$D$9&lt;&gt;"",'alle Spiele'!$H42-'alle Spiele'!$J42='alle Spiele'!CT42-'alle Spiele'!CU42,'alle Spiele'!$H42&lt;&gt;'alle Spiele'!$J42),Punktsystem!$B$9,0)+IF(AND(Punktsystem!$D$11&lt;&gt;"",OR('alle Spiele'!$H42='alle Spiele'!CT42,'alle Spiele'!$J42='alle Spiele'!CU42)),Punktsystem!$B$11,0)+IF(AND(Punktsystem!$D$10&lt;&gt;"",'alle Spiele'!$H42='alle Spiele'!$J42,'alle Spiele'!CT42='alle Spiele'!CU42,ABS('alle Spiele'!$H42-'alle Spiele'!CT42)=1),Punktsystem!$B$10,0),0)</f>
        <v>0</v>
      </c>
      <c r="CV42" s="225">
        <f>IF(CT42=Punktsystem!$B$5,IF(AND(Punktsystem!$I$14&lt;&gt;"",'alle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CW42" s="230">
        <f>IF(OR('alle Spiele'!CW42="",'alle Spiele'!CX42=""),0,IF(AND('alle Spiele'!$H42='alle Spiele'!CW42,'alle Spiele'!$J42='alle Spiele'!CX42),Punktsystem!$B$5,IF(OR(AND('alle Spiele'!$H42-'alle Spiele'!$J42&lt;0,'alle Spiele'!CW42-'alle Spiele'!CX42&lt;0),AND('alle Spiele'!$H42-'alle Spiele'!$J42&gt;0,'alle Spiele'!CW42-'alle Spiele'!CX42&gt;0),AND('alle Spiele'!$H42-'alle Spiele'!$J42=0,'alle Spiele'!CW42-'alle Spiele'!CX42=0)),Punktsystem!$B$6,0)))</f>
        <v>0</v>
      </c>
      <c r="CX42" s="224">
        <f>IF(CW42=Punktsystem!$B$6,IF(AND(Punktsystem!$D$9&lt;&gt;"",'alle Spiele'!$H42-'alle Spiele'!$J42='alle Spiele'!CW42-'alle Spiele'!CX42,'alle Spiele'!$H42&lt;&gt;'alle Spiele'!$J42),Punktsystem!$B$9,0)+IF(AND(Punktsystem!$D$11&lt;&gt;"",OR('alle Spiele'!$H42='alle Spiele'!CW42,'alle Spiele'!$J42='alle Spiele'!CX42)),Punktsystem!$B$11,0)+IF(AND(Punktsystem!$D$10&lt;&gt;"",'alle Spiele'!$H42='alle Spiele'!$J42,'alle Spiele'!CW42='alle Spiele'!CX42,ABS('alle Spiele'!$H42-'alle Spiele'!CW42)=1),Punktsystem!$B$10,0),0)</f>
        <v>0</v>
      </c>
      <c r="CY42" s="225">
        <f>IF(CW42=Punktsystem!$B$5,IF(AND(Punktsystem!$I$14&lt;&gt;"",'alle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CZ42" s="230">
        <f>IF(OR('alle Spiele'!CZ42="",'alle Spiele'!DA42=""),0,IF(AND('alle Spiele'!$H42='alle Spiele'!CZ42,'alle Spiele'!$J42='alle Spiele'!DA42),Punktsystem!$B$5,IF(OR(AND('alle Spiele'!$H42-'alle Spiele'!$J42&lt;0,'alle Spiele'!CZ42-'alle Spiele'!DA42&lt;0),AND('alle Spiele'!$H42-'alle Spiele'!$J42&gt;0,'alle Spiele'!CZ42-'alle Spiele'!DA42&gt;0),AND('alle Spiele'!$H42-'alle Spiele'!$J42=0,'alle Spiele'!CZ42-'alle Spiele'!DA42=0)),Punktsystem!$B$6,0)))</f>
        <v>0</v>
      </c>
      <c r="DA42" s="224">
        <f>IF(CZ42=Punktsystem!$B$6,IF(AND(Punktsystem!$D$9&lt;&gt;"",'alle Spiele'!$H42-'alle Spiele'!$J42='alle Spiele'!CZ42-'alle Spiele'!DA42,'alle Spiele'!$H42&lt;&gt;'alle Spiele'!$J42),Punktsystem!$B$9,0)+IF(AND(Punktsystem!$D$11&lt;&gt;"",OR('alle Spiele'!$H42='alle Spiele'!CZ42,'alle Spiele'!$J42='alle Spiele'!DA42)),Punktsystem!$B$11,0)+IF(AND(Punktsystem!$D$10&lt;&gt;"",'alle Spiele'!$H42='alle Spiele'!$J42,'alle Spiele'!CZ42='alle Spiele'!DA42,ABS('alle Spiele'!$H42-'alle Spiele'!CZ42)=1),Punktsystem!$B$10,0),0)</f>
        <v>0</v>
      </c>
      <c r="DB42" s="225">
        <f>IF(CZ42=Punktsystem!$B$5,IF(AND(Punktsystem!$I$14&lt;&gt;"",'alle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DC42" s="230">
        <f>IF(OR('alle Spiele'!DC42="",'alle Spiele'!DD42=""),0,IF(AND('alle Spiele'!$H42='alle Spiele'!DC42,'alle Spiele'!$J42='alle Spiele'!DD42),Punktsystem!$B$5,IF(OR(AND('alle Spiele'!$H42-'alle Spiele'!$J42&lt;0,'alle Spiele'!DC42-'alle Spiele'!DD42&lt;0),AND('alle Spiele'!$H42-'alle Spiele'!$J42&gt;0,'alle Spiele'!DC42-'alle Spiele'!DD42&gt;0),AND('alle Spiele'!$H42-'alle Spiele'!$J42=0,'alle Spiele'!DC42-'alle Spiele'!DD42=0)),Punktsystem!$B$6,0)))</f>
        <v>0</v>
      </c>
      <c r="DD42" s="224">
        <f>IF(DC42=Punktsystem!$B$6,IF(AND(Punktsystem!$D$9&lt;&gt;"",'alle Spiele'!$H42-'alle Spiele'!$J42='alle Spiele'!DC42-'alle Spiele'!DD42,'alle Spiele'!$H42&lt;&gt;'alle Spiele'!$J42),Punktsystem!$B$9,0)+IF(AND(Punktsystem!$D$11&lt;&gt;"",OR('alle Spiele'!$H42='alle Spiele'!DC42,'alle Spiele'!$J42='alle Spiele'!DD42)),Punktsystem!$B$11,0)+IF(AND(Punktsystem!$D$10&lt;&gt;"",'alle Spiele'!$H42='alle Spiele'!$J42,'alle Spiele'!DC42='alle Spiele'!DD42,ABS('alle Spiele'!$H42-'alle Spiele'!DC42)=1),Punktsystem!$B$10,0),0)</f>
        <v>0</v>
      </c>
      <c r="DE42" s="225">
        <f>IF(DC42=Punktsystem!$B$5,IF(AND(Punktsystem!$I$14&lt;&gt;"",'alle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DF42" s="230">
        <f>IF(OR('alle Spiele'!DF42="",'alle Spiele'!DG42=""),0,IF(AND('alle Spiele'!$H42='alle Spiele'!DF42,'alle Spiele'!$J42='alle Spiele'!DG42),Punktsystem!$B$5,IF(OR(AND('alle Spiele'!$H42-'alle Spiele'!$J42&lt;0,'alle Spiele'!DF42-'alle Spiele'!DG42&lt;0),AND('alle Spiele'!$H42-'alle Spiele'!$J42&gt;0,'alle Spiele'!DF42-'alle Spiele'!DG42&gt;0),AND('alle Spiele'!$H42-'alle Spiele'!$J42=0,'alle Spiele'!DF42-'alle Spiele'!DG42=0)),Punktsystem!$B$6,0)))</f>
        <v>0</v>
      </c>
      <c r="DG42" s="224">
        <f>IF(DF42=Punktsystem!$B$6,IF(AND(Punktsystem!$D$9&lt;&gt;"",'alle Spiele'!$H42-'alle Spiele'!$J42='alle Spiele'!DF42-'alle Spiele'!DG42,'alle Spiele'!$H42&lt;&gt;'alle Spiele'!$J42),Punktsystem!$B$9,0)+IF(AND(Punktsystem!$D$11&lt;&gt;"",OR('alle Spiele'!$H42='alle Spiele'!DF42,'alle Spiele'!$J42='alle Spiele'!DG42)),Punktsystem!$B$11,0)+IF(AND(Punktsystem!$D$10&lt;&gt;"",'alle Spiele'!$H42='alle Spiele'!$J42,'alle Spiele'!DF42='alle Spiele'!DG42,ABS('alle Spiele'!$H42-'alle Spiele'!DF42)=1),Punktsystem!$B$10,0),0)</f>
        <v>0</v>
      </c>
      <c r="DH42" s="225">
        <f>IF(DF42=Punktsystem!$B$5,IF(AND(Punktsystem!$I$14&lt;&gt;"",'alle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DI42" s="230">
        <f>IF(OR('alle Spiele'!DI42="",'alle Spiele'!DJ42=""),0,IF(AND('alle Spiele'!$H42='alle Spiele'!DI42,'alle Spiele'!$J42='alle Spiele'!DJ42),Punktsystem!$B$5,IF(OR(AND('alle Spiele'!$H42-'alle Spiele'!$J42&lt;0,'alle Spiele'!DI42-'alle Spiele'!DJ42&lt;0),AND('alle Spiele'!$H42-'alle Spiele'!$J42&gt;0,'alle Spiele'!DI42-'alle Spiele'!DJ42&gt;0),AND('alle Spiele'!$H42-'alle Spiele'!$J42=0,'alle Spiele'!DI42-'alle Spiele'!DJ42=0)),Punktsystem!$B$6,0)))</f>
        <v>0</v>
      </c>
      <c r="DJ42" s="224">
        <f>IF(DI42=Punktsystem!$B$6,IF(AND(Punktsystem!$D$9&lt;&gt;"",'alle Spiele'!$H42-'alle Spiele'!$J42='alle Spiele'!DI42-'alle Spiele'!DJ42,'alle Spiele'!$H42&lt;&gt;'alle Spiele'!$J42),Punktsystem!$B$9,0)+IF(AND(Punktsystem!$D$11&lt;&gt;"",OR('alle Spiele'!$H42='alle Spiele'!DI42,'alle Spiele'!$J42='alle Spiele'!DJ42)),Punktsystem!$B$11,0)+IF(AND(Punktsystem!$D$10&lt;&gt;"",'alle Spiele'!$H42='alle Spiele'!$J42,'alle Spiele'!DI42='alle Spiele'!DJ42,ABS('alle Spiele'!$H42-'alle Spiele'!DI42)=1),Punktsystem!$B$10,0),0)</f>
        <v>0</v>
      </c>
      <c r="DK42" s="225">
        <f>IF(DI42=Punktsystem!$B$5,IF(AND(Punktsystem!$I$14&lt;&gt;"",'alle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DL42" s="230">
        <f>IF(OR('alle Spiele'!DL42="",'alle Spiele'!DM42=""),0,IF(AND('alle Spiele'!$H42='alle Spiele'!DL42,'alle Spiele'!$J42='alle Spiele'!DM42),Punktsystem!$B$5,IF(OR(AND('alle Spiele'!$H42-'alle Spiele'!$J42&lt;0,'alle Spiele'!DL42-'alle Spiele'!DM42&lt;0),AND('alle Spiele'!$H42-'alle Spiele'!$J42&gt;0,'alle Spiele'!DL42-'alle Spiele'!DM42&gt;0),AND('alle Spiele'!$H42-'alle Spiele'!$J42=0,'alle Spiele'!DL42-'alle Spiele'!DM42=0)),Punktsystem!$B$6,0)))</f>
        <v>0</v>
      </c>
      <c r="DM42" s="224">
        <f>IF(DL42=Punktsystem!$B$6,IF(AND(Punktsystem!$D$9&lt;&gt;"",'alle Spiele'!$H42-'alle Spiele'!$J42='alle Spiele'!DL42-'alle Spiele'!DM42,'alle Spiele'!$H42&lt;&gt;'alle Spiele'!$J42),Punktsystem!$B$9,0)+IF(AND(Punktsystem!$D$11&lt;&gt;"",OR('alle Spiele'!$H42='alle Spiele'!DL42,'alle Spiele'!$J42='alle Spiele'!DM42)),Punktsystem!$B$11,0)+IF(AND(Punktsystem!$D$10&lt;&gt;"",'alle Spiele'!$H42='alle Spiele'!$J42,'alle Spiele'!DL42='alle Spiele'!DM42,ABS('alle Spiele'!$H42-'alle Spiele'!DL42)=1),Punktsystem!$B$10,0),0)</f>
        <v>0</v>
      </c>
      <c r="DN42" s="225">
        <f>IF(DL42=Punktsystem!$B$5,IF(AND(Punktsystem!$I$14&lt;&gt;"",'alle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DO42" s="230">
        <f>IF(OR('alle Spiele'!DO42="",'alle Spiele'!DP42=""),0,IF(AND('alle Spiele'!$H42='alle Spiele'!DO42,'alle Spiele'!$J42='alle Spiele'!DP42),Punktsystem!$B$5,IF(OR(AND('alle Spiele'!$H42-'alle Spiele'!$J42&lt;0,'alle Spiele'!DO42-'alle Spiele'!DP42&lt;0),AND('alle Spiele'!$H42-'alle Spiele'!$J42&gt;0,'alle Spiele'!DO42-'alle Spiele'!DP42&gt;0),AND('alle Spiele'!$H42-'alle Spiele'!$J42=0,'alle Spiele'!DO42-'alle Spiele'!DP42=0)),Punktsystem!$B$6,0)))</f>
        <v>0</v>
      </c>
      <c r="DP42" s="224">
        <f>IF(DO42=Punktsystem!$B$6,IF(AND(Punktsystem!$D$9&lt;&gt;"",'alle Spiele'!$H42-'alle Spiele'!$J42='alle Spiele'!DO42-'alle Spiele'!DP42,'alle Spiele'!$H42&lt;&gt;'alle Spiele'!$J42),Punktsystem!$B$9,0)+IF(AND(Punktsystem!$D$11&lt;&gt;"",OR('alle Spiele'!$H42='alle Spiele'!DO42,'alle Spiele'!$J42='alle Spiele'!DP42)),Punktsystem!$B$11,0)+IF(AND(Punktsystem!$D$10&lt;&gt;"",'alle Spiele'!$H42='alle Spiele'!$J42,'alle Spiele'!DO42='alle Spiele'!DP42,ABS('alle Spiele'!$H42-'alle Spiele'!DO42)=1),Punktsystem!$B$10,0),0)</f>
        <v>0</v>
      </c>
      <c r="DQ42" s="225">
        <f>IF(DO42=Punktsystem!$B$5,IF(AND(Punktsystem!$I$14&lt;&gt;"",'alle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DR42" s="230">
        <f>IF(OR('alle Spiele'!DR42="",'alle Spiele'!DS42=""),0,IF(AND('alle Spiele'!$H42='alle Spiele'!DR42,'alle Spiele'!$J42='alle Spiele'!DS42),Punktsystem!$B$5,IF(OR(AND('alle Spiele'!$H42-'alle Spiele'!$J42&lt;0,'alle Spiele'!DR42-'alle Spiele'!DS42&lt;0),AND('alle Spiele'!$H42-'alle Spiele'!$J42&gt;0,'alle Spiele'!DR42-'alle Spiele'!DS42&gt;0),AND('alle Spiele'!$H42-'alle Spiele'!$J42=0,'alle Spiele'!DR42-'alle Spiele'!DS42=0)),Punktsystem!$B$6,0)))</f>
        <v>0</v>
      </c>
      <c r="DS42" s="224">
        <f>IF(DR42=Punktsystem!$B$6,IF(AND(Punktsystem!$D$9&lt;&gt;"",'alle Spiele'!$H42-'alle Spiele'!$J42='alle Spiele'!DR42-'alle Spiele'!DS42,'alle Spiele'!$H42&lt;&gt;'alle Spiele'!$J42),Punktsystem!$B$9,0)+IF(AND(Punktsystem!$D$11&lt;&gt;"",OR('alle Spiele'!$H42='alle Spiele'!DR42,'alle Spiele'!$J42='alle Spiele'!DS42)),Punktsystem!$B$11,0)+IF(AND(Punktsystem!$D$10&lt;&gt;"",'alle Spiele'!$H42='alle Spiele'!$J42,'alle Spiele'!DR42='alle Spiele'!DS42,ABS('alle Spiele'!$H42-'alle Spiele'!DR42)=1),Punktsystem!$B$10,0),0)</f>
        <v>0</v>
      </c>
      <c r="DT42" s="225">
        <f>IF(DR42=Punktsystem!$B$5,IF(AND(Punktsystem!$I$14&lt;&gt;"",'alle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DU42" s="230">
        <f>IF(OR('alle Spiele'!DU42="",'alle Spiele'!DV42=""),0,IF(AND('alle Spiele'!$H42='alle Spiele'!DU42,'alle Spiele'!$J42='alle Spiele'!DV42),Punktsystem!$B$5,IF(OR(AND('alle Spiele'!$H42-'alle Spiele'!$J42&lt;0,'alle Spiele'!DU42-'alle Spiele'!DV42&lt;0),AND('alle Spiele'!$H42-'alle Spiele'!$J42&gt;0,'alle Spiele'!DU42-'alle Spiele'!DV42&gt;0),AND('alle Spiele'!$H42-'alle Spiele'!$J42=0,'alle Spiele'!DU42-'alle Spiele'!DV42=0)),Punktsystem!$B$6,0)))</f>
        <v>0</v>
      </c>
      <c r="DV42" s="224">
        <f>IF(DU42=Punktsystem!$B$6,IF(AND(Punktsystem!$D$9&lt;&gt;"",'alle Spiele'!$H42-'alle Spiele'!$J42='alle Spiele'!DU42-'alle Spiele'!DV42,'alle Spiele'!$H42&lt;&gt;'alle Spiele'!$J42),Punktsystem!$B$9,0)+IF(AND(Punktsystem!$D$11&lt;&gt;"",OR('alle Spiele'!$H42='alle Spiele'!DU42,'alle Spiele'!$J42='alle Spiele'!DV42)),Punktsystem!$B$11,0)+IF(AND(Punktsystem!$D$10&lt;&gt;"",'alle Spiele'!$H42='alle Spiele'!$J42,'alle Spiele'!DU42='alle Spiele'!DV42,ABS('alle Spiele'!$H42-'alle Spiele'!DU42)=1),Punktsystem!$B$10,0),0)</f>
        <v>0</v>
      </c>
      <c r="DW42" s="225">
        <f>IF(DU42=Punktsystem!$B$5,IF(AND(Punktsystem!$I$14&lt;&gt;"",'alle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DX42" s="230">
        <f>IF(OR('alle Spiele'!DX42="",'alle Spiele'!DY42=""),0,IF(AND('alle Spiele'!$H42='alle Spiele'!DX42,'alle Spiele'!$J42='alle Spiele'!DY42),Punktsystem!$B$5,IF(OR(AND('alle Spiele'!$H42-'alle Spiele'!$J42&lt;0,'alle Spiele'!DX42-'alle Spiele'!DY42&lt;0),AND('alle Spiele'!$H42-'alle Spiele'!$J42&gt;0,'alle Spiele'!DX42-'alle Spiele'!DY42&gt;0),AND('alle Spiele'!$H42-'alle Spiele'!$J42=0,'alle Spiele'!DX42-'alle Spiele'!DY42=0)),Punktsystem!$B$6,0)))</f>
        <v>0</v>
      </c>
      <c r="DY42" s="224">
        <f>IF(DX42=Punktsystem!$B$6,IF(AND(Punktsystem!$D$9&lt;&gt;"",'alle Spiele'!$H42-'alle Spiele'!$J42='alle Spiele'!DX42-'alle Spiele'!DY42,'alle Spiele'!$H42&lt;&gt;'alle Spiele'!$J42),Punktsystem!$B$9,0)+IF(AND(Punktsystem!$D$11&lt;&gt;"",OR('alle Spiele'!$H42='alle Spiele'!DX42,'alle Spiele'!$J42='alle Spiele'!DY42)),Punktsystem!$B$11,0)+IF(AND(Punktsystem!$D$10&lt;&gt;"",'alle Spiele'!$H42='alle Spiele'!$J42,'alle Spiele'!DX42='alle Spiele'!DY42,ABS('alle Spiele'!$H42-'alle Spiele'!DX42)=1),Punktsystem!$B$10,0),0)</f>
        <v>0</v>
      </c>
      <c r="DZ42" s="225">
        <f>IF(DX42=Punktsystem!$B$5,IF(AND(Punktsystem!$I$14&lt;&gt;"",'alle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EA42" s="230">
        <f>IF(OR('alle Spiele'!EA42="",'alle Spiele'!EB42=""),0,IF(AND('alle Spiele'!$H42='alle Spiele'!EA42,'alle Spiele'!$J42='alle Spiele'!EB42),Punktsystem!$B$5,IF(OR(AND('alle Spiele'!$H42-'alle Spiele'!$J42&lt;0,'alle Spiele'!EA42-'alle Spiele'!EB42&lt;0),AND('alle Spiele'!$H42-'alle Spiele'!$J42&gt;0,'alle Spiele'!EA42-'alle Spiele'!EB42&gt;0),AND('alle Spiele'!$H42-'alle Spiele'!$J42=0,'alle Spiele'!EA42-'alle Spiele'!EB42=0)),Punktsystem!$B$6,0)))</f>
        <v>0</v>
      </c>
      <c r="EB42" s="224">
        <f>IF(EA42=Punktsystem!$B$6,IF(AND(Punktsystem!$D$9&lt;&gt;"",'alle Spiele'!$H42-'alle Spiele'!$J42='alle Spiele'!EA42-'alle Spiele'!EB42,'alle Spiele'!$H42&lt;&gt;'alle Spiele'!$J42),Punktsystem!$B$9,0)+IF(AND(Punktsystem!$D$11&lt;&gt;"",OR('alle Spiele'!$H42='alle Spiele'!EA42,'alle Spiele'!$J42='alle Spiele'!EB42)),Punktsystem!$B$11,0)+IF(AND(Punktsystem!$D$10&lt;&gt;"",'alle Spiele'!$H42='alle Spiele'!$J42,'alle Spiele'!EA42='alle Spiele'!EB42,ABS('alle Spiele'!$H42-'alle Spiele'!EA42)=1),Punktsystem!$B$10,0),0)</f>
        <v>0</v>
      </c>
      <c r="EC42" s="225">
        <f>IF(EA42=Punktsystem!$B$5,IF(AND(Punktsystem!$I$14&lt;&gt;"",'alle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ED42" s="230">
        <f>IF(OR('alle Spiele'!ED42="",'alle Spiele'!EE42=""),0,IF(AND('alle Spiele'!$H42='alle Spiele'!ED42,'alle Spiele'!$J42='alle Spiele'!EE42),Punktsystem!$B$5,IF(OR(AND('alle Spiele'!$H42-'alle Spiele'!$J42&lt;0,'alle Spiele'!ED42-'alle Spiele'!EE42&lt;0),AND('alle Spiele'!$H42-'alle Spiele'!$J42&gt;0,'alle Spiele'!ED42-'alle Spiele'!EE42&gt;0),AND('alle Spiele'!$H42-'alle Spiele'!$J42=0,'alle Spiele'!ED42-'alle Spiele'!EE42=0)),Punktsystem!$B$6,0)))</f>
        <v>0</v>
      </c>
      <c r="EE42" s="224">
        <f>IF(ED42=Punktsystem!$B$6,IF(AND(Punktsystem!$D$9&lt;&gt;"",'alle Spiele'!$H42-'alle Spiele'!$J42='alle Spiele'!ED42-'alle Spiele'!EE42,'alle Spiele'!$H42&lt;&gt;'alle Spiele'!$J42),Punktsystem!$B$9,0)+IF(AND(Punktsystem!$D$11&lt;&gt;"",OR('alle Spiele'!$H42='alle Spiele'!ED42,'alle Spiele'!$J42='alle Spiele'!EE42)),Punktsystem!$B$11,0)+IF(AND(Punktsystem!$D$10&lt;&gt;"",'alle Spiele'!$H42='alle Spiele'!$J42,'alle Spiele'!ED42='alle Spiele'!EE42,ABS('alle Spiele'!$H42-'alle Spiele'!ED42)=1),Punktsystem!$B$10,0),0)</f>
        <v>0</v>
      </c>
      <c r="EF42" s="225">
        <f>IF(ED42=Punktsystem!$B$5,IF(AND(Punktsystem!$I$14&lt;&gt;"",'alle Spiele'!$H42+'alle Spiele'!$J42&gt;Punktsystem!$D$14),('alle Spiele'!$H42+'alle Spiele'!$J42-Punktsystem!$D$14)*Punktsystem!$F$14,0)+IF(AND(Punktsystem!$I$15&lt;&gt;"",ABS('alle Spiele'!$H42-'alle Spiele'!$J42)&gt;Punktsystem!$D$15),(ABS('alle Spiele'!$H42-'alle Spiele'!$J42)-Punktsystem!$D$15)*Punktsystem!$F$15,0),0)</f>
        <v>0</v>
      </c>
      <c r="EG42" s="230">
        <f>IF(OR('alle Spiele'!EG42="",'alle Spiele'!EH42=""),0,IF(AND('alle Spiele'!$H42='alle Spiele'!EG42,'alle Spiele'!$J42='alle Spiele'!EH42),Punktsystem!$B$5,IF(OR(AND('alle Spiele'!$H42-'alle Spiele'!$J42&lt;0,'alle Spiele'!EG42-'alle Spiele'!EH42&lt;0),AND('alle Spiele'!$H42-'alle Spiele'!$J42&gt;0,'alle Spiele'!EG42-'alle Spiele'!EH42&gt;0),AND('alle Spiele'!$H42-'alle Spiele'!$J42=0,'alle Spiele'!EG42-'alle Spiele'!EH42=0)),Punktsystem!$B$6,0)))</f>
        <v>0</v>
      </c>
      <c r="EH42" s="224">
        <f>IF(EG42=Punktsystem!$B$6,IF(AND(Punktsystem!$D$9&lt;&gt;"",'alle Spiele'!$H42-'alle Spiele'!$J42='alle Spiele'!EG42-'alle Spiele'!EH42,'alle Spiele'!$H42&lt;&gt;'alle Spiele'!$J42),Punktsystem!$B$9,0)+IF(AND(Punktsystem!$D$11&lt;&gt;"",OR('alle Spiele'!$H42='alle Spiele'!EG42,'alle Spiele'!$J42='alle Spiele'!EH42)),Punktsystem!$B$11,0)+IF(AND(Punktsystem!$D$10&lt;&gt;"",'alle Spiele'!$H42='alle Spiele'!$J42,'alle Spiele'!EG42='alle Spiele'!EH42,ABS('alle Spiele'!$H42-'alle Spiele'!EG42)=1),Punktsystem!$B$10,0),0)</f>
        <v>0</v>
      </c>
      <c r="EI42" s="225">
        <f>IF(EG42=Punktsystem!$B$5,IF(AND(Punktsystem!$I$14&lt;&gt;"",'alle Spiele'!$H42+'alle Spiele'!$J42&gt;Punktsystem!$D$14),('alle Spiele'!$H42+'alle Spiele'!$J42-Punktsystem!$D$14)*Punktsystem!$F$14,0)+IF(AND(Punktsystem!$I$15&lt;&gt;"",ABS('alle Spiele'!$H42-'alle Spiele'!$J42)&gt;Punktsystem!$D$15),(ABS('alle Spiele'!$H42-'alle Spiele'!$J42)-Punktsystem!$D$15)*Punktsystem!$F$15,0),0)</f>
        <v>0</v>
      </c>
    </row>
    <row r="43" spans="1:139" x14ac:dyDescent="0.2">
      <c r="A43"/>
      <c r="B43"/>
      <c r="C43"/>
      <c r="D43"/>
      <c r="E43"/>
      <c r="F43"/>
      <c r="G43"/>
      <c r="H43"/>
      <c r="J43"/>
      <c r="K43"/>
      <c r="L43"/>
      <c r="M43"/>
      <c r="N43"/>
      <c r="O43"/>
      <c r="P43"/>
      <c r="Q43"/>
      <c r="T43" s="230">
        <f>IF(OR('alle Spiele'!T43="",'alle Spiele'!U43=""),0,IF(AND('alle Spiele'!$H43='alle Spiele'!T43,'alle Spiele'!$J43='alle Spiele'!U43),Punktsystem!$B$5,IF(OR(AND('alle Spiele'!$H43-'alle Spiele'!$J43&lt;0,'alle Spiele'!T43-'alle Spiele'!U43&lt;0),AND('alle Spiele'!$H43-'alle Spiele'!$J43&gt;0,'alle Spiele'!T43-'alle Spiele'!U43&gt;0),AND('alle Spiele'!$H43-'alle Spiele'!$J43=0,'alle Spiele'!T43-'alle Spiele'!U43=0)),Punktsystem!$B$6,0)))</f>
        <v>0</v>
      </c>
      <c r="U43" s="224">
        <f>IF(T43=Punktsystem!$B$6,IF(AND(Punktsystem!$D$9&lt;&gt;"",'alle Spiele'!$H43-'alle Spiele'!$J43='alle Spiele'!T43-'alle Spiele'!U43,'alle Spiele'!$H43&lt;&gt;'alle Spiele'!$J43),Punktsystem!$B$9,0)+IF(AND(Punktsystem!$D$11&lt;&gt;"",OR('alle Spiele'!$H43='alle Spiele'!T43,'alle Spiele'!$J43='alle Spiele'!U43)),Punktsystem!$B$11,0)+IF(AND(Punktsystem!$D$10&lt;&gt;"",'alle Spiele'!$H43='alle Spiele'!$J43,'alle Spiele'!T43='alle Spiele'!U43,ABS('alle Spiele'!$H43-'alle Spiele'!T43)=1),Punktsystem!$B$10,0),0)</f>
        <v>0</v>
      </c>
      <c r="V43" s="225">
        <f>IF(T43=Punktsystem!$B$5,IF(AND(Punktsystem!$I$14&lt;&gt;"",'alle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W43" s="230">
        <f>IF(OR('alle Spiele'!W43="",'alle Spiele'!X43=""),0,IF(AND('alle Spiele'!$H43='alle Spiele'!W43,'alle Spiele'!$J43='alle Spiele'!X43),Punktsystem!$B$5,IF(OR(AND('alle Spiele'!$H43-'alle Spiele'!$J43&lt;0,'alle Spiele'!W43-'alle Spiele'!X43&lt;0),AND('alle Spiele'!$H43-'alle Spiele'!$J43&gt;0,'alle Spiele'!W43-'alle Spiele'!X43&gt;0),AND('alle Spiele'!$H43-'alle Spiele'!$J43=0,'alle Spiele'!W43-'alle Spiele'!X43=0)),Punktsystem!$B$6,0)))</f>
        <v>0</v>
      </c>
      <c r="X43" s="224">
        <f>IF(W43=Punktsystem!$B$6,IF(AND(Punktsystem!$D$9&lt;&gt;"",'alle Spiele'!$H43-'alle Spiele'!$J43='alle Spiele'!W43-'alle Spiele'!X43,'alle Spiele'!$H43&lt;&gt;'alle Spiele'!$J43),Punktsystem!$B$9,0)+IF(AND(Punktsystem!$D$11&lt;&gt;"",OR('alle Spiele'!$H43='alle Spiele'!W43,'alle Spiele'!$J43='alle Spiele'!X43)),Punktsystem!$B$11,0)+IF(AND(Punktsystem!$D$10&lt;&gt;"",'alle Spiele'!$H43='alle Spiele'!$J43,'alle Spiele'!W43='alle Spiele'!X43,ABS('alle Spiele'!$H43-'alle Spiele'!W43)=1),Punktsystem!$B$10,0),0)</f>
        <v>0</v>
      </c>
      <c r="Y43" s="225">
        <f>IF(W43=Punktsystem!$B$5,IF(AND(Punktsystem!$I$14&lt;&gt;"",'alle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Z43" s="230">
        <f>IF(OR('alle Spiele'!Z43="",'alle Spiele'!AA43=""),0,IF(AND('alle Spiele'!$H43='alle Spiele'!Z43,'alle Spiele'!$J43='alle Spiele'!AA43),Punktsystem!$B$5,IF(OR(AND('alle Spiele'!$H43-'alle Spiele'!$J43&lt;0,'alle Spiele'!Z43-'alle Spiele'!AA43&lt;0),AND('alle Spiele'!$H43-'alle Spiele'!$J43&gt;0,'alle Spiele'!Z43-'alle Spiele'!AA43&gt;0),AND('alle Spiele'!$H43-'alle Spiele'!$J43=0,'alle Spiele'!Z43-'alle Spiele'!AA43=0)),Punktsystem!$B$6,0)))</f>
        <v>0</v>
      </c>
      <c r="AA43" s="224">
        <f>IF(Z43=Punktsystem!$B$6,IF(AND(Punktsystem!$D$9&lt;&gt;"",'alle Spiele'!$H43-'alle Spiele'!$J43='alle Spiele'!Z43-'alle Spiele'!AA43,'alle Spiele'!$H43&lt;&gt;'alle Spiele'!$J43),Punktsystem!$B$9,0)+IF(AND(Punktsystem!$D$11&lt;&gt;"",OR('alle Spiele'!$H43='alle Spiele'!Z43,'alle Spiele'!$J43='alle Spiele'!AA43)),Punktsystem!$B$11,0)+IF(AND(Punktsystem!$D$10&lt;&gt;"",'alle Spiele'!$H43='alle Spiele'!$J43,'alle Spiele'!Z43='alle Spiele'!AA43,ABS('alle Spiele'!$H43-'alle Spiele'!Z43)=1),Punktsystem!$B$10,0),0)</f>
        <v>0</v>
      </c>
      <c r="AB43" s="225">
        <f>IF(Z43=Punktsystem!$B$5,IF(AND(Punktsystem!$I$14&lt;&gt;"",'alle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AC43" s="230">
        <f>IF(OR('alle Spiele'!AC43="",'alle Spiele'!AD43=""),0,IF(AND('alle Spiele'!$H43='alle Spiele'!AC43,'alle Spiele'!$J43='alle Spiele'!AD43),Punktsystem!$B$5,IF(OR(AND('alle Spiele'!$H43-'alle Spiele'!$J43&lt;0,'alle Spiele'!AC43-'alle Spiele'!AD43&lt;0),AND('alle Spiele'!$H43-'alle Spiele'!$J43&gt;0,'alle Spiele'!AC43-'alle Spiele'!AD43&gt;0),AND('alle Spiele'!$H43-'alle Spiele'!$J43=0,'alle Spiele'!AC43-'alle Spiele'!AD43=0)),Punktsystem!$B$6,0)))</f>
        <v>0</v>
      </c>
      <c r="AD43" s="224">
        <f>IF(AC43=Punktsystem!$B$6,IF(AND(Punktsystem!$D$9&lt;&gt;"",'alle Spiele'!$H43-'alle Spiele'!$J43='alle Spiele'!AC43-'alle Spiele'!AD43,'alle Spiele'!$H43&lt;&gt;'alle Spiele'!$J43),Punktsystem!$B$9,0)+IF(AND(Punktsystem!$D$11&lt;&gt;"",OR('alle Spiele'!$H43='alle Spiele'!AC43,'alle Spiele'!$J43='alle Spiele'!AD43)),Punktsystem!$B$11,0)+IF(AND(Punktsystem!$D$10&lt;&gt;"",'alle Spiele'!$H43='alle Spiele'!$J43,'alle Spiele'!AC43='alle Spiele'!AD43,ABS('alle Spiele'!$H43-'alle Spiele'!AC43)=1),Punktsystem!$B$10,0),0)</f>
        <v>0</v>
      </c>
      <c r="AE43" s="225">
        <f>IF(AC43=Punktsystem!$B$5,IF(AND(Punktsystem!$I$14&lt;&gt;"",'alle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AF43" s="230">
        <f>IF(OR('alle Spiele'!AF43="",'alle Spiele'!AG43=""),0,IF(AND('alle Spiele'!$H43='alle Spiele'!AF43,'alle Spiele'!$J43='alle Spiele'!AG43),Punktsystem!$B$5,IF(OR(AND('alle Spiele'!$H43-'alle Spiele'!$J43&lt;0,'alle Spiele'!AF43-'alle Spiele'!AG43&lt;0),AND('alle Spiele'!$H43-'alle Spiele'!$J43&gt;0,'alle Spiele'!AF43-'alle Spiele'!AG43&gt;0),AND('alle Spiele'!$H43-'alle Spiele'!$J43=0,'alle Spiele'!AF43-'alle Spiele'!AG43=0)),Punktsystem!$B$6,0)))</f>
        <v>0</v>
      </c>
      <c r="AG43" s="224">
        <f>IF(AF43=Punktsystem!$B$6,IF(AND(Punktsystem!$D$9&lt;&gt;"",'alle Spiele'!$H43-'alle Spiele'!$J43='alle Spiele'!AF43-'alle Spiele'!AG43,'alle Spiele'!$H43&lt;&gt;'alle Spiele'!$J43),Punktsystem!$B$9,0)+IF(AND(Punktsystem!$D$11&lt;&gt;"",OR('alle Spiele'!$H43='alle Spiele'!AF43,'alle Spiele'!$J43='alle Spiele'!AG43)),Punktsystem!$B$11,0)+IF(AND(Punktsystem!$D$10&lt;&gt;"",'alle Spiele'!$H43='alle Spiele'!$J43,'alle Spiele'!AF43='alle Spiele'!AG43,ABS('alle Spiele'!$H43-'alle Spiele'!AF43)=1),Punktsystem!$B$10,0),0)</f>
        <v>0</v>
      </c>
      <c r="AH43" s="225">
        <f>IF(AF43=Punktsystem!$B$5,IF(AND(Punktsystem!$I$14&lt;&gt;"",'alle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AI43" s="230">
        <f>IF(OR('alle Spiele'!AI43="",'alle Spiele'!AJ43=""),0,IF(AND('alle Spiele'!$H43='alle Spiele'!AI43,'alle Spiele'!$J43='alle Spiele'!AJ43),Punktsystem!$B$5,IF(OR(AND('alle Spiele'!$H43-'alle Spiele'!$J43&lt;0,'alle Spiele'!AI43-'alle Spiele'!AJ43&lt;0),AND('alle Spiele'!$H43-'alle Spiele'!$J43&gt;0,'alle Spiele'!AI43-'alle Spiele'!AJ43&gt;0),AND('alle Spiele'!$H43-'alle Spiele'!$J43=0,'alle Spiele'!AI43-'alle Spiele'!AJ43=0)),Punktsystem!$B$6,0)))</f>
        <v>0</v>
      </c>
      <c r="AJ43" s="224">
        <f>IF(AI43=Punktsystem!$B$6,IF(AND(Punktsystem!$D$9&lt;&gt;"",'alle Spiele'!$H43-'alle Spiele'!$J43='alle Spiele'!AI43-'alle Spiele'!AJ43,'alle Spiele'!$H43&lt;&gt;'alle Spiele'!$J43),Punktsystem!$B$9,0)+IF(AND(Punktsystem!$D$11&lt;&gt;"",OR('alle Spiele'!$H43='alle Spiele'!AI43,'alle Spiele'!$J43='alle Spiele'!AJ43)),Punktsystem!$B$11,0)+IF(AND(Punktsystem!$D$10&lt;&gt;"",'alle Spiele'!$H43='alle Spiele'!$J43,'alle Spiele'!AI43='alle Spiele'!AJ43,ABS('alle Spiele'!$H43-'alle Spiele'!AI43)=1),Punktsystem!$B$10,0),0)</f>
        <v>0</v>
      </c>
      <c r="AK43" s="225">
        <f>IF(AI43=Punktsystem!$B$5,IF(AND(Punktsystem!$I$14&lt;&gt;"",'alle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AL43" s="230">
        <f>IF(OR('alle Spiele'!AL43="",'alle Spiele'!AM43=""),0,IF(AND('alle Spiele'!$H43='alle Spiele'!AL43,'alle Spiele'!$J43='alle Spiele'!AM43),Punktsystem!$B$5,IF(OR(AND('alle Spiele'!$H43-'alle Spiele'!$J43&lt;0,'alle Spiele'!AL43-'alle Spiele'!AM43&lt;0),AND('alle Spiele'!$H43-'alle Spiele'!$J43&gt;0,'alle Spiele'!AL43-'alle Spiele'!AM43&gt;0),AND('alle Spiele'!$H43-'alle Spiele'!$J43=0,'alle Spiele'!AL43-'alle Spiele'!AM43=0)),Punktsystem!$B$6,0)))</f>
        <v>0</v>
      </c>
      <c r="AM43" s="224">
        <f>IF(AL43=Punktsystem!$B$6,IF(AND(Punktsystem!$D$9&lt;&gt;"",'alle Spiele'!$H43-'alle Spiele'!$J43='alle Spiele'!AL43-'alle Spiele'!AM43,'alle Spiele'!$H43&lt;&gt;'alle Spiele'!$J43),Punktsystem!$B$9,0)+IF(AND(Punktsystem!$D$11&lt;&gt;"",OR('alle Spiele'!$H43='alle Spiele'!AL43,'alle Spiele'!$J43='alle Spiele'!AM43)),Punktsystem!$B$11,0)+IF(AND(Punktsystem!$D$10&lt;&gt;"",'alle Spiele'!$H43='alle Spiele'!$J43,'alle Spiele'!AL43='alle Spiele'!AM43,ABS('alle Spiele'!$H43-'alle Spiele'!AL43)=1),Punktsystem!$B$10,0),0)</f>
        <v>0</v>
      </c>
      <c r="AN43" s="225">
        <f>IF(AL43=Punktsystem!$B$5,IF(AND(Punktsystem!$I$14&lt;&gt;"",'alle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AO43" s="230">
        <f>IF(OR('alle Spiele'!AO43="",'alle Spiele'!AP43=""),0,IF(AND('alle Spiele'!$H43='alle Spiele'!AO43,'alle Spiele'!$J43='alle Spiele'!AP43),Punktsystem!$B$5,IF(OR(AND('alle Spiele'!$H43-'alle Spiele'!$J43&lt;0,'alle Spiele'!AO43-'alle Spiele'!AP43&lt;0),AND('alle Spiele'!$H43-'alle Spiele'!$J43&gt;0,'alle Spiele'!AO43-'alle Spiele'!AP43&gt;0),AND('alle Spiele'!$H43-'alle Spiele'!$J43=0,'alle Spiele'!AO43-'alle Spiele'!AP43=0)),Punktsystem!$B$6,0)))</f>
        <v>0</v>
      </c>
      <c r="AP43" s="224">
        <f>IF(AO43=Punktsystem!$B$6,IF(AND(Punktsystem!$D$9&lt;&gt;"",'alle Spiele'!$H43-'alle Spiele'!$J43='alle Spiele'!AO43-'alle Spiele'!AP43,'alle Spiele'!$H43&lt;&gt;'alle Spiele'!$J43),Punktsystem!$B$9,0)+IF(AND(Punktsystem!$D$11&lt;&gt;"",OR('alle Spiele'!$H43='alle Spiele'!AO43,'alle Spiele'!$J43='alle Spiele'!AP43)),Punktsystem!$B$11,0)+IF(AND(Punktsystem!$D$10&lt;&gt;"",'alle Spiele'!$H43='alle Spiele'!$J43,'alle Spiele'!AO43='alle Spiele'!AP43,ABS('alle Spiele'!$H43-'alle Spiele'!AO43)=1),Punktsystem!$B$10,0),0)</f>
        <v>0</v>
      </c>
      <c r="AQ43" s="225">
        <f>IF(AO43=Punktsystem!$B$5,IF(AND(Punktsystem!$I$14&lt;&gt;"",'alle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AR43" s="230">
        <f>IF(OR('alle Spiele'!AR43="",'alle Spiele'!AS43=""),0,IF(AND('alle Spiele'!$H43='alle Spiele'!AR43,'alle Spiele'!$J43='alle Spiele'!AS43),Punktsystem!$B$5,IF(OR(AND('alle Spiele'!$H43-'alle Spiele'!$J43&lt;0,'alle Spiele'!AR43-'alle Spiele'!AS43&lt;0),AND('alle Spiele'!$H43-'alle Spiele'!$J43&gt;0,'alle Spiele'!AR43-'alle Spiele'!AS43&gt;0),AND('alle Spiele'!$H43-'alle Spiele'!$J43=0,'alle Spiele'!AR43-'alle Spiele'!AS43=0)),Punktsystem!$B$6,0)))</f>
        <v>0</v>
      </c>
      <c r="AS43" s="224">
        <f>IF(AR43=Punktsystem!$B$6,IF(AND(Punktsystem!$D$9&lt;&gt;"",'alle Spiele'!$H43-'alle Spiele'!$J43='alle Spiele'!AR43-'alle Spiele'!AS43,'alle Spiele'!$H43&lt;&gt;'alle Spiele'!$J43),Punktsystem!$B$9,0)+IF(AND(Punktsystem!$D$11&lt;&gt;"",OR('alle Spiele'!$H43='alle Spiele'!AR43,'alle Spiele'!$J43='alle Spiele'!AS43)),Punktsystem!$B$11,0)+IF(AND(Punktsystem!$D$10&lt;&gt;"",'alle Spiele'!$H43='alle Spiele'!$J43,'alle Spiele'!AR43='alle Spiele'!AS43,ABS('alle Spiele'!$H43-'alle Spiele'!AR43)=1),Punktsystem!$B$10,0),0)</f>
        <v>0</v>
      </c>
      <c r="AT43" s="225">
        <f>IF(AR43=Punktsystem!$B$5,IF(AND(Punktsystem!$I$14&lt;&gt;"",'alle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AU43" s="230">
        <f>IF(OR('alle Spiele'!AU43="",'alle Spiele'!AV43=""),0,IF(AND('alle Spiele'!$H43='alle Spiele'!AU43,'alle Spiele'!$J43='alle Spiele'!AV43),Punktsystem!$B$5,IF(OR(AND('alle Spiele'!$H43-'alle Spiele'!$J43&lt;0,'alle Spiele'!AU43-'alle Spiele'!AV43&lt;0),AND('alle Spiele'!$H43-'alle Spiele'!$J43&gt;0,'alle Spiele'!AU43-'alle Spiele'!AV43&gt;0),AND('alle Spiele'!$H43-'alle Spiele'!$J43=0,'alle Spiele'!AU43-'alle Spiele'!AV43=0)),Punktsystem!$B$6,0)))</f>
        <v>0</v>
      </c>
      <c r="AV43" s="224">
        <f>IF(AU43=Punktsystem!$B$6,IF(AND(Punktsystem!$D$9&lt;&gt;"",'alle Spiele'!$H43-'alle Spiele'!$J43='alle Spiele'!AU43-'alle Spiele'!AV43,'alle Spiele'!$H43&lt;&gt;'alle Spiele'!$J43),Punktsystem!$B$9,0)+IF(AND(Punktsystem!$D$11&lt;&gt;"",OR('alle Spiele'!$H43='alle Spiele'!AU43,'alle Spiele'!$J43='alle Spiele'!AV43)),Punktsystem!$B$11,0)+IF(AND(Punktsystem!$D$10&lt;&gt;"",'alle Spiele'!$H43='alle Spiele'!$J43,'alle Spiele'!AU43='alle Spiele'!AV43,ABS('alle Spiele'!$H43-'alle Spiele'!AU43)=1),Punktsystem!$B$10,0),0)</f>
        <v>0</v>
      </c>
      <c r="AW43" s="225">
        <f>IF(AU43=Punktsystem!$B$5,IF(AND(Punktsystem!$I$14&lt;&gt;"",'alle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AX43" s="230">
        <f>IF(OR('alle Spiele'!AX43="",'alle Spiele'!AY43=""),0,IF(AND('alle Spiele'!$H43='alle Spiele'!AX43,'alle Spiele'!$J43='alle Spiele'!AY43),Punktsystem!$B$5,IF(OR(AND('alle Spiele'!$H43-'alle Spiele'!$J43&lt;0,'alle Spiele'!AX43-'alle Spiele'!AY43&lt;0),AND('alle Spiele'!$H43-'alle Spiele'!$J43&gt;0,'alle Spiele'!AX43-'alle Spiele'!AY43&gt;0),AND('alle Spiele'!$H43-'alle Spiele'!$J43=0,'alle Spiele'!AX43-'alle Spiele'!AY43=0)),Punktsystem!$B$6,0)))</f>
        <v>0</v>
      </c>
      <c r="AY43" s="224">
        <f>IF(AX43=Punktsystem!$B$6,IF(AND(Punktsystem!$D$9&lt;&gt;"",'alle Spiele'!$H43-'alle Spiele'!$J43='alle Spiele'!AX43-'alle Spiele'!AY43,'alle Spiele'!$H43&lt;&gt;'alle Spiele'!$J43),Punktsystem!$B$9,0)+IF(AND(Punktsystem!$D$11&lt;&gt;"",OR('alle Spiele'!$H43='alle Spiele'!AX43,'alle Spiele'!$J43='alle Spiele'!AY43)),Punktsystem!$B$11,0)+IF(AND(Punktsystem!$D$10&lt;&gt;"",'alle Spiele'!$H43='alle Spiele'!$J43,'alle Spiele'!AX43='alle Spiele'!AY43,ABS('alle Spiele'!$H43-'alle Spiele'!AX43)=1),Punktsystem!$B$10,0),0)</f>
        <v>0</v>
      </c>
      <c r="AZ43" s="225">
        <f>IF(AX43=Punktsystem!$B$5,IF(AND(Punktsystem!$I$14&lt;&gt;"",'alle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BA43" s="230">
        <f>IF(OR('alle Spiele'!BA43="",'alle Spiele'!BB43=""),0,IF(AND('alle Spiele'!$H43='alle Spiele'!BA43,'alle Spiele'!$J43='alle Spiele'!BB43),Punktsystem!$B$5,IF(OR(AND('alle Spiele'!$H43-'alle Spiele'!$J43&lt;0,'alle Spiele'!BA43-'alle Spiele'!BB43&lt;0),AND('alle Spiele'!$H43-'alle Spiele'!$J43&gt;0,'alle Spiele'!BA43-'alle Spiele'!BB43&gt;0),AND('alle Spiele'!$H43-'alle Spiele'!$J43=0,'alle Spiele'!BA43-'alle Spiele'!BB43=0)),Punktsystem!$B$6,0)))</f>
        <v>0</v>
      </c>
      <c r="BB43" s="224">
        <f>IF(BA43=Punktsystem!$B$6,IF(AND(Punktsystem!$D$9&lt;&gt;"",'alle Spiele'!$H43-'alle Spiele'!$J43='alle Spiele'!BA43-'alle Spiele'!BB43,'alle Spiele'!$H43&lt;&gt;'alle Spiele'!$J43),Punktsystem!$B$9,0)+IF(AND(Punktsystem!$D$11&lt;&gt;"",OR('alle Spiele'!$H43='alle Spiele'!BA43,'alle Spiele'!$J43='alle Spiele'!BB43)),Punktsystem!$B$11,0)+IF(AND(Punktsystem!$D$10&lt;&gt;"",'alle Spiele'!$H43='alle Spiele'!$J43,'alle Spiele'!BA43='alle Spiele'!BB43,ABS('alle Spiele'!$H43-'alle Spiele'!BA43)=1),Punktsystem!$B$10,0),0)</f>
        <v>0</v>
      </c>
      <c r="BC43" s="225">
        <f>IF(BA43=Punktsystem!$B$5,IF(AND(Punktsystem!$I$14&lt;&gt;"",'alle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BD43" s="230">
        <f>IF(OR('alle Spiele'!BD43="",'alle Spiele'!BE43=""),0,IF(AND('alle Spiele'!$H43='alle Spiele'!BD43,'alle Spiele'!$J43='alle Spiele'!BE43),Punktsystem!$B$5,IF(OR(AND('alle Spiele'!$H43-'alle Spiele'!$J43&lt;0,'alle Spiele'!BD43-'alle Spiele'!BE43&lt;0),AND('alle Spiele'!$H43-'alle Spiele'!$J43&gt;0,'alle Spiele'!BD43-'alle Spiele'!BE43&gt;0),AND('alle Spiele'!$H43-'alle Spiele'!$J43=0,'alle Spiele'!BD43-'alle Spiele'!BE43=0)),Punktsystem!$B$6,0)))</f>
        <v>0</v>
      </c>
      <c r="BE43" s="224">
        <f>IF(BD43=Punktsystem!$B$6,IF(AND(Punktsystem!$D$9&lt;&gt;"",'alle Spiele'!$H43-'alle Spiele'!$J43='alle Spiele'!BD43-'alle Spiele'!BE43,'alle Spiele'!$H43&lt;&gt;'alle Spiele'!$J43),Punktsystem!$B$9,0)+IF(AND(Punktsystem!$D$11&lt;&gt;"",OR('alle Spiele'!$H43='alle Spiele'!BD43,'alle Spiele'!$J43='alle Spiele'!BE43)),Punktsystem!$B$11,0)+IF(AND(Punktsystem!$D$10&lt;&gt;"",'alle Spiele'!$H43='alle Spiele'!$J43,'alle Spiele'!BD43='alle Spiele'!BE43,ABS('alle Spiele'!$H43-'alle Spiele'!BD43)=1),Punktsystem!$B$10,0),0)</f>
        <v>0</v>
      </c>
      <c r="BF43" s="225">
        <f>IF(BD43=Punktsystem!$B$5,IF(AND(Punktsystem!$I$14&lt;&gt;"",'alle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BG43" s="230">
        <f>IF(OR('alle Spiele'!BG43="",'alle Spiele'!BH43=""),0,IF(AND('alle Spiele'!$H43='alle Spiele'!BG43,'alle Spiele'!$J43='alle Spiele'!BH43),Punktsystem!$B$5,IF(OR(AND('alle Spiele'!$H43-'alle Spiele'!$J43&lt;0,'alle Spiele'!BG43-'alle Spiele'!BH43&lt;0),AND('alle Spiele'!$H43-'alle Spiele'!$J43&gt;0,'alle Spiele'!BG43-'alle Spiele'!BH43&gt;0),AND('alle Spiele'!$H43-'alle Spiele'!$J43=0,'alle Spiele'!BG43-'alle Spiele'!BH43=0)),Punktsystem!$B$6,0)))</f>
        <v>0</v>
      </c>
      <c r="BH43" s="224">
        <f>IF(BG43=Punktsystem!$B$6,IF(AND(Punktsystem!$D$9&lt;&gt;"",'alle Spiele'!$H43-'alle Spiele'!$J43='alle Spiele'!BG43-'alle Spiele'!BH43,'alle Spiele'!$H43&lt;&gt;'alle Spiele'!$J43),Punktsystem!$B$9,0)+IF(AND(Punktsystem!$D$11&lt;&gt;"",OR('alle Spiele'!$H43='alle Spiele'!BG43,'alle Spiele'!$J43='alle Spiele'!BH43)),Punktsystem!$B$11,0)+IF(AND(Punktsystem!$D$10&lt;&gt;"",'alle Spiele'!$H43='alle Spiele'!$J43,'alle Spiele'!BG43='alle Spiele'!BH43,ABS('alle Spiele'!$H43-'alle Spiele'!BG43)=1),Punktsystem!$B$10,0),0)</f>
        <v>0</v>
      </c>
      <c r="BI43" s="225">
        <f>IF(BG43=Punktsystem!$B$5,IF(AND(Punktsystem!$I$14&lt;&gt;"",'alle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BJ43" s="230">
        <f>IF(OR('alle Spiele'!BJ43="",'alle Spiele'!BK43=""),0,IF(AND('alle Spiele'!$H43='alle Spiele'!BJ43,'alle Spiele'!$J43='alle Spiele'!BK43),Punktsystem!$B$5,IF(OR(AND('alle Spiele'!$H43-'alle Spiele'!$J43&lt;0,'alle Spiele'!BJ43-'alle Spiele'!BK43&lt;0),AND('alle Spiele'!$H43-'alle Spiele'!$J43&gt;0,'alle Spiele'!BJ43-'alle Spiele'!BK43&gt;0),AND('alle Spiele'!$H43-'alle Spiele'!$J43=0,'alle Spiele'!BJ43-'alle Spiele'!BK43=0)),Punktsystem!$B$6,0)))</f>
        <v>0</v>
      </c>
      <c r="BK43" s="224">
        <f>IF(BJ43=Punktsystem!$B$6,IF(AND(Punktsystem!$D$9&lt;&gt;"",'alle Spiele'!$H43-'alle Spiele'!$J43='alle Spiele'!BJ43-'alle Spiele'!BK43,'alle Spiele'!$H43&lt;&gt;'alle Spiele'!$J43),Punktsystem!$B$9,0)+IF(AND(Punktsystem!$D$11&lt;&gt;"",OR('alle Spiele'!$H43='alle Spiele'!BJ43,'alle Spiele'!$J43='alle Spiele'!BK43)),Punktsystem!$B$11,0)+IF(AND(Punktsystem!$D$10&lt;&gt;"",'alle Spiele'!$H43='alle Spiele'!$J43,'alle Spiele'!BJ43='alle Spiele'!BK43,ABS('alle Spiele'!$H43-'alle Spiele'!BJ43)=1),Punktsystem!$B$10,0),0)</f>
        <v>0</v>
      </c>
      <c r="BL43" s="225">
        <f>IF(BJ43=Punktsystem!$B$5,IF(AND(Punktsystem!$I$14&lt;&gt;"",'alle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BM43" s="230">
        <f>IF(OR('alle Spiele'!BM43="",'alle Spiele'!BN43=""),0,IF(AND('alle Spiele'!$H43='alle Spiele'!BM43,'alle Spiele'!$J43='alle Spiele'!BN43),Punktsystem!$B$5,IF(OR(AND('alle Spiele'!$H43-'alle Spiele'!$J43&lt;0,'alle Spiele'!BM43-'alle Spiele'!BN43&lt;0),AND('alle Spiele'!$H43-'alle Spiele'!$J43&gt;0,'alle Spiele'!BM43-'alle Spiele'!BN43&gt;0),AND('alle Spiele'!$H43-'alle Spiele'!$J43=0,'alle Spiele'!BM43-'alle Spiele'!BN43=0)),Punktsystem!$B$6,0)))</f>
        <v>0</v>
      </c>
      <c r="BN43" s="224">
        <f>IF(BM43=Punktsystem!$B$6,IF(AND(Punktsystem!$D$9&lt;&gt;"",'alle Spiele'!$H43-'alle Spiele'!$J43='alle Spiele'!BM43-'alle Spiele'!BN43,'alle Spiele'!$H43&lt;&gt;'alle Spiele'!$J43),Punktsystem!$B$9,0)+IF(AND(Punktsystem!$D$11&lt;&gt;"",OR('alle Spiele'!$H43='alle Spiele'!BM43,'alle Spiele'!$J43='alle Spiele'!BN43)),Punktsystem!$B$11,0)+IF(AND(Punktsystem!$D$10&lt;&gt;"",'alle Spiele'!$H43='alle Spiele'!$J43,'alle Spiele'!BM43='alle Spiele'!BN43,ABS('alle Spiele'!$H43-'alle Spiele'!BM43)=1),Punktsystem!$B$10,0),0)</f>
        <v>0</v>
      </c>
      <c r="BO43" s="225">
        <f>IF(BM43=Punktsystem!$B$5,IF(AND(Punktsystem!$I$14&lt;&gt;"",'alle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BP43" s="230">
        <f>IF(OR('alle Spiele'!BP43="",'alle Spiele'!BQ43=""),0,IF(AND('alle Spiele'!$H43='alle Spiele'!BP43,'alle Spiele'!$J43='alle Spiele'!BQ43),Punktsystem!$B$5,IF(OR(AND('alle Spiele'!$H43-'alle Spiele'!$J43&lt;0,'alle Spiele'!BP43-'alle Spiele'!BQ43&lt;0),AND('alle Spiele'!$H43-'alle Spiele'!$J43&gt;0,'alle Spiele'!BP43-'alle Spiele'!BQ43&gt;0),AND('alle Spiele'!$H43-'alle Spiele'!$J43=0,'alle Spiele'!BP43-'alle Spiele'!BQ43=0)),Punktsystem!$B$6,0)))</f>
        <v>0</v>
      </c>
      <c r="BQ43" s="224">
        <f>IF(BP43=Punktsystem!$B$6,IF(AND(Punktsystem!$D$9&lt;&gt;"",'alle Spiele'!$H43-'alle Spiele'!$J43='alle Spiele'!BP43-'alle Spiele'!BQ43,'alle Spiele'!$H43&lt;&gt;'alle Spiele'!$J43),Punktsystem!$B$9,0)+IF(AND(Punktsystem!$D$11&lt;&gt;"",OR('alle Spiele'!$H43='alle Spiele'!BP43,'alle Spiele'!$J43='alle Spiele'!BQ43)),Punktsystem!$B$11,0)+IF(AND(Punktsystem!$D$10&lt;&gt;"",'alle Spiele'!$H43='alle Spiele'!$J43,'alle Spiele'!BP43='alle Spiele'!BQ43,ABS('alle Spiele'!$H43-'alle Spiele'!BP43)=1),Punktsystem!$B$10,0),0)</f>
        <v>0</v>
      </c>
      <c r="BR43" s="225">
        <f>IF(BP43=Punktsystem!$B$5,IF(AND(Punktsystem!$I$14&lt;&gt;"",'alle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BS43" s="230">
        <f>IF(OR('alle Spiele'!BS43="",'alle Spiele'!BT43=""),0,IF(AND('alle Spiele'!$H43='alle Spiele'!BS43,'alle Spiele'!$J43='alle Spiele'!BT43),Punktsystem!$B$5,IF(OR(AND('alle Spiele'!$H43-'alle Spiele'!$J43&lt;0,'alle Spiele'!BS43-'alle Spiele'!BT43&lt;0),AND('alle Spiele'!$H43-'alle Spiele'!$J43&gt;0,'alle Spiele'!BS43-'alle Spiele'!BT43&gt;0),AND('alle Spiele'!$H43-'alle Spiele'!$J43=0,'alle Spiele'!BS43-'alle Spiele'!BT43=0)),Punktsystem!$B$6,0)))</f>
        <v>0</v>
      </c>
      <c r="BT43" s="224">
        <f>IF(BS43=Punktsystem!$B$6,IF(AND(Punktsystem!$D$9&lt;&gt;"",'alle Spiele'!$H43-'alle Spiele'!$J43='alle Spiele'!BS43-'alle Spiele'!BT43,'alle Spiele'!$H43&lt;&gt;'alle Spiele'!$J43),Punktsystem!$B$9,0)+IF(AND(Punktsystem!$D$11&lt;&gt;"",OR('alle Spiele'!$H43='alle Spiele'!BS43,'alle Spiele'!$J43='alle Spiele'!BT43)),Punktsystem!$B$11,0)+IF(AND(Punktsystem!$D$10&lt;&gt;"",'alle Spiele'!$H43='alle Spiele'!$J43,'alle Spiele'!BS43='alle Spiele'!BT43,ABS('alle Spiele'!$H43-'alle Spiele'!BS43)=1),Punktsystem!$B$10,0),0)</f>
        <v>0</v>
      </c>
      <c r="BU43" s="225">
        <f>IF(BS43=Punktsystem!$B$5,IF(AND(Punktsystem!$I$14&lt;&gt;"",'alle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BV43" s="230">
        <f>IF(OR('alle Spiele'!BV43="",'alle Spiele'!BW43=""),0,IF(AND('alle Spiele'!$H43='alle Spiele'!BV43,'alle Spiele'!$J43='alle Spiele'!BW43),Punktsystem!$B$5,IF(OR(AND('alle Spiele'!$H43-'alle Spiele'!$J43&lt;0,'alle Spiele'!BV43-'alle Spiele'!BW43&lt;0),AND('alle Spiele'!$H43-'alle Spiele'!$J43&gt;0,'alle Spiele'!BV43-'alle Spiele'!BW43&gt;0),AND('alle Spiele'!$H43-'alle Spiele'!$J43=0,'alle Spiele'!BV43-'alle Spiele'!BW43=0)),Punktsystem!$B$6,0)))</f>
        <v>0</v>
      </c>
      <c r="BW43" s="224">
        <f>IF(BV43=Punktsystem!$B$6,IF(AND(Punktsystem!$D$9&lt;&gt;"",'alle Spiele'!$H43-'alle Spiele'!$J43='alle Spiele'!BV43-'alle Spiele'!BW43,'alle Spiele'!$H43&lt;&gt;'alle Spiele'!$J43),Punktsystem!$B$9,0)+IF(AND(Punktsystem!$D$11&lt;&gt;"",OR('alle Spiele'!$H43='alle Spiele'!BV43,'alle Spiele'!$J43='alle Spiele'!BW43)),Punktsystem!$B$11,0)+IF(AND(Punktsystem!$D$10&lt;&gt;"",'alle Spiele'!$H43='alle Spiele'!$J43,'alle Spiele'!BV43='alle Spiele'!BW43,ABS('alle Spiele'!$H43-'alle Spiele'!BV43)=1),Punktsystem!$B$10,0),0)</f>
        <v>0</v>
      </c>
      <c r="BX43" s="225">
        <f>IF(BV43=Punktsystem!$B$5,IF(AND(Punktsystem!$I$14&lt;&gt;"",'alle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BY43" s="230">
        <f>IF(OR('alle Spiele'!BY43="",'alle Spiele'!BZ43=""),0,IF(AND('alle Spiele'!$H43='alle Spiele'!BY43,'alle Spiele'!$J43='alle Spiele'!BZ43),Punktsystem!$B$5,IF(OR(AND('alle Spiele'!$H43-'alle Spiele'!$J43&lt;0,'alle Spiele'!BY43-'alle Spiele'!BZ43&lt;0),AND('alle Spiele'!$H43-'alle Spiele'!$J43&gt;0,'alle Spiele'!BY43-'alle Spiele'!BZ43&gt;0),AND('alle Spiele'!$H43-'alle Spiele'!$J43=0,'alle Spiele'!BY43-'alle Spiele'!BZ43=0)),Punktsystem!$B$6,0)))</f>
        <v>0</v>
      </c>
      <c r="BZ43" s="224">
        <f>IF(BY43=Punktsystem!$B$6,IF(AND(Punktsystem!$D$9&lt;&gt;"",'alle Spiele'!$H43-'alle Spiele'!$J43='alle Spiele'!BY43-'alle Spiele'!BZ43,'alle Spiele'!$H43&lt;&gt;'alle Spiele'!$J43),Punktsystem!$B$9,0)+IF(AND(Punktsystem!$D$11&lt;&gt;"",OR('alle Spiele'!$H43='alle Spiele'!BY43,'alle Spiele'!$J43='alle Spiele'!BZ43)),Punktsystem!$B$11,0)+IF(AND(Punktsystem!$D$10&lt;&gt;"",'alle Spiele'!$H43='alle Spiele'!$J43,'alle Spiele'!BY43='alle Spiele'!BZ43,ABS('alle Spiele'!$H43-'alle Spiele'!BY43)=1),Punktsystem!$B$10,0),0)</f>
        <v>0</v>
      </c>
      <c r="CA43" s="225">
        <f>IF(BY43=Punktsystem!$B$5,IF(AND(Punktsystem!$I$14&lt;&gt;"",'alle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CB43" s="230">
        <f>IF(OR('alle Spiele'!CB43="",'alle Spiele'!CC43=""),0,IF(AND('alle Spiele'!$H43='alle Spiele'!CB43,'alle Spiele'!$J43='alle Spiele'!CC43),Punktsystem!$B$5,IF(OR(AND('alle Spiele'!$H43-'alle Spiele'!$J43&lt;0,'alle Spiele'!CB43-'alle Spiele'!CC43&lt;0),AND('alle Spiele'!$H43-'alle Spiele'!$J43&gt;0,'alle Spiele'!CB43-'alle Spiele'!CC43&gt;0),AND('alle Spiele'!$H43-'alle Spiele'!$J43=0,'alle Spiele'!CB43-'alle Spiele'!CC43=0)),Punktsystem!$B$6,0)))</f>
        <v>0</v>
      </c>
      <c r="CC43" s="224">
        <f>IF(CB43=Punktsystem!$B$6,IF(AND(Punktsystem!$D$9&lt;&gt;"",'alle Spiele'!$H43-'alle Spiele'!$J43='alle Spiele'!CB43-'alle Spiele'!CC43,'alle Spiele'!$H43&lt;&gt;'alle Spiele'!$J43),Punktsystem!$B$9,0)+IF(AND(Punktsystem!$D$11&lt;&gt;"",OR('alle Spiele'!$H43='alle Spiele'!CB43,'alle Spiele'!$J43='alle Spiele'!CC43)),Punktsystem!$B$11,0)+IF(AND(Punktsystem!$D$10&lt;&gt;"",'alle Spiele'!$H43='alle Spiele'!$J43,'alle Spiele'!CB43='alle Spiele'!CC43,ABS('alle Spiele'!$H43-'alle Spiele'!CB43)=1),Punktsystem!$B$10,0),0)</f>
        <v>0</v>
      </c>
      <c r="CD43" s="225">
        <f>IF(CB43=Punktsystem!$B$5,IF(AND(Punktsystem!$I$14&lt;&gt;"",'alle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CE43" s="230">
        <f>IF(OR('alle Spiele'!CE43="",'alle Spiele'!CF43=""),0,IF(AND('alle Spiele'!$H43='alle Spiele'!CE43,'alle Spiele'!$J43='alle Spiele'!CF43),Punktsystem!$B$5,IF(OR(AND('alle Spiele'!$H43-'alle Spiele'!$J43&lt;0,'alle Spiele'!CE43-'alle Spiele'!CF43&lt;0),AND('alle Spiele'!$H43-'alle Spiele'!$J43&gt;0,'alle Spiele'!CE43-'alle Spiele'!CF43&gt;0),AND('alle Spiele'!$H43-'alle Spiele'!$J43=0,'alle Spiele'!CE43-'alle Spiele'!CF43=0)),Punktsystem!$B$6,0)))</f>
        <v>0</v>
      </c>
      <c r="CF43" s="224">
        <f>IF(CE43=Punktsystem!$B$6,IF(AND(Punktsystem!$D$9&lt;&gt;"",'alle Spiele'!$H43-'alle Spiele'!$J43='alle Spiele'!CE43-'alle Spiele'!CF43,'alle Spiele'!$H43&lt;&gt;'alle Spiele'!$J43),Punktsystem!$B$9,0)+IF(AND(Punktsystem!$D$11&lt;&gt;"",OR('alle Spiele'!$H43='alle Spiele'!CE43,'alle Spiele'!$J43='alle Spiele'!CF43)),Punktsystem!$B$11,0)+IF(AND(Punktsystem!$D$10&lt;&gt;"",'alle Spiele'!$H43='alle Spiele'!$J43,'alle Spiele'!CE43='alle Spiele'!CF43,ABS('alle Spiele'!$H43-'alle Spiele'!CE43)=1),Punktsystem!$B$10,0),0)</f>
        <v>0</v>
      </c>
      <c r="CG43" s="225">
        <f>IF(CE43=Punktsystem!$B$5,IF(AND(Punktsystem!$I$14&lt;&gt;"",'alle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CH43" s="230">
        <f>IF(OR('alle Spiele'!CH43="",'alle Spiele'!CI43=""),0,IF(AND('alle Spiele'!$H43='alle Spiele'!CH43,'alle Spiele'!$J43='alle Spiele'!CI43),Punktsystem!$B$5,IF(OR(AND('alle Spiele'!$H43-'alle Spiele'!$J43&lt;0,'alle Spiele'!CH43-'alle Spiele'!CI43&lt;0),AND('alle Spiele'!$H43-'alle Spiele'!$J43&gt;0,'alle Spiele'!CH43-'alle Spiele'!CI43&gt;0),AND('alle Spiele'!$H43-'alle Spiele'!$J43=0,'alle Spiele'!CH43-'alle Spiele'!CI43=0)),Punktsystem!$B$6,0)))</f>
        <v>0</v>
      </c>
      <c r="CI43" s="224">
        <f>IF(CH43=Punktsystem!$B$6,IF(AND(Punktsystem!$D$9&lt;&gt;"",'alle Spiele'!$H43-'alle Spiele'!$J43='alle Spiele'!CH43-'alle Spiele'!CI43,'alle Spiele'!$H43&lt;&gt;'alle Spiele'!$J43),Punktsystem!$B$9,0)+IF(AND(Punktsystem!$D$11&lt;&gt;"",OR('alle Spiele'!$H43='alle Spiele'!CH43,'alle Spiele'!$J43='alle Spiele'!CI43)),Punktsystem!$B$11,0)+IF(AND(Punktsystem!$D$10&lt;&gt;"",'alle Spiele'!$H43='alle Spiele'!$J43,'alle Spiele'!CH43='alle Spiele'!CI43,ABS('alle Spiele'!$H43-'alle Spiele'!CH43)=1),Punktsystem!$B$10,0),0)</f>
        <v>0</v>
      </c>
      <c r="CJ43" s="225">
        <f>IF(CH43=Punktsystem!$B$5,IF(AND(Punktsystem!$I$14&lt;&gt;"",'alle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CK43" s="230">
        <f>IF(OR('alle Spiele'!CK43="",'alle Spiele'!CL43=""),0,IF(AND('alle Spiele'!$H43='alle Spiele'!CK43,'alle Spiele'!$J43='alle Spiele'!CL43),Punktsystem!$B$5,IF(OR(AND('alle Spiele'!$H43-'alle Spiele'!$J43&lt;0,'alle Spiele'!CK43-'alle Spiele'!CL43&lt;0),AND('alle Spiele'!$H43-'alle Spiele'!$J43&gt;0,'alle Spiele'!CK43-'alle Spiele'!CL43&gt;0),AND('alle Spiele'!$H43-'alle Spiele'!$J43=0,'alle Spiele'!CK43-'alle Spiele'!CL43=0)),Punktsystem!$B$6,0)))</f>
        <v>0</v>
      </c>
      <c r="CL43" s="224">
        <f>IF(CK43=Punktsystem!$B$6,IF(AND(Punktsystem!$D$9&lt;&gt;"",'alle Spiele'!$H43-'alle Spiele'!$J43='alle Spiele'!CK43-'alle Spiele'!CL43,'alle Spiele'!$H43&lt;&gt;'alle Spiele'!$J43),Punktsystem!$B$9,0)+IF(AND(Punktsystem!$D$11&lt;&gt;"",OR('alle Spiele'!$H43='alle Spiele'!CK43,'alle Spiele'!$J43='alle Spiele'!CL43)),Punktsystem!$B$11,0)+IF(AND(Punktsystem!$D$10&lt;&gt;"",'alle Spiele'!$H43='alle Spiele'!$J43,'alle Spiele'!CK43='alle Spiele'!CL43,ABS('alle Spiele'!$H43-'alle Spiele'!CK43)=1),Punktsystem!$B$10,0),0)</f>
        <v>0</v>
      </c>
      <c r="CM43" s="225">
        <f>IF(CK43=Punktsystem!$B$5,IF(AND(Punktsystem!$I$14&lt;&gt;"",'alle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CN43" s="230">
        <f>IF(OR('alle Spiele'!CN43="",'alle Spiele'!CO43=""),0,IF(AND('alle Spiele'!$H43='alle Spiele'!CN43,'alle Spiele'!$J43='alle Spiele'!CO43),Punktsystem!$B$5,IF(OR(AND('alle Spiele'!$H43-'alle Spiele'!$J43&lt;0,'alle Spiele'!CN43-'alle Spiele'!CO43&lt;0),AND('alle Spiele'!$H43-'alle Spiele'!$J43&gt;0,'alle Spiele'!CN43-'alle Spiele'!CO43&gt;0),AND('alle Spiele'!$H43-'alle Spiele'!$J43=0,'alle Spiele'!CN43-'alle Spiele'!CO43=0)),Punktsystem!$B$6,0)))</f>
        <v>0</v>
      </c>
      <c r="CO43" s="224">
        <f>IF(CN43=Punktsystem!$B$6,IF(AND(Punktsystem!$D$9&lt;&gt;"",'alle Spiele'!$H43-'alle Spiele'!$J43='alle Spiele'!CN43-'alle Spiele'!CO43,'alle Spiele'!$H43&lt;&gt;'alle Spiele'!$J43),Punktsystem!$B$9,0)+IF(AND(Punktsystem!$D$11&lt;&gt;"",OR('alle Spiele'!$H43='alle Spiele'!CN43,'alle Spiele'!$J43='alle Spiele'!CO43)),Punktsystem!$B$11,0)+IF(AND(Punktsystem!$D$10&lt;&gt;"",'alle Spiele'!$H43='alle Spiele'!$J43,'alle Spiele'!CN43='alle Spiele'!CO43,ABS('alle Spiele'!$H43-'alle Spiele'!CN43)=1),Punktsystem!$B$10,0),0)</f>
        <v>0</v>
      </c>
      <c r="CP43" s="225">
        <f>IF(CN43=Punktsystem!$B$5,IF(AND(Punktsystem!$I$14&lt;&gt;"",'alle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CQ43" s="230">
        <f>IF(OR('alle Spiele'!CQ43="",'alle Spiele'!CR43=""),0,IF(AND('alle Spiele'!$H43='alle Spiele'!CQ43,'alle Spiele'!$J43='alle Spiele'!CR43),Punktsystem!$B$5,IF(OR(AND('alle Spiele'!$H43-'alle Spiele'!$J43&lt;0,'alle Spiele'!CQ43-'alle Spiele'!CR43&lt;0),AND('alle Spiele'!$H43-'alle Spiele'!$J43&gt;0,'alle Spiele'!CQ43-'alle Spiele'!CR43&gt;0),AND('alle Spiele'!$H43-'alle Spiele'!$J43=0,'alle Spiele'!CQ43-'alle Spiele'!CR43=0)),Punktsystem!$B$6,0)))</f>
        <v>0</v>
      </c>
      <c r="CR43" s="224">
        <f>IF(CQ43=Punktsystem!$B$6,IF(AND(Punktsystem!$D$9&lt;&gt;"",'alle Spiele'!$H43-'alle Spiele'!$J43='alle Spiele'!CQ43-'alle Spiele'!CR43,'alle Spiele'!$H43&lt;&gt;'alle Spiele'!$J43),Punktsystem!$B$9,0)+IF(AND(Punktsystem!$D$11&lt;&gt;"",OR('alle Spiele'!$H43='alle Spiele'!CQ43,'alle Spiele'!$J43='alle Spiele'!CR43)),Punktsystem!$B$11,0)+IF(AND(Punktsystem!$D$10&lt;&gt;"",'alle Spiele'!$H43='alle Spiele'!$J43,'alle Spiele'!CQ43='alle Spiele'!CR43,ABS('alle Spiele'!$H43-'alle Spiele'!CQ43)=1),Punktsystem!$B$10,0),0)</f>
        <v>0</v>
      </c>
      <c r="CS43" s="225">
        <f>IF(CQ43=Punktsystem!$B$5,IF(AND(Punktsystem!$I$14&lt;&gt;"",'alle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CT43" s="230">
        <f>IF(OR('alle Spiele'!CT43="",'alle Spiele'!CU43=""),0,IF(AND('alle Spiele'!$H43='alle Spiele'!CT43,'alle Spiele'!$J43='alle Spiele'!CU43),Punktsystem!$B$5,IF(OR(AND('alle Spiele'!$H43-'alle Spiele'!$J43&lt;0,'alle Spiele'!CT43-'alle Spiele'!CU43&lt;0),AND('alle Spiele'!$H43-'alle Spiele'!$J43&gt;0,'alle Spiele'!CT43-'alle Spiele'!CU43&gt;0),AND('alle Spiele'!$H43-'alle Spiele'!$J43=0,'alle Spiele'!CT43-'alle Spiele'!CU43=0)),Punktsystem!$B$6,0)))</f>
        <v>0</v>
      </c>
      <c r="CU43" s="224">
        <f>IF(CT43=Punktsystem!$B$6,IF(AND(Punktsystem!$D$9&lt;&gt;"",'alle Spiele'!$H43-'alle Spiele'!$J43='alle Spiele'!CT43-'alle Spiele'!CU43,'alle Spiele'!$H43&lt;&gt;'alle Spiele'!$J43),Punktsystem!$B$9,0)+IF(AND(Punktsystem!$D$11&lt;&gt;"",OR('alle Spiele'!$H43='alle Spiele'!CT43,'alle Spiele'!$J43='alle Spiele'!CU43)),Punktsystem!$B$11,0)+IF(AND(Punktsystem!$D$10&lt;&gt;"",'alle Spiele'!$H43='alle Spiele'!$J43,'alle Spiele'!CT43='alle Spiele'!CU43,ABS('alle Spiele'!$H43-'alle Spiele'!CT43)=1),Punktsystem!$B$10,0),0)</f>
        <v>0</v>
      </c>
      <c r="CV43" s="225">
        <f>IF(CT43=Punktsystem!$B$5,IF(AND(Punktsystem!$I$14&lt;&gt;"",'alle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CW43" s="230">
        <f>IF(OR('alle Spiele'!CW43="",'alle Spiele'!CX43=""),0,IF(AND('alle Spiele'!$H43='alle Spiele'!CW43,'alle Spiele'!$J43='alle Spiele'!CX43),Punktsystem!$B$5,IF(OR(AND('alle Spiele'!$H43-'alle Spiele'!$J43&lt;0,'alle Spiele'!CW43-'alle Spiele'!CX43&lt;0),AND('alle Spiele'!$H43-'alle Spiele'!$J43&gt;0,'alle Spiele'!CW43-'alle Spiele'!CX43&gt;0),AND('alle Spiele'!$H43-'alle Spiele'!$J43=0,'alle Spiele'!CW43-'alle Spiele'!CX43=0)),Punktsystem!$B$6,0)))</f>
        <v>0</v>
      </c>
      <c r="CX43" s="224">
        <f>IF(CW43=Punktsystem!$B$6,IF(AND(Punktsystem!$D$9&lt;&gt;"",'alle Spiele'!$H43-'alle Spiele'!$J43='alle Spiele'!CW43-'alle Spiele'!CX43,'alle Spiele'!$H43&lt;&gt;'alle Spiele'!$J43),Punktsystem!$B$9,0)+IF(AND(Punktsystem!$D$11&lt;&gt;"",OR('alle Spiele'!$H43='alle Spiele'!CW43,'alle Spiele'!$J43='alle Spiele'!CX43)),Punktsystem!$B$11,0)+IF(AND(Punktsystem!$D$10&lt;&gt;"",'alle Spiele'!$H43='alle Spiele'!$J43,'alle Spiele'!CW43='alle Spiele'!CX43,ABS('alle Spiele'!$H43-'alle Spiele'!CW43)=1),Punktsystem!$B$10,0),0)</f>
        <v>0</v>
      </c>
      <c r="CY43" s="225">
        <f>IF(CW43=Punktsystem!$B$5,IF(AND(Punktsystem!$I$14&lt;&gt;"",'alle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CZ43" s="230">
        <f>IF(OR('alle Spiele'!CZ43="",'alle Spiele'!DA43=""),0,IF(AND('alle Spiele'!$H43='alle Spiele'!CZ43,'alle Spiele'!$J43='alle Spiele'!DA43),Punktsystem!$B$5,IF(OR(AND('alle Spiele'!$H43-'alle Spiele'!$J43&lt;0,'alle Spiele'!CZ43-'alle Spiele'!DA43&lt;0),AND('alle Spiele'!$H43-'alle Spiele'!$J43&gt;0,'alle Spiele'!CZ43-'alle Spiele'!DA43&gt;0),AND('alle Spiele'!$H43-'alle Spiele'!$J43=0,'alle Spiele'!CZ43-'alle Spiele'!DA43=0)),Punktsystem!$B$6,0)))</f>
        <v>0</v>
      </c>
      <c r="DA43" s="224">
        <f>IF(CZ43=Punktsystem!$B$6,IF(AND(Punktsystem!$D$9&lt;&gt;"",'alle Spiele'!$H43-'alle Spiele'!$J43='alle Spiele'!CZ43-'alle Spiele'!DA43,'alle Spiele'!$H43&lt;&gt;'alle Spiele'!$J43),Punktsystem!$B$9,0)+IF(AND(Punktsystem!$D$11&lt;&gt;"",OR('alle Spiele'!$H43='alle Spiele'!CZ43,'alle Spiele'!$J43='alle Spiele'!DA43)),Punktsystem!$B$11,0)+IF(AND(Punktsystem!$D$10&lt;&gt;"",'alle Spiele'!$H43='alle Spiele'!$J43,'alle Spiele'!CZ43='alle Spiele'!DA43,ABS('alle Spiele'!$H43-'alle Spiele'!CZ43)=1),Punktsystem!$B$10,0),0)</f>
        <v>0</v>
      </c>
      <c r="DB43" s="225">
        <f>IF(CZ43=Punktsystem!$B$5,IF(AND(Punktsystem!$I$14&lt;&gt;"",'alle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DC43" s="230">
        <f>IF(OR('alle Spiele'!DC43="",'alle Spiele'!DD43=""),0,IF(AND('alle Spiele'!$H43='alle Spiele'!DC43,'alle Spiele'!$J43='alle Spiele'!DD43),Punktsystem!$B$5,IF(OR(AND('alle Spiele'!$H43-'alle Spiele'!$J43&lt;0,'alle Spiele'!DC43-'alle Spiele'!DD43&lt;0),AND('alle Spiele'!$H43-'alle Spiele'!$J43&gt;0,'alle Spiele'!DC43-'alle Spiele'!DD43&gt;0),AND('alle Spiele'!$H43-'alle Spiele'!$J43=0,'alle Spiele'!DC43-'alle Spiele'!DD43=0)),Punktsystem!$B$6,0)))</f>
        <v>0</v>
      </c>
      <c r="DD43" s="224">
        <f>IF(DC43=Punktsystem!$B$6,IF(AND(Punktsystem!$D$9&lt;&gt;"",'alle Spiele'!$H43-'alle Spiele'!$J43='alle Spiele'!DC43-'alle Spiele'!DD43,'alle Spiele'!$H43&lt;&gt;'alle Spiele'!$J43),Punktsystem!$B$9,0)+IF(AND(Punktsystem!$D$11&lt;&gt;"",OR('alle Spiele'!$H43='alle Spiele'!DC43,'alle Spiele'!$J43='alle Spiele'!DD43)),Punktsystem!$B$11,0)+IF(AND(Punktsystem!$D$10&lt;&gt;"",'alle Spiele'!$H43='alle Spiele'!$J43,'alle Spiele'!DC43='alle Spiele'!DD43,ABS('alle Spiele'!$H43-'alle Spiele'!DC43)=1),Punktsystem!$B$10,0),0)</f>
        <v>0</v>
      </c>
      <c r="DE43" s="225">
        <f>IF(DC43=Punktsystem!$B$5,IF(AND(Punktsystem!$I$14&lt;&gt;"",'alle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DF43" s="230">
        <f>IF(OR('alle Spiele'!DF43="",'alle Spiele'!DG43=""),0,IF(AND('alle Spiele'!$H43='alle Spiele'!DF43,'alle Spiele'!$J43='alle Spiele'!DG43),Punktsystem!$B$5,IF(OR(AND('alle Spiele'!$H43-'alle Spiele'!$J43&lt;0,'alle Spiele'!DF43-'alle Spiele'!DG43&lt;0),AND('alle Spiele'!$H43-'alle Spiele'!$J43&gt;0,'alle Spiele'!DF43-'alle Spiele'!DG43&gt;0),AND('alle Spiele'!$H43-'alle Spiele'!$J43=0,'alle Spiele'!DF43-'alle Spiele'!DG43=0)),Punktsystem!$B$6,0)))</f>
        <v>0</v>
      </c>
      <c r="DG43" s="224">
        <f>IF(DF43=Punktsystem!$B$6,IF(AND(Punktsystem!$D$9&lt;&gt;"",'alle Spiele'!$H43-'alle Spiele'!$J43='alle Spiele'!DF43-'alle Spiele'!DG43,'alle Spiele'!$H43&lt;&gt;'alle Spiele'!$J43),Punktsystem!$B$9,0)+IF(AND(Punktsystem!$D$11&lt;&gt;"",OR('alle Spiele'!$H43='alle Spiele'!DF43,'alle Spiele'!$J43='alle Spiele'!DG43)),Punktsystem!$B$11,0)+IF(AND(Punktsystem!$D$10&lt;&gt;"",'alle Spiele'!$H43='alle Spiele'!$J43,'alle Spiele'!DF43='alle Spiele'!DG43,ABS('alle Spiele'!$H43-'alle Spiele'!DF43)=1),Punktsystem!$B$10,0),0)</f>
        <v>0</v>
      </c>
      <c r="DH43" s="225">
        <f>IF(DF43=Punktsystem!$B$5,IF(AND(Punktsystem!$I$14&lt;&gt;"",'alle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DI43" s="230">
        <f>IF(OR('alle Spiele'!DI43="",'alle Spiele'!DJ43=""),0,IF(AND('alle Spiele'!$H43='alle Spiele'!DI43,'alle Spiele'!$J43='alle Spiele'!DJ43),Punktsystem!$B$5,IF(OR(AND('alle Spiele'!$H43-'alle Spiele'!$J43&lt;0,'alle Spiele'!DI43-'alle Spiele'!DJ43&lt;0),AND('alle Spiele'!$H43-'alle Spiele'!$J43&gt;0,'alle Spiele'!DI43-'alle Spiele'!DJ43&gt;0),AND('alle Spiele'!$H43-'alle Spiele'!$J43=0,'alle Spiele'!DI43-'alle Spiele'!DJ43=0)),Punktsystem!$B$6,0)))</f>
        <v>0</v>
      </c>
      <c r="DJ43" s="224">
        <f>IF(DI43=Punktsystem!$B$6,IF(AND(Punktsystem!$D$9&lt;&gt;"",'alle Spiele'!$H43-'alle Spiele'!$J43='alle Spiele'!DI43-'alle Spiele'!DJ43,'alle Spiele'!$H43&lt;&gt;'alle Spiele'!$J43),Punktsystem!$B$9,0)+IF(AND(Punktsystem!$D$11&lt;&gt;"",OR('alle Spiele'!$H43='alle Spiele'!DI43,'alle Spiele'!$J43='alle Spiele'!DJ43)),Punktsystem!$B$11,0)+IF(AND(Punktsystem!$D$10&lt;&gt;"",'alle Spiele'!$H43='alle Spiele'!$J43,'alle Spiele'!DI43='alle Spiele'!DJ43,ABS('alle Spiele'!$H43-'alle Spiele'!DI43)=1),Punktsystem!$B$10,0),0)</f>
        <v>0</v>
      </c>
      <c r="DK43" s="225">
        <f>IF(DI43=Punktsystem!$B$5,IF(AND(Punktsystem!$I$14&lt;&gt;"",'alle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DL43" s="230">
        <f>IF(OR('alle Spiele'!DL43="",'alle Spiele'!DM43=""),0,IF(AND('alle Spiele'!$H43='alle Spiele'!DL43,'alle Spiele'!$J43='alle Spiele'!DM43),Punktsystem!$B$5,IF(OR(AND('alle Spiele'!$H43-'alle Spiele'!$J43&lt;0,'alle Spiele'!DL43-'alle Spiele'!DM43&lt;0),AND('alle Spiele'!$H43-'alle Spiele'!$J43&gt;0,'alle Spiele'!DL43-'alle Spiele'!DM43&gt;0),AND('alle Spiele'!$H43-'alle Spiele'!$J43=0,'alle Spiele'!DL43-'alle Spiele'!DM43=0)),Punktsystem!$B$6,0)))</f>
        <v>0</v>
      </c>
      <c r="DM43" s="224">
        <f>IF(DL43=Punktsystem!$B$6,IF(AND(Punktsystem!$D$9&lt;&gt;"",'alle Spiele'!$H43-'alle Spiele'!$J43='alle Spiele'!DL43-'alle Spiele'!DM43,'alle Spiele'!$H43&lt;&gt;'alle Spiele'!$J43),Punktsystem!$B$9,0)+IF(AND(Punktsystem!$D$11&lt;&gt;"",OR('alle Spiele'!$H43='alle Spiele'!DL43,'alle Spiele'!$J43='alle Spiele'!DM43)),Punktsystem!$B$11,0)+IF(AND(Punktsystem!$D$10&lt;&gt;"",'alle Spiele'!$H43='alle Spiele'!$J43,'alle Spiele'!DL43='alle Spiele'!DM43,ABS('alle Spiele'!$H43-'alle Spiele'!DL43)=1),Punktsystem!$B$10,0),0)</f>
        <v>0</v>
      </c>
      <c r="DN43" s="225">
        <f>IF(DL43=Punktsystem!$B$5,IF(AND(Punktsystem!$I$14&lt;&gt;"",'alle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DO43" s="230">
        <f>IF(OR('alle Spiele'!DO43="",'alle Spiele'!DP43=""),0,IF(AND('alle Spiele'!$H43='alle Spiele'!DO43,'alle Spiele'!$J43='alle Spiele'!DP43),Punktsystem!$B$5,IF(OR(AND('alle Spiele'!$H43-'alle Spiele'!$J43&lt;0,'alle Spiele'!DO43-'alle Spiele'!DP43&lt;0),AND('alle Spiele'!$H43-'alle Spiele'!$J43&gt;0,'alle Spiele'!DO43-'alle Spiele'!DP43&gt;0),AND('alle Spiele'!$H43-'alle Spiele'!$J43=0,'alle Spiele'!DO43-'alle Spiele'!DP43=0)),Punktsystem!$B$6,0)))</f>
        <v>0</v>
      </c>
      <c r="DP43" s="224">
        <f>IF(DO43=Punktsystem!$B$6,IF(AND(Punktsystem!$D$9&lt;&gt;"",'alle Spiele'!$H43-'alle Spiele'!$J43='alle Spiele'!DO43-'alle Spiele'!DP43,'alle Spiele'!$H43&lt;&gt;'alle Spiele'!$J43),Punktsystem!$B$9,0)+IF(AND(Punktsystem!$D$11&lt;&gt;"",OR('alle Spiele'!$H43='alle Spiele'!DO43,'alle Spiele'!$J43='alle Spiele'!DP43)),Punktsystem!$B$11,0)+IF(AND(Punktsystem!$D$10&lt;&gt;"",'alle Spiele'!$H43='alle Spiele'!$J43,'alle Spiele'!DO43='alle Spiele'!DP43,ABS('alle Spiele'!$H43-'alle Spiele'!DO43)=1),Punktsystem!$B$10,0),0)</f>
        <v>0</v>
      </c>
      <c r="DQ43" s="225">
        <f>IF(DO43=Punktsystem!$B$5,IF(AND(Punktsystem!$I$14&lt;&gt;"",'alle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DR43" s="230">
        <f>IF(OR('alle Spiele'!DR43="",'alle Spiele'!DS43=""),0,IF(AND('alle Spiele'!$H43='alle Spiele'!DR43,'alle Spiele'!$J43='alle Spiele'!DS43),Punktsystem!$B$5,IF(OR(AND('alle Spiele'!$H43-'alle Spiele'!$J43&lt;0,'alle Spiele'!DR43-'alle Spiele'!DS43&lt;0),AND('alle Spiele'!$H43-'alle Spiele'!$J43&gt;0,'alle Spiele'!DR43-'alle Spiele'!DS43&gt;0),AND('alle Spiele'!$H43-'alle Spiele'!$J43=0,'alle Spiele'!DR43-'alle Spiele'!DS43=0)),Punktsystem!$B$6,0)))</f>
        <v>0</v>
      </c>
      <c r="DS43" s="224">
        <f>IF(DR43=Punktsystem!$B$6,IF(AND(Punktsystem!$D$9&lt;&gt;"",'alle Spiele'!$H43-'alle Spiele'!$J43='alle Spiele'!DR43-'alle Spiele'!DS43,'alle Spiele'!$H43&lt;&gt;'alle Spiele'!$J43),Punktsystem!$B$9,0)+IF(AND(Punktsystem!$D$11&lt;&gt;"",OR('alle Spiele'!$H43='alle Spiele'!DR43,'alle Spiele'!$J43='alle Spiele'!DS43)),Punktsystem!$B$11,0)+IF(AND(Punktsystem!$D$10&lt;&gt;"",'alle Spiele'!$H43='alle Spiele'!$J43,'alle Spiele'!DR43='alle Spiele'!DS43,ABS('alle Spiele'!$H43-'alle Spiele'!DR43)=1),Punktsystem!$B$10,0),0)</f>
        <v>0</v>
      </c>
      <c r="DT43" s="225">
        <f>IF(DR43=Punktsystem!$B$5,IF(AND(Punktsystem!$I$14&lt;&gt;"",'alle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DU43" s="230">
        <f>IF(OR('alle Spiele'!DU43="",'alle Spiele'!DV43=""),0,IF(AND('alle Spiele'!$H43='alle Spiele'!DU43,'alle Spiele'!$J43='alle Spiele'!DV43),Punktsystem!$B$5,IF(OR(AND('alle Spiele'!$H43-'alle Spiele'!$J43&lt;0,'alle Spiele'!DU43-'alle Spiele'!DV43&lt;0),AND('alle Spiele'!$H43-'alle Spiele'!$J43&gt;0,'alle Spiele'!DU43-'alle Spiele'!DV43&gt;0),AND('alle Spiele'!$H43-'alle Spiele'!$J43=0,'alle Spiele'!DU43-'alle Spiele'!DV43=0)),Punktsystem!$B$6,0)))</f>
        <v>0</v>
      </c>
      <c r="DV43" s="224">
        <f>IF(DU43=Punktsystem!$B$6,IF(AND(Punktsystem!$D$9&lt;&gt;"",'alle Spiele'!$H43-'alle Spiele'!$J43='alle Spiele'!DU43-'alle Spiele'!DV43,'alle Spiele'!$H43&lt;&gt;'alle Spiele'!$J43),Punktsystem!$B$9,0)+IF(AND(Punktsystem!$D$11&lt;&gt;"",OR('alle Spiele'!$H43='alle Spiele'!DU43,'alle Spiele'!$J43='alle Spiele'!DV43)),Punktsystem!$B$11,0)+IF(AND(Punktsystem!$D$10&lt;&gt;"",'alle Spiele'!$H43='alle Spiele'!$J43,'alle Spiele'!DU43='alle Spiele'!DV43,ABS('alle Spiele'!$H43-'alle Spiele'!DU43)=1),Punktsystem!$B$10,0),0)</f>
        <v>0</v>
      </c>
      <c r="DW43" s="225">
        <f>IF(DU43=Punktsystem!$B$5,IF(AND(Punktsystem!$I$14&lt;&gt;"",'alle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DX43" s="230">
        <f>IF(OR('alle Spiele'!DX43="",'alle Spiele'!DY43=""),0,IF(AND('alle Spiele'!$H43='alle Spiele'!DX43,'alle Spiele'!$J43='alle Spiele'!DY43),Punktsystem!$B$5,IF(OR(AND('alle Spiele'!$H43-'alle Spiele'!$J43&lt;0,'alle Spiele'!DX43-'alle Spiele'!DY43&lt;0),AND('alle Spiele'!$H43-'alle Spiele'!$J43&gt;0,'alle Spiele'!DX43-'alle Spiele'!DY43&gt;0),AND('alle Spiele'!$H43-'alle Spiele'!$J43=0,'alle Spiele'!DX43-'alle Spiele'!DY43=0)),Punktsystem!$B$6,0)))</f>
        <v>0</v>
      </c>
      <c r="DY43" s="224">
        <f>IF(DX43=Punktsystem!$B$6,IF(AND(Punktsystem!$D$9&lt;&gt;"",'alle Spiele'!$H43-'alle Spiele'!$J43='alle Spiele'!DX43-'alle Spiele'!DY43,'alle Spiele'!$H43&lt;&gt;'alle Spiele'!$J43),Punktsystem!$B$9,0)+IF(AND(Punktsystem!$D$11&lt;&gt;"",OR('alle Spiele'!$H43='alle Spiele'!DX43,'alle Spiele'!$J43='alle Spiele'!DY43)),Punktsystem!$B$11,0)+IF(AND(Punktsystem!$D$10&lt;&gt;"",'alle Spiele'!$H43='alle Spiele'!$J43,'alle Spiele'!DX43='alle Spiele'!DY43,ABS('alle Spiele'!$H43-'alle Spiele'!DX43)=1),Punktsystem!$B$10,0),0)</f>
        <v>0</v>
      </c>
      <c r="DZ43" s="225">
        <f>IF(DX43=Punktsystem!$B$5,IF(AND(Punktsystem!$I$14&lt;&gt;"",'alle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EA43" s="230">
        <f>IF(OR('alle Spiele'!EA43="",'alle Spiele'!EB43=""),0,IF(AND('alle Spiele'!$H43='alle Spiele'!EA43,'alle Spiele'!$J43='alle Spiele'!EB43),Punktsystem!$B$5,IF(OR(AND('alle Spiele'!$H43-'alle Spiele'!$J43&lt;0,'alle Spiele'!EA43-'alle Spiele'!EB43&lt;0),AND('alle Spiele'!$H43-'alle Spiele'!$J43&gt;0,'alle Spiele'!EA43-'alle Spiele'!EB43&gt;0),AND('alle Spiele'!$H43-'alle Spiele'!$J43=0,'alle Spiele'!EA43-'alle Spiele'!EB43=0)),Punktsystem!$B$6,0)))</f>
        <v>0</v>
      </c>
      <c r="EB43" s="224">
        <f>IF(EA43=Punktsystem!$B$6,IF(AND(Punktsystem!$D$9&lt;&gt;"",'alle Spiele'!$H43-'alle Spiele'!$J43='alle Spiele'!EA43-'alle Spiele'!EB43,'alle Spiele'!$H43&lt;&gt;'alle Spiele'!$J43),Punktsystem!$B$9,0)+IF(AND(Punktsystem!$D$11&lt;&gt;"",OR('alle Spiele'!$H43='alle Spiele'!EA43,'alle Spiele'!$J43='alle Spiele'!EB43)),Punktsystem!$B$11,0)+IF(AND(Punktsystem!$D$10&lt;&gt;"",'alle Spiele'!$H43='alle Spiele'!$J43,'alle Spiele'!EA43='alle Spiele'!EB43,ABS('alle Spiele'!$H43-'alle Spiele'!EA43)=1),Punktsystem!$B$10,0),0)</f>
        <v>0</v>
      </c>
      <c r="EC43" s="225">
        <f>IF(EA43=Punktsystem!$B$5,IF(AND(Punktsystem!$I$14&lt;&gt;"",'alle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ED43" s="230">
        <f>IF(OR('alle Spiele'!ED43="",'alle Spiele'!EE43=""),0,IF(AND('alle Spiele'!$H43='alle Spiele'!ED43,'alle Spiele'!$J43='alle Spiele'!EE43),Punktsystem!$B$5,IF(OR(AND('alle Spiele'!$H43-'alle Spiele'!$J43&lt;0,'alle Spiele'!ED43-'alle Spiele'!EE43&lt;0),AND('alle Spiele'!$H43-'alle Spiele'!$J43&gt;0,'alle Spiele'!ED43-'alle Spiele'!EE43&gt;0),AND('alle Spiele'!$H43-'alle Spiele'!$J43=0,'alle Spiele'!ED43-'alle Spiele'!EE43=0)),Punktsystem!$B$6,0)))</f>
        <v>0</v>
      </c>
      <c r="EE43" s="224">
        <f>IF(ED43=Punktsystem!$B$6,IF(AND(Punktsystem!$D$9&lt;&gt;"",'alle Spiele'!$H43-'alle Spiele'!$J43='alle Spiele'!ED43-'alle Spiele'!EE43,'alle Spiele'!$H43&lt;&gt;'alle Spiele'!$J43),Punktsystem!$B$9,0)+IF(AND(Punktsystem!$D$11&lt;&gt;"",OR('alle Spiele'!$H43='alle Spiele'!ED43,'alle Spiele'!$J43='alle Spiele'!EE43)),Punktsystem!$B$11,0)+IF(AND(Punktsystem!$D$10&lt;&gt;"",'alle Spiele'!$H43='alle Spiele'!$J43,'alle Spiele'!ED43='alle Spiele'!EE43,ABS('alle Spiele'!$H43-'alle Spiele'!ED43)=1),Punktsystem!$B$10,0),0)</f>
        <v>0</v>
      </c>
      <c r="EF43" s="225">
        <f>IF(ED43=Punktsystem!$B$5,IF(AND(Punktsystem!$I$14&lt;&gt;"",'alle Spiele'!$H43+'alle Spiele'!$J43&gt;Punktsystem!$D$14),('alle Spiele'!$H43+'alle Spiele'!$J43-Punktsystem!$D$14)*Punktsystem!$F$14,0)+IF(AND(Punktsystem!$I$15&lt;&gt;"",ABS('alle Spiele'!$H43-'alle Spiele'!$J43)&gt;Punktsystem!$D$15),(ABS('alle Spiele'!$H43-'alle Spiele'!$J43)-Punktsystem!$D$15)*Punktsystem!$F$15,0),0)</f>
        <v>0</v>
      </c>
      <c r="EG43" s="230">
        <f>IF(OR('alle Spiele'!EG43="",'alle Spiele'!EH43=""),0,IF(AND('alle Spiele'!$H43='alle Spiele'!EG43,'alle Spiele'!$J43='alle Spiele'!EH43),Punktsystem!$B$5,IF(OR(AND('alle Spiele'!$H43-'alle Spiele'!$J43&lt;0,'alle Spiele'!EG43-'alle Spiele'!EH43&lt;0),AND('alle Spiele'!$H43-'alle Spiele'!$J43&gt;0,'alle Spiele'!EG43-'alle Spiele'!EH43&gt;0),AND('alle Spiele'!$H43-'alle Spiele'!$J43=0,'alle Spiele'!EG43-'alle Spiele'!EH43=0)),Punktsystem!$B$6,0)))</f>
        <v>0</v>
      </c>
      <c r="EH43" s="224">
        <f>IF(EG43=Punktsystem!$B$6,IF(AND(Punktsystem!$D$9&lt;&gt;"",'alle Spiele'!$H43-'alle Spiele'!$J43='alle Spiele'!EG43-'alle Spiele'!EH43,'alle Spiele'!$H43&lt;&gt;'alle Spiele'!$J43),Punktsystem!$B$9,0)+IF(AND(Punktsystem!$D$11&lt;&gt;"",OR('alle Spiele'!$H43='alle Spiele'!EG43,'alle Spiele'!$J43='alle Spiele'!EH43)),Punktsystem!$B$11,0)+IF(AND(Punktsystem!$D$10&lt;&gt;"",'alle Spiele'!$H43='alle Spiele'!$J43,'alle Spiele'!EG43='alle Spiele'!EH43,ABS('alle Spiele'!$H43-'alle Spiele'!EG43)=1),Punktsystem!$B$10,0),0)</f>
        <v>0</v>
      </c>
      <c r="EI43" s="225">
        <f>IF(EG43=Punktsystem!$B$5,IF(AND(Punktsystem!$I$14&lt;&gt;"",'alle Spiele'!$H43+'alle Spiele'!$J43&gt;Punktsystem!$D$14),('alle Spiele'!$H43+'alle Spiele'!$J43-Punktsystem!$D$14)*Punktsystem!$F$14,0)+IF(AND(Punktsystem!$I$15&lt;&gt;"",ABS('alle Spiele'!$H43-'alle Spiele'!$J43)&gt;Punktsystem!$D$15),(ABS('alle Spiele'!$H43-'alle Spiele'!$J43)-Punktsystem!$D$15)*Punktsystem!$F$15,0),0)</f>
        <v>0</v>
      </c>
    </row>
    <row r="44" spans="1:139" x14ac:dyDescent="0.2">
      <c r="A44"/>
      <c r="B44"/>
      <c r="C44"/>
      <c r="D44"/>
      <c r="E44"/>
      <c r="F44"/>
      <c r="G44"/>
      <c r="H44"/>
      <c r="J44"/>
      <c r="K44"/>
      <c r="L44"/>
      <c r="M44"/>
      <c r="N44"/>
      <c r="O44"/>
      <c r="P44"/>
      <c r="Q44"/>
      <c r="T44" s="230">
        <f>IF(OR('alle Spiele'!T44="",'alle Spiele'!U44=""),0,IF(AND('alle Spiele'!$H44='alle Spiele'!T44,'alle Spiele'!$J44='alle Spiele'!U44),Punktsystem!$B$5,IF(OR(AND('alle Spiele'!$H44-'alle Spiele'!$J44&lt;0,'alle Spiele'!T44-'alle Spiele'!U44&lt;0),AND('alle Spiele'!$H44-'alle Spiele'!$J44&gt;0,'alle Spiele'!T44-'alle Spiele'!U44&gt;0),AND('alle Spiele'!$H44-'alle Spiele'!$J44=0,'alle Spiele'!T44-'alle Spiele'!U44=0)),Punktsystem!$B$6,0)))</f>
        <v>0</v>
      </c>
      <c r="U44" s="224">
        <f>IF(T44=Punktsystem!$B$6,IF(AND(Punktsystem!$D$9&lt;&gt;"",'alle Spiele'!$H44-'alle Spiele'!$J44='alle Spiele'!T44-'alle Spiele'!U44,'alle Spiele'!$H44&lt;&gt;'alle Spiele'!$J44),Punktsystem!$B$9,0)+IF(AND(Punktsystem!$D$11&lt;&gt;"",OR('alle Spiele'!$H44='alle Spiele'!T44,'alle Spiele'!$J44='alle Spiele'!U44)),Punktsystem!$B$11,0)+IF(AND(Punktsystem!$D$10&lt;&gt;"",'alle Spiele'!$H44='alle Spiele'!$J44,'alle Spiele'!T44='alle Spiele'!U44,ABS('alle Spiele'!$H44-'alle Spiele'!T44)=1),Punktsystem!$B$10,0),0)</f>
        <v>0</v>
      </c>
      <c r="V44" s="225">
        <f>IF(T44=Punktsystem!$B$5,IF(AND(Punktsystem!$I$14&lt;&gt;"",'alle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W44" s="230">
        <f>IF(OR('alle Spiele'!W44="",'alle Spiele'!X44=""),0,IF(AND('alle Spiele'!$H44='alle Spiele'!W44,'alle Spiele'!$J44='alle Spiele'!X44),Punktsystem!$B$5,IF(OR(AND('alle Spiele'!$H44-'alle Spiele'!$J44&lt;0,'alle Spiele'!W44-'alle Spiele'!X44&lt;0),AND('alle Spiele'!$H44-'alle Spiele'!$J44&gt;0,'alle Spiele'!W44-'alle Spiele'!X44&gt;0),AND('alle Spiele'!$H44-'alle Spiele'!$J44=0,'alle Spiele'!W44-'alle Spiele'!X44=0)),Punktsystem!$B$6,0)))</f>
        <v>0</v>
      </c>
      <c r="X44" s="224">
        <f>IF(W44=Punktsystem!$B$6,IF(AND(Punktsystem!$D$9&lt;&gt;"",'alle Spiele'!$H44-'alle Spiele'!$J44='alle Spiele'!W44-'alle Spiele'!X44,'alle Spiele'!$H44&lt;&gt;'alle Spiele'!$J44),Punktsystem!$B$9,0)+IF(AND(Punktsystem!$D$11&lt;&gt;"",OR('alle Spiele'!$H44='alle Spiele'!W44,'alle Spiele'!$J44='alle Spiele'!X44)),Punktsystem!$B$11,0)+IF(AND(Punktsystem!$D$10&lt;&gt;"",'alle Spiele'!$H44='alle Spiele'!$J44,'alle Spiele'!W44='alle Spiele'!X44,ABS('alle Spiele'!$H44-'alle Spiele'!W44)=1),Punktsystem!$B$10,0),0)</f>
        <v>0</v>
      </c>
      <c r="Y44" s="225">
        <f>IF(W44=Punktsystem!$B$5,IF(AND(Punktsystem!$I$14&lt;&gt;"",'alle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Z44" s="230">
        <f>IF(OR('alle Spiele'!Z44="",'alle Spiele'!AA44=""),0,IF(AND('alle Spiele'!$H44='alle Spiele'!Z44,'alle Spiele'!$J44='alle Spiele'!AA44),Punktsystem!$B$5,IF(OR(AND('alle Spiele'!$H44-'alle Spiele'!$J44&lt;0,'alle Spiele'!Z44-'alle Spiele'!AA44&lt;0),AND('alle Spiele'!$H44-'alle Spiele'!$J44&gt;0,'alle Spiele'!Z44-'alle Spiele'!AA44&gt;0),AND('alle Spiele'!$H44-'alle Spiele'!$J44=0,'alle Spiele'!Z44-'alle Spiele'!AA44=0)),Punktsystem!$B$6,0)))</f>
        <v>0</v>
      </c>
      <c r="AA44" s="224">
        <f>IF(Z44=Punktsystem!$B$6,IF(AND(Punktsystem!$D$9&lt;&gt;"",'alle Spiele'!$H44-'alle Spiele'!$J44='alle Spiele'!Z44-'alle Spiele'!AA44,'alle Spiele'!$H44&lt;&gt;'alle Spiele'!$J44),Punktsystem!$B$9,0)+IF(AND(Punktsystem!$D$11&lt;&gt;"",OR('alle Spiele'!$H44='alle Spiele'!Z44,'alle Spiele'!$J44='alle Spiele'!AA44)),Punktsystem!$B$11,0)+IF(AND(Punktsystem!$D$10&lt;&gt;"",'alle Spiele'!$H44='alle Spiele'!$J44,'alle Spiele'!Z44='alle Spiele'!AA44,ABS('alle Spiele'!$H44-'alle Spiele'!Z44)=1),Punktsystem!$B$10,0),0)</f>
        <v>0</v>
      </c>
      <c r="AB44" s="225">
        <f>IF(Z44=Punktsystem!$B$5,IF(AND(Punktsystem!$I$14&lt;&gt;"",'alle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AC44" s="230">
        <f>IF(OR('alle Spiele'!AC44="",'alle Spiele'!AD44=""),0,IF(AND('alle Spiele'!$H44='alle Spiele'!AC44,'alle Spiele'!$J44='alle Spiele'!AD44),Punktsystem!$B$5,IF(OR(AND('alle Spiele'!$H44-'alle Spiele'!$J44&lt;0,'alle Spiele'!AC44-'alle Spiele'!AD44&lt;0),AND('alle Spiele'!$H44-'alle Spiele'!$J44&gt;0,'alle Spiele'!AC44-'alle Spiele'!AD44&gt;0),AND('alle Spiele'!$H44-'alle Spiele'!$J44=0,'alle Spiele'!AC44-'alle Spiele'!AD44=0)),Punktsystem!$B$6,0)))</f>
        <v>0</v>
      </c>
      <c r="AD44" s="224">
        <f>IF(AC44=Punktsystem!$B$6,IF(AND(Punktsystem!$D$9&lt;&gt;"",'alle Spiele'!$H44-'alle Spiele'!$J44='alle Spiele'!AC44-'alle Spiele'!AD44,'alle Spiele'!$H44&lt;&gt;'alle Spiele'!$J44),Punktsystem!$B$9,0)+IF(AND(Punktsystem!$D$11&lt;&gt;"",OR('alle Spiele'!$H44='alle Spiele'!AC44,'alle Spiele'!$J44='alle Spiele'!AD44)),Punktsystem!$B$11,0)+IF(AND(Punktsystem!$D$10&lt;&gt;"",'alle Spiele'!$H44='alle Spiele'!$J44,'alle Spiele'!AC44='alle Spiele'!AD44,ABS('alle Spiele'!$H44-'alle Spiele'!AC44)=1),Punktsystem!$B$10,0),0)</f>
        <v>0</v>
      </c>
      <c r="AE44" s="225">
        <f>IF(AC44=Punktsystem!$B$5,IF(AND(Punktsystem!$I$14&lt;&gt;"",'alle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AF44" s="230">
        <f>IF(OR('alle Spiele'!AF44="",'alle Spiele'!AG44=""),0,IF(AND('alle Spiele'!$H44='alle Spiele'!AF44,'alle Spiele'!$J44='alle Spiele'!AG44),Punktsystem!$B$5,IF(OR(AND('alle Spiele'!$H44-'alle Spiele'!$J44&lt;0,'alle Spiele'!AF44-'alle Spiele'!AG44&lt;0),AND('alle Spiele'!$H44-'alle Spiele'!$J44&gt;0,'alle Spiele'!AF44-'alle Spiele'!AG44&gt;0),AND('alle Spiele'!$H44-'alle Spiele'!$J44=0,'alle Spiele'!AF44-'alle Spiele'!AG44=0)),Punktsystem!$B$6,0)))</f>
        <v>0</v>
      </c>
      <c r="AG44" s="224">
        <f>IF(AF44=Punktsystem!$B$6,IF(AND(Punktsystem!$D$9&lt;&gt;"",'alle Spiele'!$H44-'alle Spiele'!$J44='alle Spiele'!AF44-'alle Spiele'!AG44,'alle Spiele'!$H44&lt;&gt;'alle Spiele'!$J44),Punktsystem!$B$9,0)+IF(AND(Punktsystem!$D$11&lt;&gt;"",OR('alle Spiele'!$H44='alle Spiele'!AF44,'alle Spiele'!$J44='alle Spiele'!AG44)),Punktsystem!$B$11,0)+IF(AND(Punktsystem!$D$10&lt;&gt;"",'alle Spiele'!$H44='alle Spiele'!$J44,'alle Spiele'!AF44='alle Spiele'!AG44,ABS('alle Spiele'!$H44-'alle Spiele'!AF44)=1),Punktsystem!$B$10,0),0)</f>
        <v>0</v>
      </c>
      <c r="AH44" s="225">
        <f>IF(AF44=Punktsystem!$B$5,IF(AND(Punktsystem!$I$14&lt;&gt;"",'alle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AI44" s="230">
        <f>IF(OR('alle Spiele'!AI44="",'alle Spiele'!AJ44=""),0,IF(AND('alle Spiele'!$H44='alle Spiele'!AI44,'alle Spiele'!$J44='alle Spiele'!AJ44),Punktsystem!$B$5,IF(OR(AND('alle Spiele'!$H44-'alle Spiele'!$J44&lt;0,'alle Spiele'!AI44-'alle Spiele'!AJ44&lt;0),AND('alle Spiele'!$H44-'alle Spiele'!$J44&gt;0,'alle Spiele'!AI44-'alle Spiele'!AJ44&gt;0),AND('alle Spiele'!$H44-'alle Spiele'!$J44=0,'alle Spiele'!AI44-'alle Spiele'!AJ44=0)),Punktsystem!$B$6,0)))</f>
        <v>0</v>
      </c>
      <c r="AJ44" s="224">
        <f>IF(AI44=Punktsystem!$B$6,IF(AND(Punktsystem!$D$9&lt;&gt;"",'alle Spiele'!$H44-'alle Spiele'!$J44='alle Spiele'!AI44-'alle Spiele'!AJ44,'alle Spiele'!$H44&lt;&gt;'alle Spiele'!$J44),Punktsystem!$B$9,0)+IF(AND(Punktsystem!$D$11&lt;&gt;"",OR('alle Spiele'!$H44='alle Spiele'!AI44,'alle Spiele'!$J44='alle Spiele'!AJ44)),Punktsystem!$B$11,0)+IF(AND(Punktsystem!$D$10&lt;&gt;"",'alle Spiele'!$H44='alle Spiele'!$J44,'alle Spiele'!AI44='alle Spiele'!AJ44,ABS('alle Spiele'!$H44-'alle Spiele'!AI44)=1),Punktsystem!$B$10,0),0)</f>
        <v>0</v>
      </c>
      <c r="AK44" s="225">
        <f>IF(AI44=Punktsystem!$B$5,IF(AND(Punktsystem!$I$14&lt;&gt;"",'alle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AL44" s="230">
        <f>IF(OR('alle Spiele'!AL44="",'alle Spiele'!AM44=""),0,IF(AND('alle Spiele'!$H44='alle Spiele'!AL44,'alle Spiele'!$J44='alle Spiele'!AM44),Punktsystem!$B$5,IF(OR(AND('alle Spiele'!$H44-'alle Spiele'!$J44&lt;0,'alle Spiele'!AL44-'alle Spiele'!AM44&lt;0),AND('alle Spiele'!$H44-'alle Spiele'!$J44&gt;0,'alle Spiele'!AL44-'alle Spiele'!AM44&gt;0),AND('alle Spiele'!$H44-'alle Spiele'!$J44=0,'alle Spiele'!AL44-'alle Spiele'!AM44=0)),Punktsystem!$B$6,0)))</f>
        <v>0</v>
      </c>
      <c r="AM44" s="224">
        <f>IF(AL44=Punktsystem!$B$6,IF(AND(Punktsystem!$D$9&lt;&gt;"",'alle Spiele'!$H44-'alle Spiele'!$J44='alle Spiele'!AL44-'alle Spiele'!AM44,'alle Spiele'!$H44&lt;&gt;'alle Spiele'!$J44),Punktsystem!$B$9,0)+IF(AND(Punktsystem!$D$11&lt;&gt;"",OR('alle Spiele'!$H44='alle Spiele'!AL44,'alle Spiele'!$J44='alle Spiele'!AM44)),Punktsystem!$B$11,0)+IF(AND(Punktsystem!$D$10&lt;&gt;"",'alle Spiele'!$H44='alle Spiele'!$J44,'alle Spiele'!AL44='alle Spiele'!AM44,ABS('alle Spiele'!$H44-'alle Spiele'!AL44)=1),Punktsystem!$B$10,0),0)</f>
        <v>0</v>
      </c>
      <c r="AN44" s="225">
        <f>IF(AL44=Punktsystem!$B$5,IF(AND(Punktsystem!$I$14&lt;&gt;"",'alle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AO44" s="230">
        <f>IF(OR('alle Spiele'!AO44="",'alle Spiele'!AP44=""),0,IF(AND('alle Spiele'!$H44='alle Spiele'!AO44,'alle Spiele'!$J44='alle Spiele'!AP44),Punktsystem!$B$5,IF(OR(AND('alle Spiele'!$H44-'alle Spiele'!$J44&lt;0,'alle Spiele'!AO44-'alle Spiele'!AP44&lt;0),AND('alle Spiele'!$H44-'alle Spiele'!$J44&gt;0,'alle Spiele'!AO44-'alle Spiele'!AP44&gt;0),AND('alle Spiele'!$H44-'alle Spiele'!$J44=0,'alle Spiele'!AO44-'alle Spiele'!AP44=0)),Punktsystem!$B$6,0)))</f>
        <v>0</v>
      </c>
      <c r="AP44" s="224">
        <f>IF(AO44=Punktsystem!$B$6,IF(AND(Punktsystem!$D$9&lt;&gt;"",'alle Spiele'!$H44-'alle Spiele'!$J44='alle Spiele'!AO44-'alle Spiele'!AP44,'alle Spiele'!$H44&lt;&gt;'alle Spiele'!$J44),Punktsystem!$B$9,0)+IF(AND(Punktsystem!$D$11&lt;&gt;"",OR('alle Spiele'!$H44='alle Spiele'!AO44,'alle Spiele'!$J44='alle Spiele'!AP44)),Punktsystem!$B$11,0)+IF(AND(Punktsystem!$D$10&lt;&gt;"",'alle Spiele'!$H44='alle Spiele'!$J44,'alle Spiele'!AO44='alle Spiele'!AP44,ABS('alle Spiele'!$H44-'alle Spiele'!AO44)=1),Punktsystem!$B$10,0),0)</f>
        <v>0</v>
      </c>
      <c r="AQ44" s="225">
        <f>IF(AO44=Punktsystem!$B$5,IF(AND(Punktsystem!$I$14&lt;&gt;"",'alle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AR44" s="230">
        <f>IF(OR('alle Spiele'!AR44="",'alle Spiele'!AS44=""),0,IF(AND('alle Spiele'!$H44='alle Spiele'!AR44,'alle Spiele'!$J44='alle Spiele'!AS44),Punktsystem!$B$5,IF(OR(AND('alle Spiele'!$H44-'alle Spiele'!$J44&lt;0,'alle Spiele'!AR44-'alle Spiele'!AS44&lt;0),AND('alle Spiele'!$H44-'alle Spiele'!$J44&gt;0,'alle Spiele'!AR44-'alle Spiele'!AS44&gt;0),AND('alle Spiele'!$H44-'alle Spiele'!$J44=0,'alle Spiele'!AR44-'alle Spiele'!AS44=0)),Punktsystem!$B$6,0)))</f>
        <v>0</v>
      </c>
      <c r="AS44" s="224">
        <f>IF(AR44=Punktsystem!$B$6,IF(AND(Punktsystem!$D$9&lt;&gt;"",'alle Spiele'!$H44-'alle Spiele'!$J44='alle Spiele'!AR44-'alle Spiele'!AS44,'alle Spiele'!$H44&lt;&gt;'alle Spiele'!$J44),Punktsystem!$B$9,0)+IF(AND(Punktsystem!$D$11&lt;&gt;"",OR('alle Spiele'!$H44='alle Spiele'!AR44,'alle Spiele'!$J44='alle Spiele'!AS44)),Punktsystem!$B$11,0)+IF(AND(Punktsystem!$D$10&lt;&gt;"",'alle Spiele'!$H44='alle Spiele'!$J44,'alle Spiele'!AR44='alle Spiele'!AS44,ABS('alle Spiele'!$H44-'alle Spiele'!AR44)=1),Punktsystem!$B$10,0),0)</f>
        <v>0</v>
      </c>
      <c r="AT44" s="225">
        <f>IF(AR44=Punktsystem!$B$5,IF(AND(Punktsystem!$I$14&lt;&gt;"",'alle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AU44" s="230">
        <f>IF(OR('alle Spiele'!AU44="",'alle Spiele'!AV44=""),0,IF(AND('alle Spiele'!$H44='alle Spiele'!AU44,'alle Spiele'!$J44='alle Spiele'!AV44),Punktsystem!$B$5,IF(OR(AND('alle Spiele'!$H44-'alle Spiele'!$J44&lt;0,'alle Spiele'!AU44-'alle Spiele'!AV44&lt;0),AND('alle Spiele'!$H44-'alle Spiele'!$J44&gt;0,'alle Spiele'!AU44-'alle Spiele'!AV44&gt;0),AND('alle Spiele'!$H44-'alle Spiele'!$J44=0,'alle Spiele'!AU44-'alle Spiele'!AV44=0)),Punktsystem!$B$6,0)))</f>
        <v>0</v>
      </c>
      <c r="AV44" s="224">
        <f>IF(AU44=Punktsystem!$B$6,IF(AND(Punktsystem!$D$9&lt;&gt;"",'alle Spiele'!$H44-'alle Spiele'!$J44='alle Spiele'!AU44-'alle Spiele'!AV44,'alle Spiele'!$H44&lt;&gt;'alle Spiele'!$J44),Punktsystem!$B$9,0)+IF(AND(Punktsystem!$D$11&lt;&gt;"",OR('alle Spiele'!$H44='alle Spiele'!AU44,'alle Spiele'!$J44='alle Spiele'!AV44)),Punktsystem!$B$11,0)+IF(AND(Punktsystem!$D$10&lt;&gt;"",'alle Spiele'!$H44='alle Spiele'!$J44,'alle Spiele'!AU44='alle Spiele'!AV44,ABS('alle Spiele'!$H44-'alle Spiele'!AU44)=1),Punktsystem!$B$10,0),0)</f>
        <v>0</v>
      </c>
      <c r="AW44" s="225">
        <f>IF(AU44=Punktsystem!$B$5,IF(AND(Punktsystem!$I$14&lt;&gt;"",'alle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AX44" s="230">
        <f>IF(OR('alle Spiele'!AX44="",'alle Spiele'!AY44=""),0,IF(AND('alle Spiele'!$H44='alle Spiele'!AX44,'alle Spiele'!$J44='alle Spiele'!AY44),Punktsystem!$B$5,IF(OR(AND('alle Spiele'!$H44-'alle Spiele'!$J44&lt;0,'alle Spiele'!AX44-'alle Spiele'!AY44&lt;0),AND('alle Spiele'!$H44-'alle Spiele'!$J44&gt;0,'alle Spiele'!AX44-'alle Spiele'!AY44&gt;0),AND('alle Spiele'!$H44-'alle Spiele'!$J44=0,'alle Spiele'!AX44-'alle Spiele'!AY44=0)),Punktsystem!$B$6,0)))</f>
        <v>0</v>
      </c>
      <c r="AY44" s="224">
        <f>IF(AX44=Punktsystem!$B$6,IF(AND(Punktsystem!$D$9&lt;&gt;"",'alle Spiele'!$H44-'alle Spiele'!$J44='alle Spiele'!AX44-'alle Spiele'!AY44,'alle Spiele'!$H44&lt;&gt;'alle Spiele'!$J44),Punktsystem!$B$9,0)+IF(AND(Punktsystem!$D$11&lt;&gt;"",OR('alle Spiele'!$H44='alle Spiele'!AX44,'alle Spiele'!$J44='alle Spiele'!AY44)),Punktsystem!$B$11,0)+IF(AND(Punktsystem!$D$10&lt;&gt;"",'alle Spiele'!$H44='alle Spiele'!$J44,'alle Spiele'!AX44='alle Spiele'!AY44,ABS('alle Spiele'!$H44-'alle Spiele'!AX44)=1),Punktsystem!$B$10,0),0)</f>
        <v>0</v>
      </c>
      <c r="AZ44" s="225">
        <f>IF(AX44=Punktsystem!$B$5,IF(AND(Punktsystem!$I$14&lt;&gt;"",'alle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BA44" s="230">
        <f>IF(OR('alle Spiele'!BA44="",'alle Spiele'!BB44=""),0,IF(AND('alle Spiele'!$H44='alle Spiele'!BA44,'alle Spiele'!$J44='alle Spiele'!BB44),Punktsystem!$B$5,IF(OR(AND('alle Spiele'!$H44-'alle Spiele'!$J44&lt;0,'alle Spiele'!BA44-'alle Spiele'!BB44&lt;0),AND('alle Spiele'!$H44-'alle Spiele'!$J44&gt;0,'alle Spiele'!BA44-'alle Spiele'!BB44&gt;0),AND('alle Spiele'!$H44-'alle Spiele'!$J44=0,'alle Spiele'!BA44-'alle Spiele'!BB44=0)),Punktsystem!$B$6,0)))</f>
        <v>0</v>
      </c>
      <c r="BB44" s="224">
        <f>IF(BA44=Punktsystem!$B$6,IF(AND(Punktsystem!$D$9&lt;&gt;"",'alle Spiele'!$H44-'alle Spiele'!$J44='alle Spiele'!BA44-'alle Spiele'!BB44,'alle Spiele'!$H44&lt;&gt;'alle Spiele'!$J44),Punktsystem!$B$9,0)+IF(AND(Punktsystem!$D$11&lt;&gt;"",OR('alle Spiele'!$H44='alle Spiele'!BA44,'alle Spiele'!$J44='alle Spiele'!BB44)),Punktsystem!$B$11,0)+IF(AND(Punktsystem!$D$10&lt;&gt;"",'alle Spiele'!$H44='alle Spiele'!$J44,'alle Spiele'!BA44='alle Spiele'!BB44,ABS('alle Spiele'!$H44-'alle Spiele'!BA44)=1),Punktsystem!$B$10,0),0)</f>
        <v>0</v>
      </c>
      <c r="BC44" s="225">
        <f>IF(BA44=Punktsystem!$B$5,IF(AND(Punktsystem!$I$14&lt;&gt;"",'alle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BD44" s="230">
        <f>IF(OR('alle Spiele'!BD44="",'alle Spiele'!BE44=""),0,IF(AND('alle Spiele'!$H44='alle Spiele'!BD44,'alle Spiele'!$J44='alle Spiele'!BE44),Punktsystem!$B$5,IF(OR(AND('alle Spiele'!$H44-'alle Spiele'!$J44&lt;0,'alle Spiele'!BD44-'alle Spiele'!BE44&lt;0),AND('alle Spiele'!$H44-'alle Spiele'!$J44&gt;0,'alle Spiele'!BD44-'alle Spiele'!BE44&gt;0),AND('alle Spiele'!$H44-'alle Spiele'!$J44=0,'alle Spiele'!BD44-'alle Spiele'!BE44=0)),Punktsystem!$B$6,0)))</f>
        <v>0</v>
      </c>
      <c r="BE44" s="224">
        <f>IF(BD44=Punktsystem!$B$6,IF(AND(Punktsystem!$D$9&lt;&gt;"",'alle Spiele'!$H44-'alle Spiele'!$J44='alle Spiele'!BD44-'alle Spiele'!BE44,'alle Spiele'!$H44&lt;&gt;'alle Spiele'!$J44),Punktsystem!$B$9,0)+IF(AND(Punktsystem!$D$11&lt;&gt;"",OR('alle Spiele'!$H44='alle Spiele'!BD44,'alle Spiele'!$J44='alle Spiele'!BE44)),Punktsystem!$B$11,0)+IF(AND(Punktsystem!$D$10&lt;&gt;"",'alle Spiele'!$H44='alle Spiele'!$J44,'alle Spiele'!BD44='alle Spiele'!BE44,ABS('alle Spiele'!$H44-'alle Spiele'!BD44)=1),Punktsystem!$B$10,0),0)</f>
        <v>0</v>
      </c>
      <c r="BF44" s="225">
        <f>IF(BD44=Punktsystem!$B$5,IF(AND(Punktsystem!$I$14&lt;&gt;"",'alle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BG44" s="230">
        <f>IF(OR('alle Spiele'!BG44="",'alle Spiele'!BH44=""),0,IF(AND('alle Spiele'!$H44='alle Spiele'!BG44,'alle Spiele'!$J44='alle Spiele'!BH44),Punktsystem!$B$5,IF(OR(AND('alle Spiele'!$H44-'alle Spiele'!$J44&lt;0,'alle Spiele'!BG44-'alle Spiele'!BH44&lt;0),AND('alle Spiele'!$H44-'alle Spiele'!$J44&gt;0,'alle Spiele'!BG44-'alle Spiele'!BH44&gt;0),AND('alle Spiele'!$H44-'alle Spiele'!$J44=0,'alle Spiele'!BG44-'alle Spiele'!BH44=0)),Punktsystem!$B$6,0)))</f>
        <v>0</v>
      </c>
      <c r="BH44" s="224">
        <f>IF(BG44=Punktsystem!$B$6,IF(AND(Punktsystem!$D$9&lt;&gt;"",'alle Spiele'!$H44-'alle Spiele'!$J44='alle Spiele'!BG44-'alle Spiele'!BH44,'alle Spiele'!$H44&lt;&gt;'alle Spiele'!$J44),Punktsystem!$B$9,0)+IF(AND(Punktsystem!$D$11&lt;&gt;"",OR('alle Spiele'!$H44='alle Spiele'!BG44,'alle Spiele'!$J44='alle Spiele'!BH44)),Punktsystem!$B$11,0)+IF(AND(Punktsystem!$D$10&lt;&gt;"",'alle Spiele'!$H44='alle Spiele'!$J44,'alle Spiele'!BG44='alle Spiele'!BH44,ABS('alle Spiele'!$H44-'alle Spiele'!BG44)=1),Punktsystem!$B$10,0),0)</f>
        <v>0</v>
      </c>
      <c r="BI44" s="225">
        <f>IF(BG44=Punktsystem!$B$5,IF(AND(Punktsystem!$I$14&lt;&gt;"",'alle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BJ44" s="230">
        <f>IF(OR('alle Spiele'!BJ44="",'alle Spiele'!BK44=""),0,IF(AND('alle Spiele'!$H44='alle Spiele'!BJ44,'alle Spiele'!$J44='alle Spiele'!BK44),Punktsystem!$B$5,IF(OR(AND('alle Spiele'!$H44-'alle Spiele'!$J44&lt;0,'alle Spiele'!BJ44-'alle Spiele'!BK44&lt;0),AND('alle Spiele'!$H44-'alle Spiele'!$J44&gt;0,'alle Spiele'!BJ44-'alle Spiele'!BK44&gt;0),AND('alle Spiele'!$H44-'alle Spiele'!$J44=0,'alle Spiele'!BJ44-'alle Spiele'!BK44=0)),Punktsystem!$B$6,0)))</f>
        <v>0</v>
      </c>
      <c r="BK44" s="224">
        <f>IF(BJ44=Punktsystem!$B$6,IF(AND(Punktsystem!$D$9&lt;&gt;"",'alle Spiele'!$H44-'alle Spiele'!$J44='alle Spiele'!BJ44-'alle Spiele'!BK44,'alle Spiele'!$H44&lt;&gt;'alle Spiele'!$J44),Punktsystem!$B$9,0)+IF(AND(Punktsystem!$D$11&lt;&gt;"",OR('alle Spiele'!$H44='alle Spiele'!BJ44,'alle Spiele'!$J44='alle Spiele'!BK44)),Punktsystem!$B$11,0)+IF(AND(Punktsystem!$D$10&lt;&gt;"",'alle Spiele'!$H44='alle Spiele'!$J44,'alle Spiele'!BJ44='alle Spiele'!BK44,ABS('alle Spiele'!$H44-'alle Spiele'!BJ44)=1),Punktsystem!$B$10,0),0)</f>
        <v>0</v>
      </c>
      <c r="BL44" s="225">
        <f>IF(BJ44=Punktsystem!$B$5,IF(AND(Punktsystem!$I$14&lt;&gt;"",'alle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BM44" s="230">
        <f>IF(OR('alle Spiele'!BM44="",'alle Spiele'!BN44=""),0,IF(AND('alle Spiele'!$H44='alle Spiele'!BM44,'alle Spiele'!$J44='alle Spiele'!BN44),Punktsystem!$B$5,IF(OR(AND('alle Spiele'!$H44-'alle Spiele'!$J44&lt;0,'alle Spiele'!BM44-'alle Spiele'!BN44&lt;0),AND('alle Spiele'!$H44-'alle Spiele'!$J44&gt;0,'alle Spiele'!BM44-'alle Spiele'!BN44&gt;0),AND('alle Spiele'!$H44-'alle Spiele'!$J44=0,'alle Spiele'!BM44-'alle Spiele'!BN44=0)),Punktsystem!$B$6,0)))</f>
        <v>0</v>
      </c>
      <c r="BN44" s="224">
        <f>IF(BM44=Punktsystem!$B$6,IF(AND(Punktsystem!$D$9&lt;&gt;"",'alle Spiele'!$H44-'alle Spiele'!$J44='alle Spiele'!BM44-'alle Spiele'!BN44,'alle Spiele'!$H44&lt;&gt;'alle Spiele'!$J44),Punktsystem!$B$9,0)+IF(AND(Punktsystem!$D$11&lt;&gt;"",OR('alle Spiele'!$H44='alle Spiele'!BM44,'alle Spiele'!$J44='alle Spiele'!BN44)),Punktsystem!$B$11,0)+IF(AND(Punktsystem!$D$10&lt;&gt;"",'alle Spiele'!$H44='alle Spiele'!$J44,'alle Spiele'!BM44='alle Spiele'!BN44,ABS('alle Spiele'!$H44-'alle Spiele'!BM44)=1),Punktsystem!$B$10,0),0)</f>
        <v>0</v>
      </c>
      <c r="BO44" s="225">
        <f>IF(BM44=Punktsystem!$B$5,IF(AND(Punktsystem!$I$14&lt;&gt;"",'alle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BP44" s="230">
        <f>IF(OR('alle Spiele'!BP44="",'alle Spiele'!BQ44=""),0,IF(AND('alle Spiele'!$H44='alle Spiele'!BP44,'alle Spiele'!$J44='alle Spiele'!BQ44),Punktsystem!$B$5,IF(OR(AND('alle Spiele'!$H44-'alle Spiele'!$J44&lt;0,'alle Spiele'!BP44-'alle Spiele'!BQ44&lt;0),AND('alle Spiele'!$H44-'alle Spiele'!$J44&gt;0,'alle Spiele'!BP44-'alle Spiele'!BQ44&gt;0),AND('alle Spiele'!$H44-'alle Spiele'!$J44=0,'alle Spiele'!BP44-'alle Spiele'!BQ44=0)),Punktsystem!$B$6,0)))</f>
        <v>0</v>
      </c>
      <c r="BQ44" s="224">
        <f>IF(BP44=Punktsystem!$B$6,IF(AND(Punktsystem!$D$9&lt;&gt;"",'alle Spiele'!$H44-'alle Spiele'!$J44='alle Spiele'!BP44-'alle Spiele'!BQ44,'alle Spiele'!$H44&lt;&gt;'alle Spiele'!$J44),Punktsystem!$B$9,0)+IF(AND(Punktsystem!$D$11&lt;&gt;"",OR('alle Spiele'!$H44='alle Spiele'!BP44,'alle Spiele'!$J44='alle Spiele'!BQ44)),Punktsystem!$B$11,0)+IF(AND(Punktsystem!$D$10&lt;&gt;"",'alle Spiele'!$H44='alle Spiele'!$J44,'alle Spiele'!BP44='alle Spiele'!BQ44,ABS('alle Spiele'!$H44-'alle Spiele'!BP44)=1),Punktsystem!$B$10,0),0)</f>
        <v>0</v>
      </c>
      <c r="BR44" s="225">
        <f>IF(BP44=Punktsystem!$B$5,IF(AND(Punktsystem!$I$14&lt;&gt;"",'alle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BS44" s="230">
        <f>IF(OR('alle Spiele'!BS44="",'alle Spiele'!BT44=""),0,IF(AND('alle Spiele'!$H44='alle Spiele'!BS44,'alle Spiele'!$J44='alle Spiele'!BT44),Punktsystem!$B$5,IF(OR(AND('alle Spiele'!$H44-'alle Spiele'!$J44&lt;0,'alle Spiele'!BS44-'alle Spiele'!BT44&lt;0),AND('alle Spiele'!$H44-'alle Spiele'!$J44&gt;0,'alle Spiele'!BS44-'alle Spiele'!BT44&gt;0),AND('alle Spiele'!$H44-'alle Spiele'!$J44=0,'alle Spiele'!BS44-'alle Spiele'!BT44=0)),Punktsystem!$B$6,0)))</f>
        <v>0</v>
      </c>
      <c r="BT44" s="224">
        <f>IF(BS44=Punktsystem!$B$6,IF(AND(Punktsystem!$D$9&lt;&gt;"",'alle Spiele'!$H44-'alle Spiele'!$J44='alle Spiele'!BS44-'alle Spiele'!BT44,'alle Spiele'!$H44&lt;&gt;'alle Spiele'!$J44),Punktsystem!$B$9,0)+IF(AND(Punktsystem!$D$11&lt;&gt;"",OR('alle Spiele'!$H44='alle Spiele'!BS44,'alle Spiele'!$J44='alle Spiele'!BT44)),Punktsystem!$B$11,0)+IF(AND(Punktsystem!$D$10&lt;&gt;"",'alle Spiele'!$H44='alle Spiele'!$J44,'alle Spiele'!BS44='alle Spiele'!BT44,ABS('alle Spiele'!$H44-'alle Spiele'!BS44)=1),Punktsystem!$B$10,0),0)</f>
        <v>0</v>
      </c>
      <c r="BU44" s="225">
        <f>IF(BS44=Punktsystem!$B$5,IF(AND(Punktsystem!$I$14&lt;&gt;"",'alle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BV44" s="230">
        <f>IF(OR('alle Spiele'!BV44="",'alle Spiele'!BW44=""),0,IF(AND('alle Spiele'!$H44='alle Spiele'!BV44,'alle Spiele'!$J44='alle Spiele'!BW44),Punktsystem!$B$5,IF(OR(AND('alle Spiele'!$H44-'alle Spiele'!$J44&lt;0,'alle Spiele'!BV44-'alle Spiele'!BW44&lt;0),AND('alle Spiele'!$H44-'alle Spiele'!$J44&gt;0,'alle Spiele'!BV44-'alle Spiele'!BW44&gt;0),AND('alle Spiele'!$H44-'alle Spiele'!$J44=0,'alle Spiele'!BV44-'alle Spiele'!BW44=0)),Punktsystem!$B$6,0)))</f>
        <v>0</v>
      </c>
      <c r="BW44" s="224">
        <f>IF(BV44=Punktsystem!$B$6,IF(AND(Punktsystem!$D$9&lt;&gt;"",'alle Spiele'!$H44-'alle Spiele'!$J44='alle Spiele'!BV44-'alle Spiele'!BW44,'alle Spiele'!$H44&lt;&gt;'alle Spiele'!$J44),Punktsystem!$B$9,0)+IF(AND(Punktsystem!$D$11&lt;&gt;"",OR('alle Spiele'!$H44='alle Spiele'!BV44,'alle Spiele'!$J44='alle Spiele'!BW44)),Punktsystem!$B$11,0)+IF(AND(Punktsystem!$D$10&lt;&gt;"",'alle Spiele'!$H44='alle Spiele'!$J44,'alle Spiele'!BV44='alle Spiele'!BW44,ABS('alle Spiele'!$H44-'alle Spiele'!BV44)=1),Punktsystem!$B$10,0),0)</f>
        <v>0</v>
      </c>
      <c r="BX44" s="225">
        <f>IF(BV44=Punktsystem!$B$5,IF(AND(Punktsystem!$I$14&lt;&gt;"",'alle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BY44" s="230">
        <f>IF(OR('alle Spiele'!BY44="",'alle Spiele'!BZ44=""),0,IF(AND('alle Spiele'!$H44='alle Spiele'!BY44,'alle Spiele'!$J44='alle Spiele'!BZ44),Punktsystem!$B$5,IF(OR(AND('alle Spiele'!$H44-'alle Spiele'!$J44&lt;0,'alle Spiele'!BY44-'alle Spiele'!BZ44&lt;0),AND('alle Spiele'!$H44-'alle Spiele'!$J44&gt;0,'alle Spiele'!BY44-'alle Spiele'!BZ44&gt;0),AND('alle Spiele'!$H44-'alle Spiele'!$J44=0,'alle Spiele'!BY44-'alle Spiele'!BZ44=0)),Punktsystem!$B$6,0)))</f>
        <v>0</v>
      </c>
      <c r="BZ44" s="224">
        <f>IF(BY44=Punktsystem!$B$6,IF(AND(Punktsystem!$D$9&lt;&gt;"",'alle Spiele'!$H44-'alle Spiele'!$J44='alle Spiele'!BY44-'alle Spiele'!BZ44,'alle Spiele'!$H44&lt;&gt;'alle Spiele'!$J44),Punktsystem!$B$9,0)+IF(AND(Punktsystem!$D$11&lt;&gt;"",OR('alle Spiele'!$H44='alle Spiele'!BY44,'alle Spiele'!$J44='alle Spiele'!BZ44)),Punktsystem!$B$11,0)+IF(AND(Punktsystem!$D$10&lt;&gt;"",'alle Spiele'!$H44='alle Spiele'!$J44,'alle Spiele'!BY44='alle Spiele'!BZ44,ABS('alle Spiele'!$H44-'alle Spiele'!BY44)=1),Punktsystem!$B$10,0),0)</f>
        <v>0</v>
      </c>
      <c r="CA44" s="225">
        <f>IF(BY44=Punktsystem!$B$5,IF(AND(Punktsystem!$I$14&lt;&gt;"",'alle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CB44" s="230">
        <f>IF(OR('alle Spiele'!CB44="",'alle Spiele'!CC44=""),0,IF(AND('alle Spiele'!$H44='alle Spiele'!CB44,'alle Spiele'!$J44='alle Spiele'!CC44),Punktsystem!$B$5,IF(OR(AND('alle Spiele'!$H44-'alle Spiele'!$J44&lt;0,'alle Spiele'!CB44-'alle Spiele'!CC44&lt;0),AND('alle Spiele'!$H44-'alle Spiele'!$J44&gt;0,'alle Spiele'!CB44-'alle Spiele'!CC44&gt;0),AND('alle Spiele'!$H44-'alle Spiele'!$J44=0,'alle Spiele'!CB44-'alle Spiele'!CC44=0)),Punktsystem!$B$6,0)))</f>
        <v>0</v>
      </c>
      <c r="CC44" s="224">
        <f>IF(CB44=Punktsystem!$B$6,IF(AND(Punktsystem!$D$9&lt;&gt;"",'alle Spiele'!$H44-'alle Spiele'!$J44='alle Spiele'!CB44-'alle Spiele'!CC44,'alle Spiele'!$H44&lt;&gt;'alle Spiele'!$J44),Punktsystem!$B$9,0)+IF(AND(Punktsystem!$D$11&lt;&gt;"",OR('alle Spiele'!$H44='alle Spiele'!CB44,'alle Spiele'!$J44='alle Spiele'!CC44)),Punktsystem!$B$11,0)+IF(AND(Punktsystem!$D$10&lt;&gt;"",'alle Spiele'!$H44='alle Spiele'!$J44,'alle Spiele'!CB44='alle Spiele'!CC44,ABS('alle Spiele'!$H44-'alle Spiele'!CB44)=1),Punktsystem!$B$10,0),0)</f>
        <v>0</v>
      </c>
      <c r="CD44" s="225">
        <f>IF(CB44=Punktsystem!$B$5,IF(AND(Punktsystem!$I$14&lt;&gt;"",'alle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CE44" s="230">
        <f>IF(OR('alle Spiele'!CE44="",'alle Spiele'!CF44=""),0,IF(AND('alle Spiele'!$H44='alle Spiele'!CE44,'alle Spiele'!$J44='alle Spiele'!CF44),Punktsystem!$B$5,IF(OR(AND('alle Spiele'!$H44-'alle Spiele'!$J44&lt;0,'alle Spiele'!CE44-'alle Spiele'!CF44&lt;0),AND('alle Spiele'!$H44-'alle Spiele'!$J44&gt;0,'alle Spiele'!CE44-'alle Spiele'!CF44&gt;0),AND('alle Spiele'!$H44-'alle Spiele'!$J44=0,'alle Spiele'!CE44-'alle Spiele'!CF44=0)),Punktsystem!$B$6,0)))</f>
        <v>0</v>
      </c>
      <c r="CF44" s="224">
        <f>IF(CE44=Punktsystem!$B$6,IF(AND(Punktsystem!$D$9&lt;&gt;"",'alle Spiele'!$H44-'alle Spiele'!$J44='alle Spiele'!CE44-'alle Spiele'!CF44,'alle Spiele'!$H44&lt;&gt;'alle Spiele'!$J44),Punktsystem!$B$9,0)+IF(AND(Punktsystem!$D$11&lt;&gt;"",OR('alle Spiele'!$H44='alle Spiele'!CE44,'alle Spiele'!$J44='alle Spiele'!CF44)),Punktsystem!$B$11,0)+IF(AND(Punktsystem!$D$10&lt;&gt;"",'alle Spiele'!$H44='alle Spiele'!$J44,'alle Spiele'!CE44='alle Spiele'!CF44,ABS('alle Spiele'!$H44-'alle Spiele'!CE44)=1),Punktsystem!$B$10,0),0)</f>
        <v>0</v>
      </c>
      <c r="CG44" s="225">
        <f>IF(CE44=Punktsystem!$B$5,IF(AND(Punktsystem!$I$14&lt;&gt;"",'alle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CH44" s="230">
        <f>IF(OR('alle Spiele'!CH44="",'alle Spiele'!CI44=""),0,IF(AND('alle Spiele'!$H44='alle Spiele'!CH44,'alle Spiele'!$J44='alle Spiele'!CI44),Punktsystem!$B$5,IF(OR(AND('alle Spiele'!$H44-'alle Spiele'!$J44&lt;0,'alle Spiele'!CH44-'alle Spiele'!CI44&lt;0),AND('alle Spiele'!$H44-'alle Spiele'!$J44&gt;0,'alle Spiele'!CH44-'alle Spiele'!CI44&gt;0),AND('alle Spiele'!$H44-'alle Spiele'!$J44=0,'alle Spiele'!CH44-'alle Spiele'!CI44=0)),Punktsystem!$B$6,0)))</f>
        <v>0</v>
      </c>
      <c r="CI44" s="224">
        <f>IF(CH44=Punktsystem!$B$6,IF(AND(Punktsystem!$D$9&lt;&gt;"",'alle Spiele'!$H44-'alle Spiele'!$J44='alle Spiele'!CH44-'alle Spiele'!CI44,'alle Spiele'!$H44&lt;&gt;'alle Spiele'!$J44),Punktsystem!$B$9,0)+IF(AND(Punktsystem!$D$11&lt;&gt;"",OR('alle Spiele'!$H44='alle Spiele'!CH44,'alle Spiele'!$J44='alle Spiele'!CI44)),Punktsystem!$B$11,0)+IF(AND(Punktsystem!$D$10&lt;&gt;"",'alle Spiele'!$H44='alle Spiele'!$J44,'alle Spiele'!CH44='alle Spiele'!CI44,ABS('alle Spiele'!$H44-'alle Spiele'!CH44)=1),Punktsystem!$B$10,0),0)</f>
        <v>0</v>
      </c>
      <c r="CJ44" s="225">
        <f>IF(CH44=Punktsystem!$B$5,IF(AND(Punktsystem!$I$14&lt;&gt;"",'alle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CK44" s="230">
        <f>IF(OR('alle Spiele'!CK44="",'alle Spiele'!CL44=""),0,IF(AND('alle Spiele'!$H44='alle Spiele'!CK44,'alle Spiele'!$J44='alle Spiele'!CL44),Punktsystem!$B$5,IF(OR(AND('alle Spiele'!$H44-'alle Spiele'!$J44&lt;0,'alle Spiele'!CK44-'alle Spiele'!CL44&lt;0),AND('alle Spiele'!$H44-'alle Spiele'!$J44&gt;0,'alle Spiele'!CK44-'alle Spiele'!CL44&gt;0),AND('alle Spiele'!$H44-'alle Spiele'!$J44=0,'alle Spiele'!CK44-'alle Spiele'!CL44=0)),Punktsystem!$B$6,0)))</f>
        <v>0</v>
      </c>
      <c r="CL44" s="224">
        <f>IF(CK44=Punktsystem!$B$6,IF(AND(Punktsystem!$D$9&lt;&gt;"",'alle Spiele'!$H44-'alle Spiele'!$J44='alle Spiele'!CK44-'alle Spiele'!CL44,'alle Spiele'!$H44&lt;&gt;'alle Spiele'!$J44),Punktsystem!$B$9,0)+IF(AND(Punktsystem!$D$11&lt;&gt;"",OR('alle Spiele'!$H44='alle Spiele'!CK44,'alle Spiele'!$J44='alle Spiele'!CL44)),Punktsystem!$B$11,0)+IF(AND(Punktsystem!$D$10&lt;&gt;"",'alle Spiele'!$H44='alle Spiele'!$J44,'alle Spiele'!CK44='alle Spiele'!CL44,ABS('alle Spiele'!$H44-'alle Spiele'!CK44)=1),Punktsystem!$B$10,0),0)</f>
        <v>0</v>
      </c>
      <c r="CM44" s="225">
        <f>IF(CK44=Punktsystem!$B$5,IF(AND(Punktsystem!$I$14&lt;&gt;"",'alle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CN44" s="230">
        <f>IF(OR('alle Spiele'!CN44="",'alle Spiele'!CO44=""),0,IF(AND('alle Spiele'!$H44='alle Spiele'!CN44,'alle Spiele'!$J44='alle Spiele'!CO44),Punktsystem!$B$5,IF(OR(AND('alle Spiele'!$H44-'alle Spiele'!$J44&lt;0,'alle Spiele'!CN44-'alle Spiele'!CO44&lt;0),AND('alle Spiele'!$H44-'alle Spiele'!$J44&gt;0,'alle Spiele'!CN44-'alle Spiele'!CO44&gt;0),AND('alle Spiele'!$H44-'alle Spiele'!$J44=0,'alle Spiele'!CN44-'alle Spiele'!CO44=0)),Punktsystem!$B$6,0)))</f>
        <v>0</v>
      </c>
      <c r="CO44" s="224">
        <f>IF(CN44=Punktsystem!$B$6,IF(AND(Punktsystem!$D$9&lt;&gt;"",'alle Spiele'!$H44-'alle Spiele'!$J44='alle Spiele'!CN44-'alle Spiele'!CO44,'alle Spiele'!$H44&lt;&gt;'alle Spiele'!$J44),Punktsystem!$B$9,0)+IF(AND(Punktsystem!$D$11&lt;&gt;"",OR('alle Spiele'!$H44='alle Spiele'!CN44,'alle Spiele'!$J44='alle Spiele'!CO44)),Punktsystem!$B$11,0)+IF(AND(Punktsystem!$D$10&lt;&gt;"",'alle Spiele'!$H44='alle Spiele'!$J44,'alle Spiele'!CN44='alle Spiele'!CO44,ABS('alle Spiele'!$H44-'alle Spiele'!CN44)=1),Punktsystem!$B$10,0),0)</f>
        <v>0</v>
      </c>
      <c r="CP44" s="225">
        <f>IF(CN44=Punktsystem!$B$5,IF(AND(Punktsystem!$I$14&lt;&gt;"",'alle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CQ44" s="230">
        <f>IF(OR('alle Spiele'!CQ44="",'alle Spiele'!CR44=""),0,IF(AND('alle Spiele'!$H44='alle Spiele'!CQ44,'alle Spiele'!$J44='alle Spiele'!CR44),Punktsystem!$B$5,IF(OR(AND('alle Spiele'!$H44-'alle Spiele'!$J44&lt;0,'alle Spiele'!CQ44-'alle Spiele'!CR44&lt;0),AND('alle Spiele'!$H44-'alle Spiele'!$J44&gt;0,'alle Spiele'!CQ44-'alle Spiele'!CR44&gt;0),AND('alle Spiele'!$H44-'alle Spiele'!$J44=0,'alle Spiele'!CQ44-'alle Spiele'!CR44=0)),Punktsystem!$B$6,0)))</f>
        <v>0</v>
      </c>
      <c r="CR44" s="224">
        <f>IF(CQ44=Punktsystem!$B$6,IF(AND(Punktsystem!$D$9&lt;&gt;"",'alle Spiele'!$H44-'alle Spiele'!$J44='alle Spiele'!CQ44-'alle Spiele'!CR44,'alle Spiele'!$H44&lt;&gt;'alle Spiele'!$J44),Punktsystem!$B$9,0)+IF(AND(Punktsystem!$D$11&lt;&gt;"",OR('alle Spiele'!$H44='alle Spiele'!CQ44,'alle Spiele'!$J44='alle Spiele'!CR44)),Punktsystem!$B$11,0)+IF(AND(Punktsystem!$D$10&lt;&gt;"",'alle Spiele'!$H44='alle Spiele'!$J44,'alle Spiele'!CQ44='alle Spiele'!CR44,ABS('alle Spiele'!$H44-'alle Spiele'!CQ44)=1),Punktsystem!$B$10,0),0)</f>
        <v>0</v>
      </c>
      <c r="CS44" s="225">
        <f>IF(CQ44=Punktsystem!$B$5,IF(AND(Punktsystem!$I$14&lt;&gt;"",'alle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CT44" s="230">
        <f>IF(OR('alle Spiele'!CT44="",'alle Spiele'!CU44=""),0,IF(AND('alle Spiele'!$H44='alle Spiele'!CT44,'alle Spiele'!$J44='alle Spiele'!CU44),Punktsystem!$B$5,IF(OR(AND('alle Spiele'!$H44-'alle Spiele'!$J44&lt;0,'alle Spiele'!CT44-'alle Spiele'!CU44&lt;0),AND('alle Spiele'!$H44-'alle Spiele'!$J44&gt;0,'alle Spiele'!CT44-'alle Spiele'!CU44&gt;0),AND('alle Spiele'!$H44-'alle Spiele'!$J44=0,'alle Spiele'!CT44-'alle Spiele'!CU44=0)),Punktsystem!$B$6,0)))</f>
        <v>0</v>
      </c>
      <c r="CU44" s="224">
        <f>IF(CT44=Punktsystem!$B$6,IF(AND(Punktsystem!$D$9&lt;&gt;"",'alle Spiele'!$H44-'alle Spiele'!$J44='alle Spiele'!CT44-'alle Spiele'!CU44,'alle Spiele'!$H44&lt;&gt;'alle Spiele'!$J44),Punktsystem!$B$9,0)+IF(AND(Punktsystem!$D$11&lt;&gt;"",OR('alle Spiele'!$H44='alle Spiele'!CT44,'alle Spiele'!$J44='alle Spiele'!CU44)),Punktsystem!$B$11,0)+IF(AND(Punktsystem!$D$10&lt;&gt;"",'alle Spiele'!$H44='alle Spiele'!$J44,'alle Spiele'!CT44='alle Spiele'!CU44,ABS('alle Spiele'!$H44-'alle Spiele'!CT44)=1),Punktsystem!$B$10,0),0)</f>
        <v>0</v>
      </c>
      <c r="CV44" s="225">
        <f>IF(CT44=Punktsystem!$B$5,IF(AND(Punktsystem!$I$14&lt;&gt;"",'alle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CW44" s="230">
        <f>IF(OR('alle Spiele'!CW44="",'alle Spiele'!CX44=""),0,IF(AND('alle Spiele'!$H44='alle Spiele'!CW44,'alle Spiele'!$J44='alle Spiele'!CX44),Punktsystem!$B$5,IF(OR(AND('alle Spiele'!$H44-'alle Spiele'!$J44&lt;0,'alle Spiele'!CW44-'alle Spiele'!CX44&lt;0),AND('alle Spiele'!$H44-'alle Spiele'!$J44&gt;0,'alle Spiele'!CW44-'alle Spiele'!CX44&gt;0),AND('alle Spiele'!$H44-'alle Spiele'!$J44=0,'alle Spiele'!CW44-'alle Spiele'!CX44=0)),Punktsystem!$B$6,0)))</f>
        <v>0</v>
      </c>
      <c r="CX44" s="224">
        <f>IF(CW44=Punktsystem!$B$6,IF(AND(Punktsystem!$D$9&lt;&gt;"",'alle Spiele'!$H44-'alle Spiele'!$J44='alle Spiele'!CW44-'alle Spiele'!CX44,'alle Spiele'!$H44&lt;&gt;'alle Spiele'!$J44),Punktsystem!$B$9,0)+IF(AND(Punktsystem!$D$11&lt;&gt;"",OR('alle Spiele'!$H44='alle Spiele'!CW44,'alle Spiele'!$J44='alle Spiele'!CX44)),Punktsystem!$B$11,0)+IF(AND(Punktsystem!$D$10&lt;&gt;"",'alle Spiele'!$H44='alle Spiele'!$J44,'alle Spiele'!CW44='alle Spiele'!CX44,ABS('alle Spiele'!$H44-'alle Spiele'!CW44)=1),Punktsystem!$B$10,0),0)</f>
        <v>0</v>
      </c>
      <c r="CY44" s="225">
        <f>IF(CW44=Punktsystem!$B$5,IF(AND(Punktsystem!$I$14&lt;&gt;"",'alle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CZ44" s="230">
        <f>IF(OR('alle Spiele'!CZ44="",'alle Spiele'!DA44=""),0,IF(AND('alle Spiele'!$H44='alle Spiele'!CZ44,'alle Spiele'!$J44='alle Spiele'!DA44),Punktsystem!$B$5,IF(OR(AND('alle Spiele'!$H44-'alle Spiele'!$J44&lt;0,'alle Spiele'!CZ44-'alle Spiele'!DA44&lt;0),AND('alle Spiele'!$H44-'alle Spiele'!$J44&gt;0,'alle Spiele'!CZ44-'alle Spiele'!DA44&gt;0),AND('alle Spiele'!$H44-'alle Spiele'!$J44=0,'alle Spiele'!CZ44-'alle Spiele'!DA44=0)),Punktsystem!$B$6,0)))</f>
        <v>0</v>
      </c>
      <c r="DA44" s="224">
        <f>IF(CZ44=Punktsystem!$B$6,IF(AND(Punktsystem!$D$9&lt;&gt;"",'alle Spiele'!$H44-'alle Spiele'!$J44='alle Spiele'!CZ44-'alle Spiele'!DA44,'alle Spiele'!$H44&lt;&gt;'alle Spiele'!$J44),Punktsystem!$B$9,0)+IF(AND(Punktsystem!$D$11&lt;&gt;"",OR('alle Spiele'!$H44='alle Spiele'!CZ44,'alle Spiele'!$J44='alle Spiele'!DA44)),Punktsystem!$B$11,0)+IF(AND(Punktsystem!$D$10&lt;&gt;"",'alle Spiele'!$H44='alle Spiele'!$J44,'alle Spiele'!CZ44='alle Spiele'!DA44,ABS('alle Spiele'!$H44-'alle Spiele'!CZ44)=1),Punktsystem!$B$10,0),0)</f>
        <v>0</v>
      </c>
      <c r="DB44" s="225">
        <f>IF(CZ44=Punktsystem!$B$5,IF(AND(Punktsystem!$I$14&lt;&gt;"",'alle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DC44" s="230">
        <f>IF(OR('alle Spiele'!DC44="",'alle Spiele'!DD44=""),0,IF(AND('alle Spiele'!$H44='alle Spiele'!DC44,'alle Spiele'!$J44='alle Spiele'!DD44),Punktsystem!$B$5,IF(OR(AND('alle Spiele'!$H44-'alle Spiele'!$J44&lt;0,'alle Spiele'!DC44-'alle Spiele'!DD44&lt;0),AND('alle Spiele'!$H44-'alle Spiele'!$J44&gt;0,'alle Spiele'!DC44-'alle Spiele'!DD44&gt;0),AND('alle Spiele'!$H44-'alle Spiele'!$J44=0,'alle Spiele'!DC44-'alle Spiele'!DD44=0)),Punktsystem!$B$6,0)))</f>
        <v>0</v>
      </c>
      <c r="DD44" s="224">
        <f>IF(DC44=Punktsystem!$B$6,IF(AND(Punktsystem!$D$9&lt;&gt;"",'alle Spiele'!$H44-'alle Spiele'!$J44='alle Spiele'!DC44-'alle Spiele'!DD44,'alle Spiele'!$H44&lt;&gt;'alle Spiele'!$J44),Punktsystem!$B$9,0)+IF(AND(Punktsystem!$D$11&lt;&gt;"",OR('alle Spiele'!$H44='alle Spiele'!DC44,'alle Spiele'!$J44='alle Spiele'!DD44)),Punktsystem!$B$11,0)+IF(AND(Punktsystem!$D$10&lt;&gt;"",'alle Spiele'!$H44='alle Spiele'!$J44,'alle Spiele'!DC44='alle Spiele'!DD44,ABS('alle Spiele'!$H44-'alle Spiele'!DC44)=1),Punktsystem!$B$10,0),0)</f>
        <v>0</v>
      </c>
      <c r="DE44" s="225">
        <f>IF(DC44=Punktsystem!$B$5,IF(AND(Punktsystem!$I$14&lt;&gt;"",'alle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DF44" s="230">
        <f>IF(OR('alle Spiele'!DF44="",'alle Spiele'!DG44=""),0,IF(AND('alle Spiele'!$H44='alle Spiele'!DF44,'alle Spiele'!$J44='alle Spiele'!DG44),Punktsystem!$B$5,IF(OR(AND('alle Spiele'!$H44-'alle Spiele'!$J44&lt;0,'alle Spiele'!DF44-'alle Spiele'!DG44&lt;0),AND('alle Spiele'!$H44-'alle Spiele'!$J44&gt;0,'alle Spiele'!DF44-'alle Spiele'!DG44&gt;0),AND('alle Spiele'!$H44-'alle Spiele'!$J44=0,'alle Spiele'!DF44-'alle Spiele'!DG44=0)),Punktsystem!$B$6,0)))</f>
        <v>0</v>
      </c>
      <c r="DG44" s="224">
        <f>IF(DF44=Punktsystem!$B$6,IF(AND(Punktsystem!$D$9&lt;&gt;"",'alle Spiele'!$H44-'alle Spiele'!$J44='alle Spiele'!DF44-'alle Spiele'!DG44,'alle Spiele'!$H44&lt;&gt;'alle Spiele'!$J44),Punktsystem!$B$9,0)+IF(AND(Punktsystem!$D$11&lt;&gt;"",OR('alle Spiele'!$H44='alle Spiele'!DF44,'alle Spiele'!$J44='alle Spiele'!DG44)),Punktsystem!$B$11,0)+IF(AND(Punktsystem!$D$10&lt;&gt;"",'alle Spiele'!$H44='alle Spiele'!$J44,'alle Spiele'!DF44='alle Spiele'!DG44,ABS('alle Spiele'!$H44-'alle Spiele'!DF44)=1),Punktsystem!$B$10,0),0)</f>
        <v>0</v>
      </c>
      <c r="DH44" s="225">
        <f>IF(DF44=Punktsystem!$B$5,IF(AND(Punktsystem!$I$14&lt;&gt;"",'alle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DI44" s="230">
        <f>IF(OR('alle Spiele'!DI44="",'alle Spiele'!DJ44=""),0,IF(AND('alle Spiele'!$H44='alle Spiele'!DI44,'alle Spiele'!$J44='alle Spiele'!DJ44),Punktsystem!$B$5,IF(OR(AND('alle Spiele'!$H44-'alle Spiele'!$J44&lt;0,'alle Spiele'!DI44-'alle Spiele'!DJ44&lt;0),AND('alle Spiele'!$H44-'alle Spiele'!$J44&gt;0,'alle Spiele'!DI44-'alle Spiele'!DJ44&gt;0),AND('alle Spiele'!$H44-'alle Spiele'!$J44=0,'alle Spiele'!DI44-'alle Spiele'!DJ44=0)),Punktsystem!$B$6,0)))</f>
        <v>0</v>
      </c>
      <c r="DJ44" s="224">
        <f>IF(DI44=Punktsystem!$B$6,IF(AND(Punktsystem!$D$9&lt;&gt;"",'alle Spiele'!$H44-'alle Spiele'!$J44='alle Spiele'!DI44-'alle Spiele'!DJ44,'alle Spiele'!$H44&lt;&gt;'alle Spiele'!$J44),Punktsystem!$B$9,0)+IF(AND(Punktsystem!$D$11&lt;&gt;"",OR('alle Spiele'!$H44='alle Spiele'!DI44,'alle Spiele'!$J44='alle Spiele'!DJ44)),Punktsystem!$B$11,0)+IF(AND(Punktsystem!$D$10&lt;&gt;"",'alle Spiele'!$H44='alle Spiele'!$J44,'alle Spiele'!DI44='alle Spiele'!DJ44,ABS('alle Spiele'!$H44-'alle Spiele'!DI44)=1),Punktsystem!$B$10,0),0)</f>
        <v>0</v>
      </c>
      <c r="DK44" s="225">
        <f>IF(DI44=Punktsystem!$B$5,IF(AND(Punktsystem!$I$14&lt;&gt;"",'alle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DL44" s="230">
        <f>IF(OR('alle Spiele'!DL44="",'alle Spiele'!DM44=""),0,IF(AND('alle Spiele'!$H44='alle Spiele'!DL44,'alle Spiele'!$J44='alle Spiele'!DM44),Punktsystem!$B$5,IF(OR(AND('alle Spiele'!$H44-'alle Spiele'!$J44&lt;0,'alle Spiele'!DL44-'alle Spiele'!DM44&lt;0),AND('alle Spiele'!$H44-'alle Spiele'!$J44&gt;0,'alle Spiele'!DL44-'alle Spiele'!DM44&gt;0),AND('alle Spiele'!$H44-'alle Spiele'!$J44=0,'alle Spiele'!DL44-'alle Spiele'!DM44=0)),Punktsystem!$B$6,0)))</f>
        <v>0</v>
      </c>
      <c r="DM44" s="224">
        <f>IF(DL44=Punktsystem!$B$6,IF(AND(Punktsystem!$D$9&lt;&gt;"",'alle Spiele'!$H44-'alle Spiele'!$J44='alle Spiele'!DL44-'alle Spiele'!DM44,'alle Spiele'!$H44&lt;&gt;'alle Spiele'!$J44),Punktsystem!$B$9,0)+IF(AND(Punktsystem!$D$11&lt;&gt;"",OR('alle Spiele'!$H44='alle Spiele'!DL44,'alle Spiele'!$J44='alle Spiele'!DM44)),Punktsystem!$B$11,0)+IF(AND(Punktsystem!$D$10&lt;&gt;"",'alle Spiele'!$H44='alle Spiele'!$J44,'alle Spiele'!DL44='alle Spiele'!DM44,ABS('alle Spiele'!$H44-'alle Spiele'!DL44)=1),Punktsystem!$B$10,0),0)</f>
        <v>0</v>
      </c>
      <c r="DN44" s="225">
        <f>IF(DL44=Punktsystem!$B$5,IF(AND(Punktsystem!$I$14&lt;&gt;"",'alle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DO44" s="230">
        <f>IF(OR('alle Spiele'!DO44="",'alle Spiele'!DP44=""),0,IF(AND('alle Spiele'!$H44='alle Spiele'!DO44,'alle Spiele'!$J44='alle Spiele'!DP44),Punktsystem!$B$5,IF(OR(AND('alle Spiele'!$H44-'alle Spiele'!$J44&lt;0,'alle Spiele'!DO44-'alle Spiele'!DP44&lt;0),AND('alle Spiele'!$H44-'alle Spiele'!$J44&gt;0,'alle Spiele'!DO44-'alle Spiele'!DP44&gt;0),AND('alle Spiele'!$H44-'alle Spiele'!$J44=0,'alle Spiele'!DO44-'alle Spiele'!DP44=0)),Punktsystem!$B$6,0)))</f>
        <v>0</v>
      </c>
      <c r="DP44" s="224">
        <f>IF(DO44=Punktsystem!$B$6,IF(AND(Punktsystem!$D$9&lt;&gt;"",'alle Spiele'!$H44-'alle Spiele'!$J44='alle Spiele'!DO44-'alle Spiele'!DP44,'alle Spiele'!$H44&lt;&gt;'alle Spiele'!$J44),Punktsystem!$B$9,0)+IF(AND(Punktsystem!$D$11&lt;&gt;"",OR('alle Spiele'!$H44='alle Spiele'!DO44,'alle Spiele'!$J44='alle Spiele'!DP44)),Punktsystem!$B$11,0)+IF(AND(Punktsystem!$D$10&lt;&gt;"",'alle Spiele'!$H44='alle Spiele'!$J44,'alle Spiele'!DO44='alle Spiele'!DP44,ABS('alle Spiele'!$H44-'alle Spiele'!DO44)=1),Punktsystem!$B$10,0),0)</f>
        <v>0</v>
      </c>
      <c r="DQ44" s="225">
        <f>IF(DO44=Punktsystem!$B$5,IF(AND(Punktsystem!$I$14&lt;&gt;"",'alle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DR44" s="230">
        <f>IF(OR('alle Spiele'!DR44="",'alle Spiele'!DS44=""),0,IF(AND('alle Spiele'!$H44='alle Spiele'!DR44,'alle Spiele'!$J44='alle Spiele'!DS44),Punktsystem!$B$5,IF(OR(AND('alle Spiele'!$H44-'alle Spiele'!$J44&lt;0,'alle Spiele'!DR44-'alle Spiele'!DS44&lt;0),AND('alle Spiele'!$H44-'alle Spiele'!$J44&gt;0,'alle Spiele'!DR44-'alle Spiele'!DS44&gt;0),AND('alle Spiele'!$H44-'alle Spiele'!$J44=0,'alle Spiele'!DR44-'alle Spiele'!DS44=0)),Punktsystem!$B$6,0)))</f>
        <v>0</v>
      </c>
      <c r="DS44" s="224">
        <f>IF(DR44=Punktsystem!$B$6,IF(AND(Punktsystem!$D$9&lt;&gt;"",'alle Spiele'!$H44-'alle Spiele'!$J44='alle Spiele'!DR44-'alle Spiele'!DS44,'alle Spiele'!$H44&lt;&gt;'alle Spiele'!$J44),Punktsystem!$B$9,0)+IF(AND(Punktsystem!$D$11&lt;&gt;"",OR('alle Spiele'!$H44='alle Spiele'!DR44,'alle Spiele'!$J44='alle Spiele'!DS44)),Punktsystem!$B$11,0)+IF(AND(Punktsystem!$D$10&lt;&gt;"",'alle Spiele'!$H44='alle Spiele'!$J44,'alle Spiele'!DR44='alle Spiele'!DS44,ABS('alle Spiele'!$H44-'alle Spiele'!DR44)=1),Punktsystem!$B$10,0),0)</f>
        <v>0</v>
      </c>
      <c r="DT44" s="225">
        <f>IF(DR44=Punktsystem!$B$5,IF(AND(Punktsystem!$I$14&lt;&gt;"",'alle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DU44" s="230">
        <f>IF(OR('alle Spiele'!DU44="",'alle Spiele'!DV44=""),0,IF(AND('alle Spiele'!$H44='alle Spiele'!DU44,'alle Spiele'!$J44='alle Spiele'!DV44),Punktsystem!$B$5,IF(OR(AND('alle Spiele'!$H44-'alle Spiele'!$J44&lt;0,'alle Spiele'!DU44-'alle Spiele'!DV44&lt;0),AND('alle Spiele'!$H44-'alle Spiele'!$J44&gt;0,'alle Spiele'!DU44-'alle Spiele'!DV44&gt;0),AND('alle Spiele'!$H44-'alle Spiele'!$J44=0,'alle Spiele'!DU44-'alle Spiele'!DV44=0)),Punktsystem!$B$6,0)))</f>
        <v>0</v>
      </c>
      <c r="DV44" s="224">
        <f>IF(DU44=Punktsystem!$B$6,IF(AND(Punktsystem!$D$9&lt;&gt;"",'alle Spiele'!$H44-'alle Spiele'!$J44='alle Spiele'!DU44-'alle Spiele'!DV44,'alle Spiele'!$H44&lt;&gt;'alle Spiele'!$J44),Punktsystem!$B$9,0)+IF(AND(Punktsystem!$D$11&lt;&gt;"",OR('alle Spiele'!$H44='alle Spiele'!DU44,'alle Spiele'!$J44='alle Spiele'!DV44)),Punktsystem!$B$11,0)+IF(AND(Punktsystem!$D$10&lt;&gt;"",'alle Spiele'!$H44='alle Spiele'!$J44,'alle Spiele'!DU44='alle Spiele'!DV44,ABS('alle Spiele'!$H44-'alle Spiele'!DU44)=1),Punktsystem!$B$10,0),0)</f>
        <v>0</v>
      </c>
      <c r="DW44" s="225">
        <f>IF(DU44=Punktsystem!$B$5,IF(AND(Punktsystem!$I$14&lt;&gt;"",'alle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DX44" s="230">
        <f>IF(OR('alle Spiele'!DX44="",'alle Spiele'!DY44=""),0,IF(AND('alle Spiele'!$H44='alle Spiele'!DX44,'alle Spiele'!$J44='alle Spiele'!DY44),Punktsystem!$B$5,IF(OR(AND('alle Spiele'!$H44-'alle Spiele'!$J44&lt;0,'alle Spiele'!DX44-'alle Spiele'!DY44&lt;0),AND('alle Spiele'!$H44-'alle Spiele'!$J44&gt;0,'alle Spiele'!DX44-'alle Spiele'!DY44&gt;0),AND('alle Spiele'!$H44-'alle Spiele'!$J44=0,'alle Spiele'!DX44-'alle Spiele'!DY44=0)),Punktsystem!$B$6,0)))</f>
        <v>0</v>
      </c>
      <c r="DY44" s="224">
        <f>IF(DX44=Punktsystem!$B$6,IF(AND(Punktsystem!$D$9&lt;&gt;"",'alle Spiele'!$H44-'alle Spiele'!$J44='alle Spiele'!DX44-'alle Spiele'!DY44,'alle Spiele'!$H44&lt;&gt;'alle Spiele'!$J44),Punktsystem!$B$9,0)+IF(AND(Punktsystem!$D$11&lt;&gt;"",OR('alle Spiele'!$H44='alle Spiele'!DX44,'alle Spiele'!$J44='alle Spiele'!DY44)),Punktsystem!$B$11,0)+IF(AND(Punktsystem!$D$10&lt;&gt;"",'alle Spiele'!$H44='alle Spiele'!$J44,'alle Spiele'!DX44='alle Spiele'!DY44,ABS('alle Spiele'!$H44-'alle Spiele'!DX44)=1),Punktsystem!$B$10,0),0)</f>
        <v>0</v>
      </c>
      <c r="DZ44" s="225">
        <f>IF(DX44=Punktsystem!$B$5,IF(AND(Punktsystem!$I$14&lt;&gt;"",'alle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EA44" s="230">
        <f>IF(OR('alle Spiele'!EA44="",'alle Spiele'!EB44=""),0,IF(AND('alle Spiele'!$H44='alle Spiele'!EA44,'alle Spiele'!$J44='alle Spiele'!EB44),Punktsystem!$B$5,IF(OR(AND('alle Spiele'!$H44-'alle Spiele'!$J44&lt;0,'alle Spiele'!EA44-'alle Spiele'!EB44&lt;0),AND('alle Spiele'!$H44-'alle Spiele'!$J44&gt;0,'alle Spiele'!EA44-'alle Spiele'!EB44&gt;0),AND('alle Spiele'!$H44-'alle Spiele'!$J44=0,'alle Spiele'!EA44-'alle Spiele'!EB44=0)),Punktsystem!$B$6,0)))</f>
        <v>0</v>
      </c>
      <c r="EB44" s="224">
        <f>IF(EA44=Punktsystem!$B$6,IF(AND(Punktsystem!$D$9&lt;&gt;"",'alle Spiele'!$H44-'alle Spiele'!$J44='alle Spiele'!EA44-'alle Spiele'!EB44,'alle Spiele'!$H44&lt;&gt;'alle Spiele'!$J44),Punktsystem!$B$9,0)+IF(AND(Punktsystem!$D$11&lt;&gt;"",OR('alle Spiele'!$H44='alle Spiele'!EA44,'alle Spiele'!$J44='alle Spiele'!EB44)),Punktsystem!$B$11,0)+IF(AND(Punktsystem!$D$10&lt;&gt;"",'alle Spiele'!$H44='alle Spiele'!$J44,'alle Spiele'!EA44='alle Spiele'!EB44,ABS('alle Spiele'!$H44-'alle Spiele'!EA44)=1),Punktsystem!$B$10,0),0)</f>
        <v>0</v>
      </c>
      <c r="EC44" s="225">
        <f>IF(EA44=Punktsystem!$B$5,IF(AND(Punktsystem!$I$14&lt;&gt;"",'alle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ED44" s="230">
        <f>IF(OR('alle Spiele'!ED44="",'alle Spiele'!EE44=""),0,IF(AND('alle Spiele'!$H44='alle Spiele'!ED44,'alle Spiele'!$J44='alle Spiele'!EE44),Punktsystem!$B$5,IF(OR(AND('alle Spiele'!$H44-'alle Spiele'!$J44&lt;0,'alle Spiele'!ED44-'alle Spiele'!EE44&lt;0),AND('alle Spiele'!$H44-'alle Spiele'!$J44&gt;0,'alle Spiele'!ED44-'alle Spiele'!EE44&gt;0),AND('alle Spiele'!$H44-'alle Spiele'!$J44=0,'alle Spiele'!ED44-'alle Spiele'!EE44=0)),Punktsystem!$B$6,0)))</f>
        <v>0</v>
      </c>
      <c r="EE44" s="224">
        <f>IF(ED44=Punktsystem!$B$6,IF(AND(Punktsystem!$D$9&lt;&gt;"",'alle Spiele'!$H44-'alle Spiele'!$J44='alle Spiele'!ED44-'alle Spiele'!EE44,'alle Spiele'!$H44&lt;&gt;'alle Spiele'!$J44),Punktsystem!$B$9,0)+IF(AND(Punktsystem!$D$11&lt;&gt;"",OR('alle Spiele'!$H44='alle Spiele'!ED44,'alle Spiele'!$J44='alle Spiele'!EE44)),Punktsystem!$B$11,0)+IF(AND(Punktsystem!$D$10&lt;&gt;"",'alle Spiele'!$H44='alle Spiele'!$J44,'alle Spiele'!ED44='alle Spiele'!EE44,ABS('alle Spiele'!$H44-'alle Spiele'!ED44)=1),Punktsystem!$B$10,0),0)</f>
        <v>0</v>
      </c>
      <c r="EF44" s="225">
        <f>IF(ED44=Punktsystem!$B$5,IF(AND(Punktsystem!$I$14&lt;&gt;"",'alle Spiele'!$H44+'alle Spiele'!$J44&gt;Punktsystem!$D$14),('alle Spiele'!$H44+'alle Spiele'!$J44-Punktsystem!$D$14)*Punktsystem!$F$14,0)+IF(AND(Punktsystem!$I$15&lt;&gt;"",ABS('alle Spiele'!$H44-'alle Spiele'!$J44)&gt;Punktsystem!$D$15),(ABS('alle Spiele'!$H44-'alle Spiele'!$J44)-Punktsystem!$D$15)*Punktsystem!$F$15,0),0)</f>
        <v>0</v>
      </c>
      <c r="EG44" s="230">
        <f>IF(OR('alle Spiele'!EG44="",'alle Spiele'!EH44=""),0,IF(AND('alle Spiele'!$H44='alle Spiele'!EG44,'alle Spiele'!$J44='alle Spiele'!EH44),Punktsystem!$B$5,IF(OR(AND('alle Spiele'!$H44-'alle Spiele'!$J44&lt;0,'alle Spiele'!EG44-'alle Spiele'!EH44&lt;0),AND('alle Spiele'!$H44-'alle Spiele'!$J44&gt;0,'alle Spiele'!EG44-'alle Spiele'!EH44&gt;0),AND('alle Spiele'!$H44-'alle Spiele'!$J44=0,'alle Spiele'!EG44-'alle Spiele'!EH44=0)),Punktsystem!$B$6,0)))</f>
        <v>0</v>
      </c>
      <c r="EH44" s="224">
        <f>IF(EG44=Punktsystem!$B$6,IF(AND(Punktsystem!$D$9&lt;&gt;"",'alle Spiele'!$H44-'alle Spiele'!$J44='alle Spiele'!EG44-'alle Spiele'!EH44,'alle Spiele'!$H44&lt;&gt;'alle Spiele'!$J44),Punktsystem!$B$9,0)+IF(AND(Punktsystem!$D$11&lt;&gt;"",OR('alle Spiele'!$H44='alle Spiele'!EG44,'alle Spiele'!$J44='alle Spiele'!EH44)),Punktsystem!$B$11,0)+IF(AND(Punktsystem!$D$10&lt;&gt;"",'alle Spiele'!$H44='alle Spiele'!$J44,'alle Spiele'!EG44='alle Spiele'!EH44,ABS('alle Spiele'!$H44-'alle Spiele'!EG44)=1),Punktsystem!$B$10,0),0)</f>
        <v>0</v>
      </c>
      <c r="EI44" s="225">
        <f>IF(EG44=Punktsystem!$B$5,IF(AND(Punktsystem!$I$14&lt;&gt;"",'alle Spiele'!$H44+'alle Spiele'!$J44&gt;Punktsystem!$D$14),('alle Spiele'!$H44+'alle Spiele'!$J44-Punktsystem!$D$14)*Punktsystem!$F$14,0)+IF(AND(Punktsystem!$I$15&lt;&gt;"",ABS('alle Spiele'!$H44-'alle Spiele'!$J44)&gt;Punktsystem!$D$15),(ABS('alle Spiele'!$H44-'alle Spiele'!$J44)-Punktsystem!$D$15)*Punktsystem!$F$15,0),0)</f>
        <v>0</v>
      </c>
    </row>
    <row r="45" spans="1:139" x14ac:dyDescent="0.2">
      <c r="A45"/>
      <c r="B45"/>
      <c r="C45"/>
      <c r="D45"/>
      <c r="E45"/>
      <c r="F45"/>
      <c r="G45"/>
      <c r="H45"/>
      <c r="J45"/>
      <c r="K45"/>
      <c r="L45"/>
      <c r="M45"/>
      <c r="N45"/>
      <c r="O45"/>
      <c r="P45"/>
      <c r="Q45"/>
      <c r="T45" s="230">
        <f>IF(OR('alle Spiele'!T45="",'alle Spiele'!U45=""),0,IF(AND('alle Spiele'!$H45='alle Spiele'!T45,'alle Spiele'!$J45='alle Spiele'!U45),Punktsystem!$B$5,IF(OR(AND('alle Spiele'!$H45-'alle Spiele'!$J45&lt;0,'alle Spiele'!T45-'alle Spiele'!U45&lt;0),AND('alle Spiele'!$H45-'alle Spiele'!$J45&gt;0,'alle Spiele'!T45-'alle Spiele'!U45&gt;0),AND('alle Spiele'!$H45-'alle Spiele'!$J45=0,'alle Spiele'!T45-'alle Spiele'!U45=0)),Punktsystem!$B$6,0)))</f>
        <v>0</v>
      </c>
      <c r="U45" s="224">
        <f>IF(T45=Punktsystem!$B$6,IF(AND(Punktsystem!$D$9&lt;&gt;"",'alle Spiele'!$H45-'alle Spiele'!$J45='alle Spiele'!T45-'alle Spiele'!U45,'alle Spiele'!$H45&lt;&gt;'alle Spiele'!$J45),Punktsystem!$B$9,0)+IF(AND(Punktsystem!$D$11&lt;&gt;"",OR('alle Spiele'!$H45='alle Spiele'!T45,'alle Spiele'!$J45='alle Spiele'!U45)),Punktsystem!$B$11,0)+IF(AND(Punktsystem!$D$10&lt;&gt;"",'alle Spiele'!$H45='alle Spiele'!$J45,'alle Spiele'!T45='alle Spiele'!U45,ABS('alle Spiele'!$H45-'alle Spiele'!T45)=1),Punktsystem!$B$10,0),0)</f>
        <v>0</v>
      </c>
      <c r="V45" s="225">
        <f>IF(T45=Punktsystem!$B$5,IF(AND(Punktsystem!$I$14&lt;&gt;"",'alle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W45" s="230">
        <f>IF(OR('alle Spiele'!W45="",'alle Spiele'!X45=""),0,IF(AND('alle Spiele'!$H45='alle Spiele'!W45,'alle Spiele'!$J45='alle Spiele'!X45),Punktsystem!$B$5,IF(OR(AND('alle Spiele'!$H45-'alle Spiele'!$J45&lt;0,'alle Spiele'!W45-'alle Spiele'!X45&lt;0),AND('alle Spiele'!$H45-'alle Spiele'!$J45&gt;0,'alle Spiele'!W45-'alle Spiele'!X45&gt;0),AND('alle Spiele'!$H45-'alle Spiele'!$J45=0,'alle Spiele'!W45-'alle Spiele'!X45=0)),Punktsystem!$B$6,0)))</f>
        <v>0</v>
      </c>
      <c r="X45" s="224">
        <f>IF(W45=Punktsystem!$B$6,IF(AND(Punktsystem!$D$9&lt;&gt;"",'alle Spiele'!$H45-'alle Spiele'!$J45='alle Spiele'!W45-'alle Spiele'!X45,'alle Spiele'!$H45&lt;&gt;'alle Spiele'!$J45),Punktsystem!$B$9,0)+IF(AND(Punktsystem!$D$11&lt;&gt;"",OR('alle Spiele'!$H45='alle Spiele'!W45,'alle Spiele'!$J45='alle Spiele'!X45)),Punktsystem!$B$11,0)+IF(AND(Punktsystem!$D$10&lt;&gt;"",'alle Spiele'!$H45='alle Spiele'!$J45,'alle Spiele'!W45='alle Spiele'!X45,ABS('alle Spiele'!$H45-'alle Spiele'!W45)=1),Punktsystem!$B$10,0),0)</f>
        <v>0</v>
      </c>
      <c r="Y45" s="225">
        <f>IF(W45=Punktsystem!$B$5,IF(AND(Punktsystem!$I$14&lt;&gt;"",'alle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Z45" s="230">
        <f>IF(OR('alle Spiele'!Z45="",'alle Spiele'!AA45=""),0,IF(AND('alle Spiele'!$H45='alle Spiele'!Z45,'alle Spiele'!$J45='alle Spiele'!AA45),Punktsystem!$B$5,IF(OR(AND('alle Spiele'!$H45-'alle Spiele'!$J45&lt;0,'alle Spiele'!Z45-'alle Spiele'!AA45&lt;0),AND('alle Spiele'!$H45-'alle Spiele'!$J45&gt;0,'alle Spiele'!Z45-'alle Spiele'!AA45&gt;0),AND('alle Spiele'!$H45-'alle Spiele'!$J45=0,'alle Spiele'!Z45-'alle Spiele'!AA45=0)),Punktsystem!$B$6,0)))</f>
        <v>0</v>
      </c>
      <c r="AA45" s="224">
        <f>IF(Z45=Punktsystem!$B$6,IF(AND(Punktsystem!$D$9&lt;&gt;"",'alle Spiele'!$H45-'alle Spiele'!$J45='alle Spiele'!Z45-'alle Spiele'!AA45,'alle Spiele'!$H45&lt;&gt;'alle Spiele'!$J45),Punktsystem!$B$9,0)+IF(AND(Punktsystem!$D$11&lt;&gt;"",OR('alle Spiele'!$H45='alle Spiele'!Z45,'alle Spiele'!$J45='alle Spiele'!AA45)),Punktsystem!$B$11,0)+IF(AND(Punktsystem!$D$10&lt;&gt;"",'alle Spiele'!$H45='alle Spiele'!$J45,'alle Spiele'!Z45='alle Spiele'!AA45,ABS('alle Spiele'!$H45-'alle Spiele'!Z45)=1),Punktsystem!$B$10,0),0)</f>
        <v>0</v>
      </c>
      <c r="AB45" s="225">
        <f>IF(Z45=Punktsystem!$B$5,IF(AND(Punktsystem!$I$14&lt;&gt;"",'alle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AC45" s="230">
        <f>IF(OR('alle Spiele'!AC45="",'alle Spiele'!AD45=""),0,IF(AND('alle Spiele'!$H45='alle Spiele'!AC45,'alle Spiele'!$J45='alle Spiele'!AD45),Punktsystem!$B$5,IF(OR(AND('alle Spiele'!$H45-'alle Spiele'!$J45&lt;0,'alle Spiele'!AC45-'alle Spiele'!AD45&lt;0),AND('alle Spiele'!$H45-'alle Spiele'!$J45&gt;0,'alle Spiele'!AC45-'alle Spiele'!AD45&gt;0),AND('alle Spiele'!$H45-'alle Spiele'!$J45=0,'alle Spiele'!AC45-'alle Spiele'!AD45=0)),Punktsystem!$B$6,0)))</f>
        <v>0</v>
      </c>
      <c r="AD45" s="224">
        <f>IF(AC45=Punktsystem!$B$6,IF(AND(Punktsystem!$D$9&lt;&gt;"",'alle Spiele'!$H45-'alle Spiele'!$J45='alle Spiele'!AC45-'alle Spiele'!AD45,'alle Spiele'!$H45&lt;&gt;'alle Spiele'!$J45),Punktsystem!$B$9,0)+IF(AND(Punktsystem!$D$11&lt;&gt;"",OR('alle Spiele'!$H45='alle Spiele'!AC45,'alle Spiele'!$J45='alle Spiele'!AD45)),Punktsystem!$B$11,0)+IF(AND(Punktsystem!$D$10&lt;&gt;"",'alle Spiele'!$H45='alle Spiele'!$J45,'alle Spiele'!AC45='alle Spiele'!AD45,ABS('alle Spiele'!$H45-'alle Spiele'!AC45)=1),Punktsystem!$B$10,0),0)</f>
        <v>0</v>
      </c>
      <c r="AE45" s="225">
        <f>IF(AC45=Punktsystem!$B$5,IF(AND(Punktsystem!$I$14&lt;&gt;"",'alle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AF45" s="230">
        <f>IF(OR('alle Spiele'!AF45="",'alle Spiele'!AG45=""),0,IF(AND('alle Spiele'!$H45='alle Spiele'!AF45,'alle Spiele'!$J45='alle Spiele'!AG45),Punktsystem!$B$5,IF(OR(AND('alle Spiele'!$H45-'alle Spiele'!$J45&lt;0,'alle Spiele'!AF45-'alle Spiele'!AG45&lt;0),AND('alle Spiele'!$H45-'alle Spiele'!$J45&gt;0,'alle Spiele'!AF45-'alle Spiele'!AG45&gt;0),AND('alle Spiele'!$H45-'alle Spiele'!$J45=0,'alle Spiele'!AF45-'alle Spiele'!AG45=0)),Punktsystem!$B$6,0)))</f>
        <v>0</v>
      </c>
      <c r="AG45" s="224">
        <f>IF(AF45=Punktsystem!$B$6,IF(AND(Punktsystem!$D$9&lt;&gt;"",'alle Spiele'!$H45-'alle Spiele'!$J45='alle Spiele'!AF45-'alle Spiele'!AG45,'alle Spiele'!$H45&lt;&gt;'alle Spiele'!$J45),Punktsystem!$B$9,0)+IF(AND(Punktsystem!$D$11&lt;&gt;"",OR('alle Spiele'!$H45='alle Spiele'!AF45,'alle Spiele'!$J45='alle Spiele'!AG45)),Punktsystem!$B$11,0)+IF(AND(Punktsystem!$D$10&lt;&gt;"",'alle Spiele'!$H45='alle Spiele'!$J45,'alle Spiele'!AF45='alle Spiele'!AG45,ABS('alle Spiele'!$H45-'alle Spiele'!AF45)=1),Punktsystem!$B$10,0),0)</f>
        <v>0</v>
      </c>
      <c r="AH45" s="225">
        <f>IF(AF45=Punktsystem!$B$5,IF(AND(Punktsystem!$I$14&lt;&gt;"",'alle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AI45" s="230">
        <f>IF(OR('alle Spiele'!AI45="",'alle Spiele'!AJ45=""),0,IF(AND('alle Spiele'!$H45='alle Spiele'!AI45,'alle Spiele'!$J45='alle Spiele'!AJ45),Punktsystem!$B$5,IF(OR(AND('alle Spiele'!$H45-'alle Spiele'!$J45&lt;0,'alle Spiele'!AI45-'alle Spiele'!AJ45&lt;0),AND('alle Spiele'!$H45-'alle Spiele'!$J45&gt;0,'alle Spiele'!AI45-'alle Spiele'!AJ45&gt;0),AND('alle Spiele'!$H45-'alle Spiele'!$J45=0,'alle Spiele'!AI45-'alle Spiele'!AJ45=0)),Punktsystem!$B$6,0)))</f>
        <v>0</v>
      </c>
      <c r="AJ45" s="224">
        <f>IF(AI45=Punktsystem!$B$6,IF(AND(Punktsystem!$D$9&lt;&gt;"",'alle Spiele'!$H45-'alle Spiele'!$J45='alle Spiele'!AI45-'alle Spiele'!AJ45,'alle Spiele'!$H45&lt;&gt;'alle Spiele'!$J45),Punktsystem!$B$9,0)+IF(AND(Punktsystem!$D$11&lt;&gt;"",OR('alle Spiele'!$H45='alle Spiele'!AI45,'alle Spiele'!$J45='alle Spiele'!AJ45)),Punktsystem!$B$11,0)+IF(AND(Punktsystem!$D$10&lt;&gt;"",'alle Spiele'!$H45='alle Spiele'!$J45,'alle Spiele'!AI45='alle Spiele'!AJ45,ABS('alle Spiele'!$H45-'alle Spiele'!AI45)=1),Punktsystem!$B$10,0),0)</f>
        <v>0</v>
      </c>
      <c r="AK45" s="225">
        <f>IF(AI45=Punktsystem!$B$5,IF(AND(Punktsystem!$I$14&lt;&gt;"",'alle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AL45" s="230">
        <f>IF(OR('alle Spiele'!AL45="",'alle Spiele'!AM45=""),0,IF(AND('alle Spiele'!$H45='alle Spiele'!AL45,'alle Spiele'!$J45='alle Spiele'!AM45),Punktsystem!$B$5,IF(OR(AND('alle Spiele'!$H45-'alle Spiele'!$J45&lt;0,'alle Spiele'!AL45-'alle Spiele'!AM45&lt;0),AND('alle Spiele'!$H45-'alle Spiele'!$J45&gt;0,'alle Spiele'!AL45-'alle Spiele'!AM45&gt;0),AND('alle Spiele'!$H45-'alle Spiele'!$J45=0,'alle Spiele'!AL45-'alle Spiele'!AM45=0)),Punktsystem!$B$6,0)))</f>
        <v>0</v>
      </c>
      <c r="AM45" s="224">
        <f>IF(AL45=Punktsystem!$B$6,IF(AND(Punktsystem!$D$9&lt;&gt;"",'alle Spiele'!$H45-'alle Spiele'!$J45='alle Spiele'!AL45-'alle Spiele'!AM45,'alle Spiele'!$H45&lt;&gt;'alle Spiele'!$J45),Punktsystem!$B$9,0)+IF(AND(Punktsystem!$D$11&lt;&gt;"",OR('alle Spiele'!$H45='alle Spiele'!AL45,'alle Spiele'!$J45='alle Spiele'!AM45)),Punktsystem!$B$11,0)+IF(AND(Punktsystem!$D$10&lt;&gt;"",'alle Spiele'!$H45='alle Spiele'!$J45,'alle Spiele'!AL45='alle Spiele'!AM45,ABS('alle Spiele'!$H45-'alle Spiele'!AL45)=1),Punktsystem!$B$10,0),0)</f>
        <v>0</v>
      </c>
      <c r="AN45" s="225">
        <f>IF(AL45=Punktsystem!$B$5,IF(AND(Punktsystem!$I$14&lt;&gt;"",'alle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AO45" s="230">
        <f>IF(OR('alle Spiele'!AO45="",'alle Spiele'!AP45=""),0,IF(AND('alle Spiele'!$H45='alle Spiele'!AO45,'alle Spiele'!$J45='alle Spiele'!AP45),Punktsystem!$B$5,IF(OR(AND('alle Spiele'!$H45-'alle Spiele'!$J45&lt;0,'alle Spiele'!AO45-'alle Spiele'!AP45&lt;0),AND('alle Spiele'!$H45-'alle Spiele'!$J45&gt;0,'alle Spiele'!AO45-'alle Spiele'!AP45&gt;0),AND('alle Spiele'!$H45-'alle Spiele'!$J45=0,'alle Spiele'!AO45-'alle Spiele'!AP45=0)),Punktsystem!$B$6,0)))</f>
        <v>0</v>
      </c>
      <c r="AP45" s="224">
        <f>IF(AO45=Punktsystem!$B$6,IF(AND(Punktsystem!$D$9&lt;&gt;"",'alle Spiele'!$H45-'alle Spiele'!$J45='alle Spiele'!AO45-'alle Spiele'!AP45,'alle Spiele'!$H45&lt;&gt;'alle Spiele'!$J45),Punktsystem!$B$9,0)+IF(AND(Punktsystem!$D$11&lt;&gt;"",OR('alle Spiele'!$H45='alle Spiele'!AO45,'alle Spiele'!$J45='alle Spiele'!AP45)),Punktsystem!$B$11,0)+IF(AND(Punktsystem!$D$10&lt;&gt;"",'alle Spiele'!$H45='alle Spiele'!$J45,'alle Spiele'!AO45='alle Spiele'!AP45,ABS('alle Spiele'!$H45-'alle Spiele'!AO45)=1),Punktsystem!$B$10,0),0)</f>
        <v>0</v>
      </c>
      <c r="AQ45" s="225">
        <f>IF(AO45=Punktsystem!$B$5,IF(AND(Punktsystem!$I$14&lt;&gt;"",'alle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AR45" s="230">
        <f>IF(OR('alle Spiele'!AR45="",'alle Spiele'!AS45=""),0,IF(AND('alle Spiele'!$H45='alle Spiele'!AR45,'alle Spiele'!$J45='alle Spiele'!AS45),Punktsystem!$B$5,IF(OR(AND('alle Spiele'!$H45-'alle Spiele'!$J45&lt;0,'alle Spiele'!AR45-'alle Spiele'!AS45&lt;0),AND('alle Spiele'!$H45-'alle Spiele'!$J45&gt;0,'alle Spiele'!AR45-'alle Spiele'!AS45&gt;0),AND('alle Spiele'!$H45-'alle Spiele'!$J45=0,'alle Spiele'!AR45-'alle Spiele'!AS45=0)),Punktsystem!$B$6,0)))</f>
        <v>0</v>
      </c>
      <c r="AS45" s="224">
        <f>IF(AR45=Punktsystem!$B$6,IF(AND(Punktsystem!$D$9&lt;&gt;"",'alle Spiele'!$H45-'alle Spiele'!$J45='alle Spiele'!AR45-'alle Spiele'!AS45,'alle Spiele'!$H45&lt;&gt;'alle Spiele'!$J45),Punktsystem!$B$9,0)+IF(AND(Punktsystem!$D$11&lt;&gt;"",OR('alle Spiele'!$H45='alle Spiele'!AR45,'alle Spiele'!$J45='alle Spiele'!AS45)),Punktsystem!$B$11,0)+IF(AND(Punktsystem!$D$10&lt;&gt;"",'alle Spiele'!$H45='alle Spiele'!$J45,'alle Spiele'!AR45='alle Spiele'!AS45,ABS('alle Spiele'!$H45-'alle Spiele'!AR45)=1),Punktsystem!$B$10,0),0)</f>
        <v>0</v>
      </c>
      <c r="AT45" s="225">
        <f>IF(AR45=Punktsystem!$B$5,IF(AND(Punktsystem!$I$14&lt;&gt;"",'alle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AU45" s="230">
        <f>IF(OR('alle Spiele'!AU45="",'alle Spiele'!AV45=""),0,IF(AND('alle Spiele'!$H45='alle Spiele'!AU45,'alle Spiele'!$J45='alle Spiele'!AV45),Punktsystem!$B$5,IF(OR(AND('alle Spiele'!$H45-'alle Spiele'!$J45&lt;0,'alle Spiele'!AU45-'alle Spiele'!AV45&lt;0),AND('alle Spiele'!$H45-'alle Spiele'!$J45&gt;0,'alle Spiele'!AU45-'alle Spiele'!AV45&gt;0),AND('alle Spiele'!$H45-'alle Spiele'!$J45=0,'alle Spiele'!AU45-'alle Spiele'!AV45=0)),Punktsystem!$B$6,0)))</f>
        <v>0</v>
      </c>
      <c r="AV45" s="224">
        <f>IF(AU45=Punktsystem!$B$6,IF(AND(Punktsystem!$D$9&lt;&gt;"",'alle Spiele'!$H45-'alle Spiele'!$J45='alle Spiele'!AU45-'alle Spiele'!AV45,'alle Spiele'!$H45&lt;&gt;'alle Spiele'!$J45),Punktsystem!$B$9,0)+IF(AND(Punktsystem!$D$11&lt;&gt;"",OR('alle Spiele'!$H45='alle Spiele'!AU45,'alle Spiele'!$J45='alle Spiele'!AV45)),Punktsystem!$B$11,0)+IF(AND(Punktsystem!$D$10&lt;&gt;"",'alle Spiele'!$H45='alle Spiele'!$J45,'alle Spiele'!AU45='alle Spiele'!AV45,ABS('alle Spiele'!$H45-'alle Spiele'!AU45)=1),Punktsystem!$B$10,0),0)</f>
        <v>0</v>
      </c>
      <c r="AW45" s="225">
        <f>IF(AU45=Punktsystem!$B$5,IF(AND(Punktsystem!$I$14&lt;&gt;"",'alle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AX45" s="230">
        <f>IF(OR('alle Spiele'!AX45="",'alle Spiele'!AY45=""),0,IF(AND('alle Spiele'!$H45='alle Spiele'!AX45,'alle Spiele'!$J45='alle Spiele'!AY45),Punktsystem!$B$5,IF(OR(AND('alle Spiele'!$H45-'alle Spiele'!$J45&lt;0,'alle Spiele'!AX45-'alle Spiele'!AY45&lt;0),AND('alle Spiele'!$H45-'alle Spiele'!$J45&gt;0,'alle Spiele'!AX45-'alle Spiele'!AY45&gt;0),AND('alle Spiele'!$H45-'alle Spiele'!$J45=0,'alle Spiele'!AX45-'alle Spiele'!AY45=0)),Punktsystem!$B$6,0)))</f>
        <v>0</v>
      </c>
      <c r="AY45" s="224">
        <f>IF(AX45=Punktsystem!$B$6,IF(AND(Punktsystem!$D$9&lt;&gt;"",'alle Spiele'!$H45-'alle Spiele'!$J45='alle Spiele'!AX45-'alle Spiele'!AY45,'alle Spiele'!$H45&lt;&gt;'alle Spiele'!$J45),Punktsystem!$B$9,0)+IF(AND(Punktsystem!$D$11&lt;&gt;"",OR('alle Spiele'!$H45='alle Spiele'!AX45,'alle Spiele'!$J45='alle Spiele'!AY45)),Punktsystem!$B$11,0)+IF(AND(Punktsystem!$D$10&lt;&gt;"",'alle Spiele'!$H45='alle Spiele'!$J45,'alle Spiele'!AX45='alle Spiele'!AY45,ABS('alle Spiele'!$H45-'alle Spiele'!AX45)=1),Punktsystem!$B$10,0),0)</f>
        <v>0</v>
      </c>
      <c r="AZ45" s="225">
        <f>IF(AX45=Punktsystem!$B$5,IF(AND(Punktsystem!$I$14&lt;&gt;"",'alle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BA45" s="230">
        <f>IF(OR('alle Spiele'!BA45="",'alle Spiele'!BB45=""),0,IF(AND('alle Spiele'!$H45='alle Spiele'!BA45,'alle Spiele'!$J45='alle Spiele'!BB45),Punktsystem!$B$5,IF(OR(AND('alle Spiele'!$H45-'alle Spiele'!$J45&lt;0,'alle Spiele'!BA45-'alle Spiele'!BB45&lt;0),AND('alle Spiele'!$H45-'alle Spiele'!$J45&gt;0,'alle Spiele'!BA45-'alle Spiele'!BB45&gt;0),AND('alle Spiele'!$H45-'alle Spiele'!$J45=0,'alle Spiele'!BA45-'alle Spiele'!BB45=0)),Punktsystem!$B$6,0)))</f>
        <v>0</v>
      </c>
      <c r="BB45" s="224">
        <f>IF(BA45=Punktsystem!$B$6,IF(AND(Punktsystem!$D$9&lt;&gt;"",'alle Spiele'!$H45-'alle Spiele'!$J45='alle Spiele'!BA45-'alle Spiele'!BB45,'alle Spiele'!$H45&lt;&gt;'alle Spiele'!$J45),Punktsystem!$B$9,0)+IF(AND(Punktsystem!$D$11&lt;&gt;"",OR('alle Spiele'!$H45='alle Spiele'!BA45,'alle Spiele'!$J45='alle Spiele'!BB45)),Punktsystem!$B$11,0)+IF(AND(Punktsystem!$D$10&lt;&gt;"",'alle Spiele'!$H45='alle Spiele'!$J45,'alle Spiele'!BA45='alle Spiele'!BB45,ABS('alle Spiele'!$H45-'alle Spiele'!BA45)=1),Punktsystem!$B$10,0),0)</f>
        <v>0</v>
      </c>
      <c r="BC45" s="225">
        <f>IF(BA45=Punktsystem!$B$5,IF(AND(Punktsystem!$I$14&lt;&gt;"",'alle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BD45" s="230">
        <f>IF(OR('alle Spiele'!BD45="",'alle Spiele'!BE45=""),0,IF(AND('alle Spiele'!$H45='alle Spiele'!BD45,'alle Spiele'!$J45='alle Spiele'!BE45),Punktsystem!$B$5,IF(OR(AND('alle Spiele'!$H45-'alle Spiele'!$J45&lt;0,'alle Spiele'!BD45-'alle Spiele'!BE45&lt;0),AND('alle Spiele'!$H45-'alle Spiele'!$J45&gt;0,'alle Spiele'!BD45-'alle Spiele'!BE45&gt;0),AND('alle Spiele'!$H45-'alle Spiele'!$J45=0,'alle Spiele'!BD45-'alle Spiele'!BE45=0)),Punktsystem!$B$6,0)))</f>
        <v>0</v>
      </c>
      <c r="BE45" s="224">
        <f>IF(BD45=Punktsystem!$B$6,IF(AND(Punktsystem!$D$9&lt;&gt;"",'alle Spiele'!$H45-'alle Spiele'!$J45='alle Spiele'!BD45-'alle Spiele'!BE45,'alle Spiele'!$H45&lt;&gt;'alle Spiele'!$J45),Punktsystem!$B$9,0)+IF(AND(Punktsystem!$D$11&lt;&gt;"",OR('alle Spiele'!$H45='alle Spiele'!BD45,'alle Spiele'!$J45='alle Spiele'!BE45)),Punktsystem!$B$11,0)+IF(AND(Punktsystem!$D$10&lt;&gt;"",'alle Spiele'!$H45='alle Spiele'!$J45,'alle Spiele'!BD45='alle Spiele'!BE45,ABS('alle Spiele'!$H45-'alle Spiele'!BD45)=1),Punktsystem!$B$10,0),0)</f>
        <v>0</v>
      </c>
      <c r="BF45" s="225">
        <f>IF(BD45=Punktsystem!$B$5,IF(AND(Punktsystem!$I$14&lt;&gt;"",'alle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BG45" s="230">
        <f>IF(OR('alle Spiele'!BG45="",'alle Spiele'!BH45=""),0,IF(AND('alle Spiele'!$H45='alle Spiele'!BG45,'alle Spiele'!$J45='alle Spiele'!BH45),Punktsystem!$B$5,IF(OR(AND('alle Spiele'!$H45-'alle Spiele'!$J45&lt;0,'alle Spiele'!BG45-'alle Spiele'!BH45&lt;0),AND('alle Spiele'!$H45-'alle Spiele'!$J45&gt;0,'alle Spiele'!BG45-'alle Spiele'!BH45&gt;0),AND('alle Spiele'!$H45-'alle Spiele'!$J45=0,'alle Spiele'!BG45-'alle Spiele'!BH45=0)),Punktsystem!$B$6,0)))</f>
        <v>0</v>
      </c>
      <c r="BH45" s="224">
        <f>IF(BG45=Punktsystem!$B$6,IF(AND(Punktsystem!$D$9&lt;&gt;"",'alle Spiele'!$H45-'alle Spiele'!$J45='alle Spiele'!BG45-'alle Spiele'!BH45,'alle Spiele'!$H45&lt;&gt;'alle Spiele'!$J45),Punktsystem!$B$9,0)+IF(AND(Punktsystem!$D$11&lt;&gt;"",OR('alle Spiele'!$H45='alle Spiele'!BG45,'alle Spiele'!$J45='alle Spiele'!BH45)),Punktsystem!$B$11,0)+IF(AND(Punktsystem!$D$10&lt;&gt;"",'alle Spiele'!$H45='alle Spiele'!$J45,'alle Spiele'!BG45='alle Spiele'!BH45,ABS('alle Spiele'!$H45-'alle Spiele'!BG45)=1),Punktsystem!$B$10,0),0)</f>
        <v>0</v>
      </c>
      <c r="BI45" s="225">
        <f>IF(BG45=Punktsystem!$B$5,IF(AND(Punktsystem!$I$14&lt;&gt;"",'alle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BJ45" s="230">
        <f>IF(OR('alle Spiele'!BJ45="",'alle Spiele'!BK45=""),0,IF(AND('alle Spiele'!$H45='alle Spiele'!BJ45,'alle Spiele'!$J45='alle Spiele'!BK45),Punktsystem!$B$5,IF(OR(AND('alle Spiele'!$H45-'alle Spiele'!$J45&lt;0,'alle Spiele'!BJ45-'alle Spiele'!BK45&lt;0),AND('alle Spiele'!$H45-'alle Spiele'!$J45&gt;0,'alle Spiele'!BJ45-'alle Spiele'!BK45&gt;0),AND('alle Spiele'!$H45-'alle Spiele'!$J45=0,'alle Spiele'!BJ45-'alle Spiele'!BK45=0)),Punktsystem!$B$6,0)))</f>
        <v>0</v>
      </c>
      <c r="BK45" s="224">
        <f>IF(BJ45=Punktsystem!$B$6,IF(AND(Punktsystem!$D$9&lt;&gt;"",'alle Spiele'!$H45-'alle Spiele'!$J45='alle Spiele'!BJ45-'alle Spiele'!BK45,'alle Spiele'!$H45&lt;&gt;'alle Spiele'!$J45),Punktsystem!$B$9,0)+IF(AND(Punktsystem!$D$11&lt;&gt;"",OR('alle Spiele'!$H45='alle Spiele'!BJ45,'alle Spiele'!$J45='alle Spiele'!BK45)),Punktsystem!$B$11,0)+IF(AND(Punktsystem!$D$10&lt;&gt;"",'alle Spiele'!$H45='alle Spiele'!$J45,'alle Spiele'!BJ45='alle Spiele'!BK45,ABS('alle Spiele'!$H45-'alle Spiele'!BJ45)=1),Punktsystem!$B$10,0),0)</f>
        <v>0</v>
      </c>
      <c r="BL45" s="225">
        <f>IF(BJ45=Punktsystem!$B$5,IF(AND(Punktsystem!$I$14&lt;&gt;"",'alle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BM45" s="230">
        <f>IF(OR('alle Spiele'!BM45="",'alle Spiele'!BN45=""),0,IF(AND('alle Spiele'!$H45='alle Spiele'!BM45,'alle Spiele'!$J45='alle Spiele'!BN45),Punktsystem!$B$5,IF(OR(AND('alle Spiele'!$H45-'alle Spiele'!$J45&lt;0,'alle Spiele'!BM45-'alle Spiele'!BN45&lt;0),AND('alle Spiele'!$H45-'alle Spiele'!$J45&gt;0,'alle Spiele'!BM45-'alle Spiele'!BN45&gt;0),AND('alle Spiele'!$H45-'alle Spiele'!$J45=0,'alle Spiele'!BM45-'alle Spiele'!BN45=0)),Punktsystem!$B$6,0)))</f>
        <v>0</v>
      </c>
      <c r="BN45" s="224">
        <f>IF(BM45=Punktsystem!$B$6,IF(AND(Punktsystem!$D$9&lt;&gt;"",'alle Spiele'!$H45-'alle Spiele'!$J45='alle Spiele'!BM45-'alle Spiele'!BN45,'alle Spiele'!$H45&lt;&gt;'alle Spiele'!$J45),Punktsystem!$B$9,0)+IF(AND(Punktsystem!$D$11&lt;&gt;"",OR('alle Spiele'!$H45='alle Spiele'!BM45,'alle Spiele'!$J45='alle Spiele'!BN45)),Punktsystem!$B$11,0)+IF(AND(Punktsystem!$D$10&lt;&gt;"",'alle Spiele'!$H45='alle Spiele'!$J45,'alle Spiele'!BM45='alle Spiele'!BN45,ABS('alle Spiele'!$H45-'alle Spiele'!BM45)=1),Punktsystem!$B$10,0),0)</f>
        <v>0</v>
      </c>
      <c r="BO45" s="225">
        <f>IF(BM45=Punktsystem!$B$5,IF(AND(Punktsystem!$I$14&lt;&gt;"",'alle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BP45" s="230">
        <f>IF(OR('alle Spiele'!BP45="",'alle Spiele'!BQ45=""),0,IF(AND('alle Spiele'!$H45='alle Spiele'!BP45,'alle Spiele'!$J45='alle Spiele'!BQ45),Punktsystem!$B$5,IF(OR(AND('alle Spiele'!$H45-'alle Spiele'!$J45&lt;0,'alle Spiele'!BP45-'alle Spiele'!BQ45&lt;0),AND('alle Spiele'!$H45-'alle Spiele'!$J45&gt;0,'alle Spiele'!BP45-'alle Spiele'!BQ45&gt;0),AND('alle Spiele'!$H45-'alle Spiele'!$J45=0,'alle Spiele'!BP45-'alle Spiele'!BQ45=0)),Punktsystem!$B$6,0)))</f>
        <v>0</v>
      </c>
      <c r="BQ45" s="224">
        <f>IF(BP45=Punktsystem!$B$6,IF(AND(Punktsystem!$D$9&lt;&gt;"",'alle Spiele'!$H45-'alle Spiele'!$J45='alle Spiele'!BP45-'alle Spiele'!BQ45,'alle Spiele'!$H45&lt;&gt;'alle Spiele'!$J45),Punktsystem!$B$9,0)+IF(AND(Punktsystem!$D$11&lt;&gt;"",OR('alle Spiele'!$H45='alle Spiele'!BP45,'alle Spiele'!$J45='alle Spiele'!BQ45)),Punktsystem!$B$11,0)+IF(AND(Punktsystem!$D$10&lt;&gt;"",'alle Spiele'!$H45='alle Spiele'!$J45,'alle Spiele'!BP45='alle Spiele'!BQ45,ABS('alle Spiele'!$H45-'alle Spiele'!BP45)=1),Punktsystem!$B$10,0),0)</f>
        <v>0</v>
      </c>
      <c r="BR45" s="225">
        <f>IF(BP45=Punktsystem!$B$5,IF(AND(Punktsystem!$I$14&lt;&gt;"",'alle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BS45" s="230">
        <f>IF(OR('alle Spiele'!BS45="",'alle Spiele'!BT45=""),0,IF(AND('alle Spiele'!$H45='alle Spiele'!BS45,'alle Spiele'!$J45='alle Spiele'!BT45),Punktsystem!$B$5,IF(OR(AND('alle Spiele'!$H45-'alle Spiele'!$J45&lt;0,'alle Spiele'!BS45-'alle Spiele'!BT45&lt;0),AND('alle Spiele'!$H45-'alle Spiele'!$J45&gt;0,'alle Spiele'!BS45-'alle Spiele'!BT45&gt;0),AND('alle Spiele'!$H45-'alle Spiele'!$J45=0,'alle Spiele'!BS45-'alle Spiele'!BT45=0)),Punktsystem!$B$6,0)))</f>
        <v>0</v>
      </c>
      <c r="BT45" s="224">
        <f>IF(BS45=Punktsystem!$B$6,IF(AND(Punktsystem!$D$9&lt;&gt;"",'alle Spiele'!$H45-'alle Spiele'!$J45='alle Spiele'!BS45-'alle Spiele'!BT45,'alle Spiele'!$H45&lt;&gt;'alle Spiele'!$J45),Punktsystem!$B$9,0)+IF(AND(Punktsystem!$D$11&lt;&gt;"",OR('alle Spiele'!$H45='alle Spiele'!BS45,'alle Spiele'!$J45='alle Spiele'!BT45)),Punktsystem!$B$11,0)+IF(AND(Punktsystem!$D$10&lt;&gt;"",'alle Spiele'!$H45='alle Spiele'!$J45,'alle Spiele'!BS45='alle Spiele'!BT45,ABS('alle Spiele'!$H45-'alle Spiele'!BS45)=1),Punktsystem!$B$10,0),0)</f>
        <v>0</v>
      </c>
      <c r="BU45" s="225">
        <f>IF(BS45=Punktsystem!$B$5,IF(AND(Punktsystem!$I$14&lt;&gt;"",'alle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BV45" s="230">
        <f>IF(OR('alle Spiele'!BV45="",'alle Spiele'!BW45=""),0,IF(AND('alle Spiele'!$H45='alle Spiele'!BV45,'alle Spiele'!$J45='alle Spiele'!BW45),Punktsystem!$B$5,IF(OR(AND('alle Spiele'!$H45-'alle Spiele'!$J45&lt;0,'alle Spiele'!BV45-'alle Spiele'!BW45&lt;0),AND('alle Spiele'!$H45-'alle Spiele'!$J45&gt;0,'alle Spiele'!BV45-'alle Spiele'!BW45&gt;0),AND('alle Spiele'!$H45-'alle Spiele'!$J45=0,'alle Spiele'!BV45-'alle Spiele'!BW45=0)),Punktsystem!$B$6,0)))</f>
        <v>0</v>
      </c>
      <c r="BW45" s="224">
        <f>IF(BV45=Punktsystem!$B$6,IF(AND(Punktsystem!$D$9&lt;&gt;"",'alle Spiele'!$H45-'alle Spiele'!$J45='alle Spiele'!BV45-'alle Spiele'!BW45,'alle Spiele'!$H45&lt;&gt;'alle Spiele'!$J45),Punktsystem!$B$9,0)+IF(AND(Punktsystem!$D$11&lt;&gt;"",OR('alle Spiele'!$H45='alle Spiele'!BV45,'alle Spiele'!$J45='alle Spiele'!BW45)),Punktsystem!$B$11,0)+IF(AND(Punktsystem!$D$10&lt;&gt;"",'alle Spiele'!$H45='alle Spiele'!$J45,'alle Spiele'!BV45='alle Spiele'!BW45,ABS('alle Spiele'!$H45-'alle Spiele'!BV45)=1),Punktsystem!$B$10,0),0)</f>
        <v>0</v>
      </c>
      <c r="BX45" s="225">
        <f>IF(BV45=Punktsystem!$B$5,IF(AND(Punktsystem!$I$14&lt;&gt;"",'alle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BY45" s="230">
        <f>IF(OR('alle Spiele'!BY45="",'alle Spiele'!BZ45=""),0,IF(AND('alle Spiele'!$H45='alle Spiele'!BY45,'alle Spiele'!$J45='alle Spiele'!BZ45),Punktsystem!$B$5,IF(OR(AND('alle Spiele'!$H45-'alle Spiele'!$J45&lt;0,'alle Spiele'!BY45-'alle Spiele'!BZ45&lt;0),AND('alle Spiele'!$H45-'alle Spiele'!$J45&gt;0,'alle Spiele'!BY45-'alle Spiele'!BZ45&gt;0),AND('alle Spiele'!$H45-'alle Spiele'!$J45=0,'alle Spiele'!BY45-'alle Spiele'!BZ45=0)),Punktsystem!$B$6,0)))</f>
        <v>0</v>
      </c>
      <c r="BZ45" s="224">
        <f>IF(BY45=Punktsystem!$B$6,IF(AND(Punktsystem!$D$9&lt;&gt;"",'alle Spiele'!$H45-'alle Spiele'!$J45='alle Spiele'!BY45-'alle Spiele'!BZ45,'alle Spiele'!$H45&lt;&gt;'alle Spiele'!$J45),Punktsystem!$B$9,0)+IF(AND(Punktsystem!$D$11&lt;&gt;"",OR('alle Spiele'!$H45='alle Spiele'!BY45,'alle Spiele'!$J45='alle Spiele'!BZ45)),Punktsystem!$B$11,0)+IF(AND(Punktsystem!$D$10&lt;&gt;"",'alle Spiele'!$H45='alle Spiele'!$J45,'alle Spiele'!BY45='alle Spiele'!BZ45,ABS('alle Spiele'!$H45-'alle Spiele'!BY45)=1),Punktsystem!$B$10,0),0)</f>
        <v>0</v>
      </c>
      <c r="CA45" s="225">
        <f>IF(BY45=Punktsystem!$B$5,IF(AND(Punktsystem!$I$14&lt;&gt;"",'alle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CB45" s="230">
        <f>IF(OR('alle Spiele'!CB45="",'alle Spiele'!CC45=""),0,IF(AND('alle Spiele'!$H45='alle Spiele'!CB45,'alle Spiele'!$J45='alle Spiele'!CC45),Punktsystem!$B$5,IF(OR(AND('alle Spiele'!$H45-'alle Spiele'!$J45&lt;0,'alle Spiele'!CB45-'alle Spiele'!CC45&lt;0),AND('alle Spiele'!$H45-'alle Spiele'!$J45&gt;0,'alle Spiele'!CB45-'alle Spiele'!CC45&gt;0),AND('alle Spiele'!$H45-'alle Spiele'!$J45=0,'alle Spiele'!CB45-'alle Spiele'!CC45=0)),Punktsystem!$B$6,0)))</f>
        <v>0</v>
      </c>
      <c r="CC45" s="224">
        <f>IF(CB45=Punktsystem!$B$6,IF(AND(Punktsystem!$D$9&lt;&gt;"",'alle Spiele'!$H45-'alle Spiele'!$J45='alle Spiele'!CB45-'alle Spiele'!CC45,'alle Spiele'!$H45&lt;&gt;'alle Spiele'!$J45),Punktsystem!$B$9,0)+IF(AND(Punktsystem!$D$11&lt;&gt;"",OR('alle Spiele'!$H45='alle Spiele'!CB45,'alle Spiele'!$J45='alle Spiele'!CC45)),Punktsystem!$B$11,0)+IF(AND(Punktsystem!$D$10&lt;&gt;"",'alle Spiele'!$H45='alle Spiele'!$J45,'alle Spiele'!CB45='alle Spiele'!CC45,ABS('alle Spiele'!$H45-'alle Spiele'!CB45)=1),Punktsystem!$B$10,0),0)</f>
        <v>0</v>
      </c>
      <c r="CD45" s="225">
        <f>IF(CB45=Punktsystem!$B$5,IF(AND(Punktsystem!$I$14&lt;&gt;"",'alle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CE45" s="230">
        <f>IF(OR('alle Spiele'!CE45="",'alle Spiele'!CF45=""),0,IF(AND('alle Spiele'!$H45='alle Spiele'!CE45,'alle Spiele'!$J45='alle Spiele'!CF45),Punktsystem!$B$5,IF(OR(AND('alle Spiele'!$H45-'alle Spiele'!$J45&lt;0,'alle Spiele'!CE45-'alle Spiele'!CF45&lt;0),AND('alle Spiele'!$H45-'alle Spiele'!$J45&gt;0,'alle Spiele'!CE45-'alle Spiele'!CF45&gt;0),AND('alle Spiele'!$H45-'alle Spiele'!$J45=0,'alle Spiele'!CE45-'alle Spiele'!CF45=0)),Punktsystem!$B$6,0)))</f>
        <v>0</v>
      </c>
      <c r="CF45" s="224">
        <f>IF(CE45=Punktsystem!$B$6,IF(AND(Punktsystem!$D$9&lt;&gt;"",'alle Spiele'!$H45-'alle Spiele'!$J45='alle Spiele'!CE45-'alle Spiele'!CF45,'alle Spiele'!$H45&lt;&gt;'alle Spiele'!$J45),Punktsystem!$B$9,0)+IF(AND(Punktsystem!$D$11&lt;&gt;"",OR('alle Spiele'!$H45='alle Spiele'!CE45,'alle Spiele'!$J45='alle Spiele'!CF45)),Punktsystem!$B$11,0)+IF(AND(Punktsystem!$D$10&lt;&gt;"",'alle Spiele'!$H45='alle Spiele'!$J45,'alle Spiele'!CE45='alle Spiele'!CF45,ABS('alle Spiele'!$H45-'alle Spiele'!CE45)=1),Punktsystem!$B$10,0),0)</f>
        <v>0</v>
      </c>
      <c r="CG45" s="225">
        <f>IF(CE45=Punktsystem!$B$5,IF(AND(Punktsystem!$I$14&lt;&gt;"",'alle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CH45" s="230">
        <f>IF(OR('alle Spiele'!CH45="",'alle Spiele'!CI45=""),0,IF(AND('alle Spiele'!$H45='alle Spiele'!CH45,'alle Spiele'!$J45='alle Spiele'!CI45),Punktsystem!$B$5,IF(OR(AND('alle Spiele'!$H45-'alle Spiele'!$J45&lt;0,'alle Spiele'!CH45-'alle Spiele'!CI45&lt;0),AND('alle Spiele'!$H45-'alle Spiele'!$J45&gt;0,'alle Spiele'!CH45-'alle Spiele'!CI45&gt;0),AND('alle Spiele'!$H45-'alle Spiele'!$J45=0,'alle Spiele'!CH45-'alle Spiele'!CI45=0)),Punktsystem!$B$6,0)))</f>
        <v>0</v>
      </c>
      <c r="CI45" s="224">
        <f>IF(CH45=Punktsystem!$B$6,IF(AND(Punktsystem!$D$9&lt;&gt;"",'alle Spiele'!$H45-'alle Spiele'!$J45='alle Spiele'!CH45-'alle Spiele'!CI45,'alle Spiele'!$H45&lt;&gt;'alle Spiele'!$J45),Punktsystem!$B$9,0)+IF(AND(Punktsystem!$D$11&lt;&gt;"",OR('alle Spiele'!$H45='alle Spiele'!CH45,'alle Spiele'!$J45='alle Spiele'!CI45)),Punktsystem!$B$11,0)+IF(AND(Punktsystem!$D$10&lt;&gt;"",'alle Spiele'!$H45='alle Spiele'!$J45,'alle Spiele'!CH45='alle Spiele'!CI45,ABS('alle Spiele'!$H45-'alle Spiele'!CH45)=1),Punktsystem!$B$10,0),0)</f>
        <v>0</v>
      </c>
      <c r="CJ45" s="225">
        <f>IF(CH45=Punktsystem!$B$5,IF(AND(Punktsystem!$I$14&lt;&gt;"",'alle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CK45" s="230">
        <f>IF(OR('alle Spiele'!CK45="",'alle Spiele'!CL45=""),0,IF(AND('alle Spiele'!$H45='alle Spiele'!CK45,'alle Spiele'!$J45='alle Spiele'!CL45),Punktsystem!$B$5,IF(OR(AND('alle Spiele'!$H45-'alle Spiele'!$J45&lt;0,'alle Spiele'!CK45-'alle Spiele'!CL45&lt;0),AND('alle Spiele'!$H45-'alle Spiele'!$J45&gt;0,'alle Spiele'!CK45-'alle Spiele'!CL45&gt;0),AND('alle Spiele'!$H45-'alle Spiele'!$J45=0,'alle Spiele'!CK45-'alle Spiele'!CL45=0)),Punktsystem!$B$6,0)))</f>
        <v>0</v>
      </c>
      <c r="CL45" s="224">
        <f>IF(CK45=Punktsystem!$B$6,IF(AND(Punktsystem!$D$9&lt;&gt;"",'alle Spiele'!$H45-'alle Spiele'!$J45='alle Spiele'!CK45-'alle Spiele'!CL45,'alle Spiele'!$H45&lt;&gt;'alle Spiele'!$J45),Punktsystem!$B$9,0)+IF(AND(Punktsystem!$D$11&lt;&gt;"",OR('alle Spiele'!$H45='alle Spiele'!CK45,'alle Spiele'!$J45='alle Spiele'!CL45)),Punktsystem!$B$11,0)+IF(AND(Punktsystem!$D$10&lt;&gt;"",'alle Spiele'!$H45='alle Spiele'!$J45,'alle Spiele'!CK45='alle Spiele'!CL45,ABS('alle Spiele'!$H45-'alle Spiele'!CK45)=1),Punktsystem!$B$10,0),0)</f>
        <v>0</v>
      </c>
      <c r="CM45" s="225">
        <f>IF(CK45=Punktsystem!$B$5,IF(AND(Punktsystem!$I$14&lt;&gt;"",'alle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CN45" s="230">
        <f>IF(OR('alle Spiele'!CN45="",'alle Spiele'!CO45=""),0,IF(AND('alle Spiele'!$H45='alle Spiele'!CN45,'alle Spiele'!$J45='alle Spiele'!CO45),Punktsystem!$B$5,IF(OR(AND('alle Spiele'!$H45-'alle Spiele'!$J45&lt;0,'alle Spiele'!CN45-'alle Spiele'!CO45&lt;0),AND('alle Spiele'!$H45-'alle Spiele'!$J45&gt;0,'alle Spiele'!CN45-'alle Spiele'!CO45&gt;0),AND('alle Spiele'!$H45-'alle Spiele'!$J45=0,'alle Spiele'!CN45-'alle Spiele'!CO45=0)),Punktsystem!$B$6,0)))</f>
        <v>0</v>
      </c>
      <c r="CO45" s="224">
        <f>IF(CN45=Punktsystem!$B$6,IF(AND(Punktsystem!$D$9&lt;&gt;"",'alle Spiele'!$H45-'alle Spiele'!$J45='alle Spiele'!CN45-'alle Spiele'!CO45,'alle Spiele'!$H45&lt;&gt;'alle Spiele'!$J45),Punktsystem!$B$9,0)+IF(AND(Punktsystem!$D$11&lt;&gt;"",OR('alle Spiele'!$H45='alle Spiele'!CN45,'alle Spiele'!$J45='alle Spiele'!CO45)),Punktsystem!$B$11,0)+IF(AND(Punktsystem!$D$10&lt;&gt;"",'alle Spiele'!$H45='alle Spiele'!$J45,'alle Spiele'!CN45='alle Spiele'!CO45,ABS('alle Spiele'!$H45-'alle Spiele'!CN45)=1),Punktsystem!$B$10,0),0)</f>
        <v>0</v>
      </c>
      <c r="CP45" s="225">
        <f>IF(CN45=Punktsystem!$B$5,IF(AND(Punktsystem!$I$14&lt;&gt;"",'alle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CQ45" s="230">
        <f>IF(OR('alle Spiele'!CQ45="",'alle Spiele'!CR45=""),0,IF(AND('alle Spiele'!$H45='alle Spiele'!CQ45,'alle Spiele'!$J45='alle Spiele'!CR45),Punktsystem!$B$5,IF(OR(AND('alle Spiele'!$H45-'alle Spiele'!$J45&lt;0,'alle Spiele'!CQ45-'alle Spiele'!CR45&lt;0),AND('alle Spiele'!$H45-'alle Spiele'!$J45&gt;0,'alle Spiele'!CQ45-'alle Spiele'!CR45&gt;0),AND('alle Spiele'!$H45-'alle Spiele'!$J45=0,'alle Spiele'!CQ45-'alle Spiele'!CR45=0)),Punktsystem!$B$6,0)))</f>
        <v>0</v>
      </c>
      <c r="CR45" s="224">
        <f>IF(CQ45=Punktsystem!$B$6,IF(AND(Punktsystem!$D$9&lt;&gt;"",'alle Spiele'!$H45-'alle Spiele'!$J45='alle Spiele'!CQ45-'alle Spiele'!CR45,'alle Spiele'!$H45&lt;&gt;'alle Spiele'!$J45),Punktsystem!$B$9,0)+IF(AND(Punktsystem!$D$11&lt;&gt;"",OR('alle Spiele'!$H45='alle Spiele'!CQ45,'alle Spiele'!$J45='alle Spiele'!CR45)),Punktsystem!$B$11,0)+IF(AND(Punktsystem!$D$10&lt;&gt;"",'alle Spiele'!$H45='alle Spiele'!$J45,'alle Spiele'!CQ45='alle Spiele'!CR45,ABS('alle Spiele'!$H45-'alle Spiele'!CQ45)=1),Punktsystem!$B$10,0),0)</f>
        <v>0</v>
      </c>
      <c r="CS45" s="225">
        <f>IF(CQ45=Punktsystem!$B$5,IF(AND(Punktsystem!$I$14&lt;&gt;"",'alle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CT45" s="230">
        <f>IF(OR('alle Spiele'!CT45="",'alle Spiele'!CU45=""),0,IF(AND('alle Spiele'!$H45='alle Spiele'!CT45,'alle Spiele'!$J45='alle Spiele'!CU45),Punktsystem!$B$5,IF(OR(AND('alle Spiele'!$H45-'alle Spiele'!$J45&lt;0,'alle Spiele'!CT45-'alle Spiele'!CU45&lt;0),AND('alle Spiele'!$H45-'alle Spiele'!$J45&gt;0,'alle Spiele'!CT45-'alle Spiele'!CU45&gt;0),AND('alle Spiele'!$H45-'alle Spiele'!$J45=0,'alle Spiele'!CT45-'alle Spiele'!CU45=0)),Punktsystem!$B$6,0)))</f>
        <v>0</v>
      </c>
      <c r="CU45" s="224">
        <f>IF(CT45=Punktsystem!$B$6,IF(AND(Punktsystem!$D$9&lt;&gt;"",'alle Spiele'!$H45-'alle Spiele'!$J45='alle Spiele'!CT45-'alle Spiele'!CU45,'alle Spiele'!$H45&lt;&gt;'alle Spiele'!$J45),Punktsystem!$B$9,0)+IF(AND(Punktsystem!$D$11&lt;&gt;"",OR('alle Spiele'!$H45='alle Spiele'!CT45,'alle Spiele'!$J45='alle Spiele'!CU45)),Punktsystem!$B$11,0)+IF(AND(Punktsystem!$D$10&lt;&gt;"",'alle Spiele'!$H45='alle Spiele'!$J45,'alle Spiele'!CT45='alle Spiele'!CU45,ABS('alle Spiele'!$H45-'alle Spiele'!CT45)=1),Punktsystem!$B$10,0),0)</f>
        <v>0</v>
      </c>
      <c r="CV45" s="225">
        <f>IF(CT45=Punktsystem!$B$5,IF(AND(Punktsystem!$I$14&lt;&gt;"",'alle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CW45" s="230">
        <f>IF(OR('alle Spiele'!CW45="",'alle Spiele'!CX45=""),0,IF(AND('alle Spiele'!$H45='alle Spiele'!CW45,'alle Spiele'!$J45='alle Spiele'!CX45),Punktsystem!$B$5,IF(OR(AND('alle Spiele'!$H45-'alle Spiele'!$J45&lt;0,'alle Spiele'!CW45-'alle Spiele'!CX45&lt;0),AND('alle Spiele'!$H45-'alle Spiele'!$J45&gt;0,'alle Spiele'!CW45-'alle Spiele'!CX45&gt;0),AND('alle Spiele'!$H45-'alle Spiele'!$J45=0,'alle Spiele'!CW45-'alle Spiele'!CX45=0)),Punktsystem!$B$6,0)))</f>
        <v>0</v>
      </c>
      <c r="CX45" s="224">
        <f>IF(CW45=Punktsystem!$B$6,IF(AND(Punktsystem!$D$9&lt;&gt;"",'alle Spiele'!$H45-'alle Spiele'!$J45='alle Spiele'!CW45-'alle Spiele'!CX45,'alle Spiele'!$H45&lt;&gt;'alle Spiele'!$J45),Punktsystem!$B$9,0)+IF(AND(Punktsystem!$D$11&lt;&gt;"",OR('alle Spiele'!$H45='alle Spiele'!CW45,'alle Spiele'!$J45='alle Spiele'!CX45)),Punktsystem!$B$11,0)+IF(AND(Punktsystem!$D$10&lt;&gt;"",'alle Spiele'!$H45='alle Spiele'!$J45,'alle Spiele'!CW45='alle Spiele'!CX45,ABS('alle Spiele'!$H45-'alle Spiele'!CW45)=1),Punktsystem!$B$10,0),0)</f>
        <v>0</v>
      </c>
      <c r="CY45" s="225">
        <f>IF(CW45=Punktsystem!$B$5,IF(AND(Punktsystem!$I$14&lt;&gt;"",'alle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CZ45" s="230">
        <f>IF(OR('alle Spiele'!CZ45="",'alle Spiele'!DA45=""),0,IF(AND('alle Spiele'!$H45='alle Spiele'!CZ45,'alle Spiele'!$J45='alle Spiele'!DA45),Punktsystem!$B$5,IF(OR(AND('alle Spiele'!$H45-'alle Spiele'!$J45&lt;0,'alle Spiele'!CZ45-'alle Spiele'!DA45&lt;0),AND('alle Spiele'!$H45-'alle Spiele'!$J45&gt;0,'alle Spiele'!CZ45-'alle Spiele'!DA45&gt;0),AND('alle Spiele'!$H45-'alle Spiele'!$J45=0,'alle Spiele'!CZ45-'alle Spiele'!DA45=0)),Punktsystem!$B$6,0)))</f>
        <v>0</v>
      </c>
      <c r="DA45" s="224">
        <f>IF(CZ45=Punktsystem!$B$6,IF(AND(Punktsystem!$D$9&lt;&gt;"",'alle Spiele'!$H45-'alle Spiele'!$J45='alle Spiele'!CZ45-'alle Spiele'!DA45,'alle Spiele'!$H45&lt;&gt;'alle Spiele'!$J45),Punktsystem!$B$9,0)+IF(AND(Punktsystem!$D$11&lt;&gt;"",OR('alle Spiele'!$H45='alle Spiele'!CZ45,'alle Spiele'!$J45='alle Spiele'!DA45)),Punktsystem!$B$11,0)+IF(AND(Punktsystem!$D$10&lt;&gt;"",'alle Spiele'!$H45='alle Spiele'!$J45,'alle Spiele'!CZ45='alle Spiele'!DA45,ABS('alle Spiele'!$H45-'alle Spiele'!CZ45)=1),Punktsystem!$B$10,0),0)</f>
        <v>0</v>
      </c>
      <c r="DB45" s="225">
        <f>IF(CZ45=Punktsystem!$B$5,IF(AND(Punktsystem!$I$14&lt;&gt;"",'alle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DC45" s="230">
        <f>IF(OR('alle Spiele'!DC45="",'alle Spiele'!DD45=""),0,IF(AND('alle Spiele'!$H45='alle Spiele'!DC45,'alle Spiele'!$J45='alle Spiele'!DD45),Punktsystem!$B$5,IF(OR(AND('alle Spiele'!$H45-'alle Spiele'!$J45&lt;0,'alle Spiele'!DC45-'alle Spiele'!DD45&lt;0),AND('alle Spiele'!$H45-'alle Spiele'!$J45&gt;0,'alle Spiele'!DC45-'alle Spiele'!DD45&gt;0),AND('alle Spiele'!$H45-'alle Spiele'!$J45=0,'alle Spiele'!DC45-'alle Spiele'!DD45=0)),Punktsystem!$B$6,0)))</f>
        <v>0</v>
      </c>
      <c r="DD45" s="224">
        <f>IF(DC45=Punktsystem!$B$6,IF(AND(Punktsystem!$D$9&lt;&gt;"",'alle Spiele'!$H45-'alle Spiele'!$J45='alle Spiele'!DC45-'alle Spiele'!DD45,'alle Spiele'!$H45&lt;&gt;'alle Spiele'!$J45),Punktsystem!$B$9,0)+IF(AND(Punktsystem!$D$11&lt;&gt;"",OR('alle Spiele'!$H45='alle Spiele'!DC45,'alle Spiele'!$J45='alle Spiele'!DD45)),Punktsystem!$B$11,0)+IF(AND(Punktsystem!$D$10&lt;&gt;"",'alle Spiele'!$H45='alle Spiele'!$J45,'alle Spiele'!DC45='alle Spiele'!DD45,ABS('alle Spiele'!$H45-'alle Spiele'!DC45)=1),Punktsystem!$B$10,0),0)</f>
        <v>0</v>
      </c>
      <c r="DE45" s="225">
        <f>IF(DC45=Punktsystem!$B$5,IF(AND(Punktsystem!$I$14&lt;&gt;"",'alle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DF45" s="230">
        <f>IF(OR('alle Spiele'!DF45="",'alle Spiele'!DG45=""),0,IF(AND('alle Spiele'!$H45='alle Spiele'!DF45,'alle Spiele'!$J45='alle Spiele'!DG45),Punktsystem!$B$5,IF(OR(AND('alle Spiele'!$H45-'alle Spiele'!$J45&lt;0,'alle Spiele'!DF45-'alle Spiele'!DG45&lt;0),AND('alle Spiele'!$H45-'alle Spiele'!$J45&gt;0,'alle Spiele'!DF45-'alle Spiele'!DG45&gt;0),AND('alle Spiele'!$H45-'alle Spiele'!$J45=0,'alle Spiele'!DF45-'alle Spiele'!DG45=0)),Punktsystem!$B$6,0)))</f>
        <v>0</v>
      </c>
      <c r="DG45" s="224">
        <f>IF(DF45=Punktsystem!$B$6,IF(AND(Punktsystem!$D$9&lt;&gt;"",'alle Spiele'!$H45-'alle Spiele'!$J45='alle Spiele'!DF45-'alle Spiele'!DG45,'alle Spiele'!$H45&lt;&gt;'alle Spiele'!$J45),Punktsystem!$B$9,0)+IF(AND(Punktsystem!$D$11&lt;&gt;"",OR('alle Spiele'!$H45='alle Spiele'!DF45,'alle Spiele'!$J45='alle Spiele'!DG45)),Punktsystem!$B$11,0)+IF(AND(Punktsystem!$D$10&lt;&gt;"",'alle Spiele'!$H45='alle Spiele'!$J45,'alle Spiele'!DF45='alle Spiele'!DG45,ABS('alle Spiele'!$H45-'alle Spiele'!DF45)=1),Punktsystem!$B$10,0),0)</f>
        <v>0</v>
      </c>
      <c r="DH45" s="225">
        <f>IF(DF45=Punktsystem!$B$5,IF(AND(Punktsystem!$I$14&lt;&gt;"",'alle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DI45" s="230">
        <f>IF(OR('alle Spiele'!DI45="",'alle Spiele'!DJ45=""),0,IF(AND('alle Spiele'!$H45='alle Spiele'!DI45,'alle Spiele'!$J45='alle Spiele'!DJ45),Punktsystem!$B$5,IF(OR(AND('alle Spiele'!$H45-'alle Spiele'!$J45&lt;0,'alle Spiele'!DI45-'alle Spiele'!DJ45&lt;0),AND('alle Spiele'!$H45-'alle Spiele'!$J45&gt;0,'alle Spiele'!DI45-'alle Spiele'!DJ45&gt;0),AND('alle Spiele'!$H45-'alle Spiele'!$J45=0,'alle Spiele'!DI45-'alle Spiele'!DJ45=0)),Punktsystem!$B$6,0)))</f>
        <v>0</v>
      </c>
      <c r="DJ45" s="224">
        <f>IF(DI45=Punktsystem!$B$6,IF(AND(Punktsystem!$D$9&lt;&gt;"",'alle Spiele'!$H45-'alle Spiele'!$J45='alle Spiele'!DI45-'alle Spiele'!DJ45,'alle Spiele'!$H45&lt;&gt;'alle Spiele'!$J45),Punktsystem!$B$9,0)+IF(AND(Punktsystem!$D$11&lt;&gt;"",OR('alle Spiele'!$H45='alle Spiele'!DI45,'alle Spiele'!$J45='alle Spiele'!DJ45)),Punktsystem!$B$11,0)+IF(AND(Punktsystem!$D$10&lt;&gt;"",'alle Spiele'!$H45='alle Spiele'!$J45,'alle Spiele'!DI45='alle Spiele'!DJ45,ABS('alle Spiele'!$H45-'alle Spiele'!DI45)=1),Punktsystem!$B$10,0),0)</f>
        <v>0</v>
      </c>
      <c r="DK45" s="225">
        <f>IF(DI45=Punktsystem!$B$5,IF(AND(Punktsystem!$I$14&lt;&gt;"",'alle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DL45" s="230">
        <f>IF(OR('alle Spiele'!DL45="",'alle Spiele'!DM45=""),0,IF(AND('alle Spiele'!$H45='alle Spiele'!DL45,'alle Spiele'!$J45='alle Spiele'!DM45),Punktsystem!$B$5,IF(OR(AND('alle Spiele'!$H45-'alle Spiele'!$J45&lt;0,'alle Spiele'!DL45-'alle Spiele'!DM45&lt;0),AND('alle Spiele'!$H45-'alle Spiele'!$J45&gt;0,'alle Spiele'!DL45-'alle Spiele'!DM45&gt;0),AND('alle Spiele'!$H45-'alle Spiele'!$J45=0,'alle Spiele'!DL45-'alle Spiele'!DM45=0)),Punktsystem!$B$6,0)))</f>
        <v>0</v>
      </c>
      <c r="DM45" s="224">
        <f>IF(DL45=Punktsystem!$B$6,IF(AND(Punktsystem!$D$9&lt;&gt;"",'alle Spiele'!$H45-'alle Spiele'!$J45='alle Spiele'!DL45-'alle Spiele'!DM45,'alle Spiele'!$H45&lt;&gt;'alle Spiele'!$J45),Punktsystem!$B$9,0)+IF(AND(Punktsystem!$D$11&lt;&gt;"",OR('alle Spiele'!$H45='alle Spiele'!DL45,'alle Spiele'!$J45='alle Spiele'!DM45)),Punktsystem!$B$11,0)+IF(AND(Punktsystem!$D$10&lt;&gt;"",'alle Spiele'!$H45='alle Spiele'!$J45,'alle Spiele'!DL45='alle Spiele'!DM45,ABS('alle Spiele'!$H45-'alle Spiele'!DL45)=1),Punktsystem!$B$10,0),0)</f>
        <v>0</v>
      </c>
      <c r="DN45" s="225">
        <f>IF(DL45=Punktsystem!$B$5,IF(AND(Punktsystem!$I$14&lt;&gt;"",'alle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DO45" s="230">
        <f>IF(OR('alle Spiele'!DO45="",'alle Spiele'!DP45=""),0,IF(AND('alle Spiele'!$H45='alle Spiele'!DO45,'alle Spiele'!$J45='alle Spiele'!DP45),Punktsystem!$B$5,IF(OR(AND('alle Spiele'!$H45-'alle Spiele'!$J45&lt;0,'alle Spiele'!DO45-'alle Spiele'!DP45&lt;0),AND('alle Spiele'!$H45-'alle Spiele'!$J45&gt;0,'alle Spiele'!DO45-'alle Spiele'!DP45&gt;0),AND('alle Spiele'!$H45-'alle Spiele'!$J45=0,'alle Spiele'!DO45-'alle Spiele'!DP45=0)),Punktsystem!$B$6,0)))</f>
        <v>0</v>
      </c>
      <c r="DP45" s="224">
        <f>IF(DO45=Punktsystem!$B$6,IF(AND(Punktsystem!$D$9&lt;&gt;"",'alle Spiele'!$H45-'alle Spiele'!$J45='alle Spiele'!DO45-'alle Spiele'!DP45,'alle Spiele'!$H45&lt;&gt;'alle Spiele'!$J45),Punktsystem!$B$9,0)+IF(AND(Punktsystem!$D$11&lt;&gt;"",OR('alle Spiele'!$H45='alle Spiele'!DO45,'alle Spiele'!$J45='alle Spiele'!DP45)),Punktsystem!$B$11,0)+IF(AND(Punktsystem!$D$10&lt;&gt;"",'alle Spiele'!$H45='alle Spiele'!$J45,'alle Spiele'!DO45='alle Spiele'!DP45,ABS('alle Spiele'!$H45-'alle Spiele'!DO45)=1),Punktsystem!$B$10,0),0)</f>
        <v>0</v>
      </c>
      <c r="DQ45" s="225">
        <f>IF(DO45=Punktsystem!$B$5,IF(AND(Punktsystem!$I$14&lt;&gt;"",'alle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DR45" s="230">
        <f>IF(OR('alle Spiele'!DR45="",'alle Spiele'!DS45=""),0,IF(AND('alle Spiele'!$H45='alle Spiele'!DR45,'alle Spiele'!$J45='alle Spiele'!DS45),Punktsystem!$B$5,IF(OR(AND('alle Spiele'!$H45-'alle Spiele'!$J45&lt;0,'alle Spiele'!DR45-'alle Spiele'!DS45&lt;0),AND('alle Spiele'!$H45-'alle Spiele'!$J45&gt;0,'alle Spiele'!DR45-'alle Spiele'!DS45&gt;0),AND('alle Spiele'!$H45-'alle Spiele'!$J45=0,'alle Spiele'!DR45-'alle Spiele'!DS45=0)),Punktsystem!$B$6,0)))</f>
        <v>0</v>
      </c>
      <c r="DS45" s="224">
        <f>IF(DR45=Punktsystem!$B$6,IF(AND(Punktsystem!$D$9&lt;&gt;"",'alle Spiele'!$H45-'alle Spiele'!$J45='alle Spiele'!DR45-'alle Spiele'!DS45,'alle Spiele'!$H45&lt;&gt;'alle Spiele'!$J45),Punktsystem!$B$9,0)+IF(AND(Punktsystem!$D$11&lt;&gt;"",OR('alle Spiele'!$H45='alle Spiele'!DR45,'alle Spiele'!$J45='alle Spiele'!DS45)),Punktsystem!$B$11,0)+IF(AND(Punktsystem!$D$10&lt;&gt;"",'alle Spiele'!$H45='alle Spiele'!$J45,'alle Spiele'!DR45='alle Spiele'!DS45,ABS('alle Spiele'!$H45-'alle Spiele'!DR45)=1),Punktsystem!$B$10,0),0)</f>
        <v>0</v>
      </c>
      <c r="DT45" s="225">
        <f>IF(DR45=Punktsystem!$B$5,IF(AND(Punktsystem!$I$14&lt;&gt;"",'alle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DU45" s="230">
        <f>IF(OR('alle Spiele'!DU45="",'alle Spiele'!DV45=""),0,IF(AND('alle Spiele'!$H45='alle Spiele'!DU45,'alle Spiele'!$J45='alle Spiele'!DV45),Punktsystem!$B$5,IF(OR(AND('alle Spiele'!$H45-'alle Spiele'!$J45&lt;0,'alle Spiele'!DU45-'alle Spiele'!DV45&lt;0),AND('alle Spiele'!$H45-'alle Spiele'!$J45&gt;0,'alle Spiele'!DU45-'alle Spiele'!DV45&gt;0),AND('alle Spiele'!$H45-'alle Spiele'!$J45=0,'alle Spiele'!DU45-'alle Spiele'!DV45=0)),Punktsystem!$B$6,0)))</f>
        <v>0</v>
      </c>
      <c r="DV45" s="224">
        <f>IF(DU45=Punktsystem!$B$6,IF(AND(Punktsystem!$D$9&lt;&gt;"",'alle Spiele'!$H45-'alle Spiele'!$J45='alle Spiele'!DU45-'alle Spiele'!DV45,'alle Spiele'!$H45&lt;&gt;'alle Spiele'!$J45),Punktsystem!$B$9,0)+IF(AND(Punktsystem!$D$11&lt;&gt;"",OR('alle Spiele'!$H45='alle Spiele'!DU45,'alle Spiele'!$J45='alle Spiele'!DV45)),Punktsystem!$B$11,0)+IF(AND(Punktsystem!$D$10&lt;&gt;"",'alle Spiele'!$H45='alle Spiele'!$J45,'alle Spiele'!DU45='alle Spiele'!DV45,ABS('alle Spiele'!$H45-'alle Spiele'!DU45)=1),Punktsystem!$B$10,0),0)</f>
        <v>0</v>
      </c>
      <c r="DW45" s="225">
        <f>IF(DU45=Punktsystem!$B$5,IF(AND(Punktsystem!$I$14&lt;&gt;"",'alle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DX45" s="230">
        <f>IF(OR('alle Spiele'!DX45="",'alle Spiele'!DY45=""),0,IF(AND('alle Spiele'!$H45='alle Spiele'!DX45,'alle Spiele'!$J45='alle Spiele'!DY45),Punktsystem!$B$5,IF(OR(AND('alle Spiele'!$H45-'alle Spiele'!$J45&lt;0,'alle Spiele'!DX45-'alle Spiele'!DY45&lt;0),AND('alle Spiele'!$H45-'alle Spiele'!$J45&gt;0,'alle Spiele'!DX45-'alle Spiele'!DY45&gt;0),AND('alle Spiele'!$H45-'alle Spiele'!$J45=0,'alle Spiele'!DX45-'alle Spiele'!DY45=0)),Punktsystem!$B$6,0)))</f>
        <v>0</v>
      </c>
      <c r="DY45" s="224">
        <f>IF(DX45=Punktsystem!$B$6,IF(AND(Punktsystem!$D$9&lt;&gt;"",'alle Spiele'!$H45-'alle Spiele'!$J45='alle Spiele'!DX45-'alle Spiele'!DY45,'alle Spiele'!$H45&lt;&gt;'alle Spiele'!$J45),Punktsystem!$B$9,0)+IF(AND(Punktsystem!$D$11&lt;&gt;"",OR('alle Spiele'!$H45='alle Spiele'!DX45,'alle Spiele'!$J45='alle Spiele'!DY45)),Punktsystem!$B$11,0)+IF(AND(Punktsystem!$D$10&lt;&gt;"",'alle Spiele'!$H45='alle Spiele'!$J45,'alle Spiele'!DX45='alle Spiele'!DY45,ABS('alle Spiele'!$H45-'alle Spiele'!DX45)=1),Punktsystem!$B$10,0),0)</f>
        <v>0</v>
      </c>
      <c r="DZ45" s="225">
        <f>IF(DX45=Punktsystem!$B$5,IF(AND(Punktsystem!$I$14&lt;&gt;"",'alle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EA45" s="230">
        <f>IF(OR('alle Spiele'!EA45="",'alle Spiele'!EB45=""),0,IF(AND('alle Spiele'!$H45='alle Spiele'!EA45,'alle Spiele'!$J45='alle Spiele'!EB45),Punktsystem!$B$5,IF(OR(AND('alle Spiele'!$H45-'alle Spiele'!$J45&lt;0,'alle Spiele'!EA45-'alle Spiele'!EB45&lt;0),AND('alle Spiele'!$H45-'alle Spiele'!$J45&gt;0,'alle Spiele'!EA45-'alle Spiele'!EB45&gt;0),AND('alle Spiele'!$H45-'alle Spiele'!$J45=0,'alle Spiele'!EA45-'alle Spiele'!EB45=0)),Punktsystem!$B$6,0)))</f>
        <v>0</v>
      </c>
      <c r="EB45" s="224">
        <f>IF(EA45=Punktsystem!$B$6,IF(AND(Punktsystem!$D$9&lt;&gt;"",'alle Spiele'!$H45-'alle Spiele'!$J45='alle Spiele'!EA45-'alle Spiele'!EB45,'alle Spiele'!$H45&lt;&gt;'alle Spiele'!$J45),Punktsystem!$B$9,0)+IF(AND(Punktsystem!$D$11&lt;&gt;"",OR('alle Spiele'!$H45='alle Spiele'!EA45,'alle Spiele'!$J45='alle Spiele'!EB45)),Punktsystem!$B$11,0)+IF(AND(Punktsystem!$D$10&lt;&gt;"",'alle Spiele'!$H45='alle Spiele'!$J45,'alle Spiele'!EA45='alle Spiele'!EB45,ABS('alle Spiele'!$H45-'alle Spiele'!EA45)=1),Punktsystem!$B$10,0),0)</f>
        <v>0</v>
      </c>
      <c r="EC45" s="225">
        <f>IF(EA45=Punktsystem!$B$5,IF(AND(Punktsystem!$I$14&lt;&gt;"",'alle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ED45" s="230">
        <f>IF(OR('alle Spiele'!ED45="",'alle Spiele'!EE45=""),0,IF(AND('alle Spiele'!$H45='alle Spiele'!ED45,'alle Spiele'!$J45='alle Spiele'!EE45),Punktsystem!$B$5,IF(OR(AND('alle Spiele'!$H45-'alle Spiele'!$J45&lt;0,'alle Spiele'!ED45-'alle Spiele'!EE45&lt;0),AND('alle Spiele'!$H45-'alle Spiele'!$J45&gt;0,'alle Spiele'!ED45-'alle Spiele'!EE45&gt;0),AND('alle Spiele'!$H45-'alle Spiele'!$J45=0,'alle Spiele'!ED45-'alle Spiele'!EE45=0)),Punktsystem!$B$6,0)))</f>
        <v>0</v>
      </c>
      <c r="EE45" s="224">
        <f>IF(ED45=Punktsystem!$B$6,IF(AND(Punktsystem!$D$9&lt;&gt;"",'alle Spiele'!$H45-'alle Spiele'!$J45='alle Spiele'!ED45-'alle Spiele'!EE45,'alle Spiele'!$H45&lt;&gt;'alle Spiele'!$J45),Punktsystem!$B$9,0)+IF(AND(Punktsystem!$D$11&lt;&gt;"",OR('alle Spiele'!$H45='alle Spiele'!ED45,'alle Spiele'!$J45='alle Spiele'!EE45)),Punktsystem!$B$11,0)+IF(AND(Punktsystem!$D$10&lt;&gt;"",'alle Spiele'!$H45='alle Spiele'!$J45,'alle Spiele'!ED45='alle Spiele'!EE45,ABS('alle Spiele'!$H45-'alle Spiele'!ED45)=1),Punktsystem!$B$10,0),0)</f>
        <v>0</v>
      </c>
      <c r="EF45" s="225">
        <f>IF(ED45=Punktsystem!$B$5,IF(AND(Punktsystem!$I$14&lt;&gt;"",'alle Spiele'!$H45+'alle Spiele'!$J45&gt;Punktsystem!$D$14),('alle Spiele'!$H45+'alle Spiele'!$J45-Punktsystem!$D$14)*Punktsystem!$F$14,0)+IF(AND(Punktsystem!$I$15&lt;&gt;"",ABS('alle Spiele'!$H45-'alle Spiele'!$J45)&gt;Punktsystem!$D$15),(ABS('alle Spiele'!$H45-'alle Spiele'!$J45)-Punktsystem!$D$15)*Punktsystem!$F$15,0),0)</f>
        <v>0</v>
      </c>
      <c r="EG45" s="230">
        <f>IF(OR('alle Spiele'!EG45="",'alle Spiele'!EH45=""),0,IF(AND('alle Spiele'!$H45='alle Spiele'!EG45,'alle Spiele'!$J45='alle Spiele'!EH45),Punktsystem!$B$5,IF(OR(AND('alle Spiele'!$H45-'alle Spiele'!$J45&lt;0,'alle Spiele'!EG45-'alle Spiele'!EH45&lt;0),AND('alle Spiele'!$H45-'alle Spiele'!$J45&gt;0,'alle Spiele'!EG45-'alle Spiele'!EH45&gt;0),AND('alle Spiele'!$H45-'alle Spiele'!$J45=0,'alle Spiele'!EG45-'alle Spiele'!EH45=0)),Punktsystem!$B$6,0)))</f>
        <v>0</v>
      </c>
      <c r="EH45" s="224">
        <f>IF(EG45=Punktsystem!$B$6,IF(AND(Punktsystem!$D$9&lt;&gt;"",'alle Spiele'!$H45-'alle Spiele'!$J45='alle Spiele'!EG45-'alle Spiele'!EH45,'alle Spiele'!$H45&lt;&gt;'alle Spiele'!$J45),Punktsystem!$B$9,0)+IF(AND(Punktsystem!$D$11&lt;&gt;"",OR('alle Spiele'!$H45='alle Spiele'!EG45,'alle Spiele'!$J45='alle Spiele'!EH45)),Punktsystem!$B$11,0)+IF(AND(Punktsystem!$D$10&lt;&gt;"",'alle Spiele'!$H45='alle Spiele'!$J45,'alle Spiele'!EG45='alle Spiele'!EH45,ABS('alle Spiele'!$H45-'alle Spiele'!EG45)=1),Punktsystem!$B$10,0),0)</f>
        <v>0</v>
      </c>
      <c r="EI45" s="225">
        <f>IF(EG45=Punktsystem!$B$5,IF(AND(Punktsystem!$I$14&lt;&gt;"",'alle Spiele'!$H45+'alle Spiele'!$J45&gt;Punktsystem!$D$14),('alle Spiele'!$H45+'alle Spiele'!$J45-Punktsystem!$D$14)*Punktsystem!$F$14,0)+IF(AND(Punktsystem!$I$15&lt;&gt;"",ABS('alle Spiele'!$H45-'alle Spiele'!$J45)&gt;Punktsystem!$D$15),(ABS('alle Spiele'!$H45-'alle Spiele'!$J45)-Punktsystem!$D$15)*Punktsystem!$F$15,0),0)</f>
        <v>0</v>
      </c>
    </row>
    <row r="46" spans="1:139" x14ac:dyDescent="0.2">
      <c r="A46"/>
      <c r="B46"/>
      <c r="C46"/>
      <c r="D46"/>
      <c r="E46"/>
      <c r="F46"/>
      <c r="G46"/>
      <c r="H46"/>
      <c r="J46"/>
      <c r="K46"/>
      <c r="L46"/>
      <c r="M46"/>
      <c r="N46"/>
      <c r="O46"/>
      <c r="P46"/>
      <c r="Q46"/>
      <c r="T46" s="230">
        <f>IF(OR('alle Spiele'!T46="",'alle Spiele'!U46=""),0,IF(AND('alle Spiele'!$H46='alle Spiele'!T46,'alle Spiele'!$J46='alle Spiele'!U46),Punktsystem!$B$5,IF(OR(AND('alle Spiele'!$H46-'alle Spiele'!$J46&lt;0,'alle Spiele'!T46-'alle Spiele'!U46&lt;0),AND('alle Spiele'!$H46-'alle Spiele'!$J46&gt;0,'alle Spiele'!T46-'alle Spiele'!U46&gt;0),AND('alle Spiele'!$H46-'alle Spiele'!$J46=0,'alle Spiele'!T46-'alle Spiele'!U46=0)),Punktsystem!$B$6,0)))</f>
        <v>0</v>
      </c>
      <c r="U46" s="224">
        <f>IF(T46=Punktsystem!$B$6,IF(AND(Punktsystem!$D$9&lt;&gt;"",'alle Spiele'!$H46-'alle Spiele'!$J46='alle Spiele'!T46-'alle Spiele'!U46,'alle Spiele'!$H46&lt;&gt;'alle Spiele'!$J46),Punktsystem!$B$9,0)+IF(AND(Punktsystem!$D$11&lt;&gt;"",OR('alle Spiele'!$H46='alle Spiele'!T46,'alle Spiele'!$J46='alle Spiele'!U46)),Punktsystem!$B$11,0)+IF(AND(Punktsystem!$D$10&lt;&gt;"",'alle Spiele'!$H46='alle Spiele'!$J46,'alle Spiele'!T46='alle Spiele'!U46,ABS('alle Spiele'!$H46-'alle Spiele'!T46)=1),Punktsystem!$B$10,0),0)</f>
        <v>0</v>
      </c>
      <c r="V46" s="225">
        <f>IF(T46=Punktsystem!$B$5,IF(AND(Punktsystem!$I$14&lt;&gt;"",'alle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W46" s="230">
        <f>IF(OR('alle Spiele'!W46="",'alle Spiele'!X46=""),0,IF(AND('alle Spiele'!$H46='alle Spiele'!W46,'alle Spiele'!$J46='alle Spiele'!X46),Punktsystem!$B$5,IF(OR(AND('alle Spiele'!$H46-'alle Spiele'!$J46&lt;0,'alle Spiele'!W46-'alle Spiele'!X46&lt;0),AND('alle Spiele'!$H46-'alle Spiele'!$J46&gt;0,'alle Spiele'!W46-'alle Spiele'!X46&gt;0),AND('alle Spiele'!$H46-'alle Spiele'!$J46=0,'alle Spiele'!W46-'alle Spiele'!X46=0)),Punktsystem!$B$6,0)))</f>
        <v>0</v>
      </c>
      <c r="X46" s="224">
        <f>IF(W46=Punktsystem!$B$6,IF(AND(Punktsystem!$D$9&lt;&gt;"",'alle Spiele'!$H46-'alle Spiele'!$J46='alle Spiele'!W46-'alle Spiele'!X46,'alle Spiele'!$H46&lt;&gt;'alle Spiele'!$J46),Punktsystem!$B$9,0)+IF(AND(Punktsystem!$D$11&lt;&gt;"",OR('alle Spiele'!$H46='alle Spiele'!W46,'alle Spiele'!$J46='alle Spiele'!X46)),Punktsystem!$B$11,0)+IF(AND(Punktsystem!$D$10&lt;&gt;"",'alle Spiele'!$H46='alle Spiele'!$J46,'alle Spiele'!W46='alle Spiele'!X46,ABS('alle Spiele'!$H46-'alle Spiele'!W46)=1),Punktsystem!$B$10,0),0)</f>
        <v>0</v>
      </c>
      <c r="Y46" s="225">
        <f>IF(W46=Punktsystem!$B$5,IF(AND(Punktsystem!$I$14&lt;&gt;"",'alle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Z46" s="230">
        <f>IF(OR('alle Spiele'!Z46="",'alle Spiele'!AA46=""),0,IF(AND('alle Spiele'!$H46='alle Spiele'!Z46,'alle Spiele'!$J46='alle Spiele'!AA46),Punktsystem!$B$5,IF(OR(AND('alle Spiele'!$H46-'alle Spiele'!$J46&lt;0,'alle Spiele'!Z46-'alle Spiele'!AA46&lt;0),AND('alle Spiele'!$H46-'alle Spiele'!$J46&gt;0,'alle Spiele'!Z46-'alle Spiele'!AA46&gt;0),AND('alle Spiele'!$H46-'alle Spiele'!$J46=0,'alle Spiele'!Z46-'alle Spiele'!AA46=0)),Punktsystem!$B$6,0)))</f>
        <v>0</v>
      </c>
      <c r="AA46" s="224">
        <f>IF(Z46=Punktsystem!$B$6,IF(AND(Punktsystem!$D$9&lt;&gt;"",'alle Spiele'!$H46-'alle Spiele'!$J46='alle Spiele'!Z46-'alle Spiele'!AA46,'alle Spiele'!$H46&lt;&gt;'alle Spiele'!$J46),Punktsystem!$B$9,0)+IF(AND(Punktsystem!$D$11&lt;&gt;"",OR('alle Spiele'!$H46='alle Spiele'!Z46,'alle Spiele'!$J46='alle Spiele'!AA46)),Punktsystem!$B$11,0)+IF(AND(Punktsystem!$D$10&lt;&gt;"",'alle Spiele'!$H46='alle Spiele'!$J46,'alle Spiele'!Z46='alle Spiele'!AA46,ABS('alle Spiele'!$H46-'alle Spiele'!Z46)=1),Punktsystem!$B$10,0),0)</f>
        <v>0</v>
      </c>
      <c r="AB46" s="225">
        <f>IF(Z46=Punktsystem!$B$5,IF(AND(Punktsystem!$I$14&lt;&gt;"",'alle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AC46" s="230">
        <f>IF(OR('alle Spiele'!AC46="",'alle Spiele'!AD46=""),0,IF(AND('alle Spiele'!$H46='alle Spiele'!AC46,'alle Spiele'!$J46='alle Spiele'!AD46),Punktsystem!$B$5,IF(OR(AND('alle Spiele'!$H46-'alle Spiele'!$J46&lt;0,'alle Spiele'!AC46-'alle Spiele'!AD46&lt;0),AND('alle Spiele'!$H46-'alle Spiele'!$J46&gt;0,'alle Spiele'!AC46-'alle Spiele'!AD46&gt;0),AND('alle Spiele'!$H46-'alle Spiele'!$J46=0,'alle Spiele'!AC46-'alle Spiele'!AD46=0)),Punktsystem!$B$6,0)))</f>
        <v>0</v>
      </c>
      <c r="AD46" s="224">
        <f>IF(AC46=Punktsystem!$B$6,IF(AND(Punktsystem!$D$9&lt;&gt;"",'alle Spiele'!$H46-'alle Spiele'!$J46='alle Spiele'!AC46-'alle Spiele'!AD46,'alle Spiele'!$H46&lt;&gt;'alle Spiele'!$J46),Punktsystem!$B$9,0)+IF(AND(Punktsystem!$D$11&lt;&gt;"",OR('alle Spiele'!$H46='alle Spiele'!AC46,'alle Spiele'!$J46='alle Spiele'!AD46)),Punktsystem!$B$11,0)+IF(AND(Punktsystem!$D$10&lt;&gt;"",'alle Spiele'!$H46='alle Spiele'!$J46,'alle Spiele'!AC46='alle Spiele'!AD46,ABS('alle Spiele'!$H46-'alle Spiele'!AC46)=1),Punktsystem!$B$10,0),0)</f>
        <v>0</v>
      </c>
      <c r="AE46" s="225">
        <f>IF(AC46=Punktsystem!$B$5,IF(AND(Punktsystem!$I$14&lt;&gt;"",'alle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AF46" s="230">
        <f>IF(OR('alle Spiele'!AF46="",'alle Spiele'!AG46=""),0,IF(AND('alle Spiele'!$H46='alle Spiele'!AF46,'alle Spiele'!$J46='alle Spiele'!AG46),Punktsystem!$B$5,IF(OR(AND('alle Spiele'!$H46-'alle Spiele'!$J46&lt;0,'alle Spiele'!AF46-'alle Spiele'!AG46&lt;0),AND('alle Spiele'!$H46-'alle Spiele'!$J46&gt;0,'alle Spiele'!AF46-'alle Spiele'!AG46&gt;0),AND('alle Spiele'!$H46-'alle Spiele'!$J46=0,'alle Spiele'!AF46-'alle Spiele'!AG46=0)),Punktsystem!$B$6,0)))</f>
        <v>0</v>
      </c>
      <c r="AG46" s="224">
        <f>IF(AF46=Punktsystem!$B$6,IF(AND(Punktsystem!$D$9&lt;&gt;"",'alle Spiele'!$H46-'alle Spiele'!$J46='alle Spiele'!AF46-'alle Spiele'!AG46,'alle Spiele'!$H46&lt;&gt;'alle Spiele'!$J46),Punktsystem!$B$9,0)+IF(AND(Punktsystem!$D$11&lt;&gt;"",OR('alle Spiele'!$H46='alle Spiele'!AF46,'alle Spiele'!$J46='alle Spiele'!AG46)),Punktsystem!$B$11,0)+IF(AND(Punktsystem!$D$10&lt;&gt;"",'alle Spiele'!$H46='alle Spiele'!$J46,'alle Spiele'!AF46='alle Spiele'!AG46,ABS('alle Spiele'!$H46-'alle Spiele'!AF46)=1),Punktsystem!$B$10,0),0)</f>
        <v>0</v>
      </c>
      <c r="AH46" s="225">
        <f>IF(AF46=Punktsystem!$B$5,IF(AND(Punktsystem!$I$14&lt;&gt;"",'alle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AI46" s="230">
        <f>IF(OR('alle Spiele'!AI46="",'alle Spiele'!AJ46=""),0,IF(AND('alle Spiele'!$H46='alle Spiele'!AI46,'alle Spiele'!$J46='alle Spiele'!AJ46),Punktsystem!$B$5,IF(OR(AND('alle Spiele'!$H46-'alle Spiele'!$J46&lt;0,'alle Spiele'!AI46-'alle Spiele'!AJ46&lt;0),AND('alle Spiele'!$H46-'alle Spiele'!$J46&gt;0,'alle Spiele'!AI46-'alle Spiele'!AJ46&gt;0),AND('alle Spiele'!$H46-'alle Spiele'!$J46=0,'alle Spiele'!AI46-'alle Spiele'!AJ46=0)),Punktsystem!$B$6,0)))</f>
        <v>0</v>
      </c>
      <c r="AJ46" s="224">
        <f>IF(AI46=Punktsystem!$B$6,IF(AND(Punktsystem!$D$9&lt;&gt;"",'alle Spiele'!$H46-'alle Spiele'!$J46='alle Spiele'!AI46-'alle Spiele'!AJ46,'alle Spiele'!$H46&lt;&gt;'alle Spiele'!$J46),Punktsystem!$B$9,0)+IF(AND(Punktsystem!$D$11&lt;&gt;"",OR('alle Spiele'!$H46='alle Spiele'!AI46,'alle Spiele'!$J46='alle Spiele'!AJ46)),Punktsystem!$B$11,0)+IF(AND(Punktsystem!$D$10&lt;&gt;"",'alle Spiele'!$H46='alle Spiele'!$J46,'alle Spiele'!AI46='alle Spiele'!AJ46,ABS('alle Spiele'!$H46-'alle Spiele'!AI46)=1),Punktsystem!$B$10,0),0)</f>
        <v>0</v>
      </c>
      <c r="AK46" s="225">
        <f>IF(AI46=Punktsystem!$B$5,IF(AND(Punktsystem!$I$14&lt;&gt;"",'alle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AL46" s="230">
        <f>IF(OR('alle Spiele'!AL46="",'alle Spiele'!AM46=""),0,IF(AND('alle Spiele'!$H46='alle Spiele'!AL46,'alle Spiele'!$J46='alle Spiele'!AM46),Punktsystem!$B$5,IF(OR(AND('alle Spiele'!$H46-'alle Spiele'!$J46&lt;0,'alle Spiele'!AL46-'alle Spiele'!AM46&lt;0),AND('alle Spiele'!$H46-'alle Spiele'!$J46&gt;0,'alle Spiele'!AL46-'alle Spiele'!AM46&gt;0),AND('alle Spiele'!$H46-'alle Spiele'!$J46=0,'alle Spiele'!AL46-'alle Spiele'!AM46=0)),Punktsystem!$B$6,0)))</f>
        <v>0</v>
      </c>
      <c r="AM46" s="224">
        <f>IF(AL46=Punktsystem!$B$6,IF(AND(Punktsystem!$D$9&lt;&gt;"",'alle Spiele'!$H46-'alle Spiele'!$J46='alle Spiele'!AL46-'alle Spiele'!AM46,'alle Spiele'!$H46&lt;&gt;'alle Spiele'!$J46),Punktsystem!$B$9,0)+IF(AND(Punktsystem!$D$11&lt;&gt;"",OR('alle Spiele'!$H46='alle Spiele'!AL46,'alle Spiele'!$J46='alle Spiele'!AM46)),Punktsystem!$B$11,0)+IF(AND(Punktsystem!$D$10&lt;&gt;"",'alle Spiele'!$H46='alle Spiele'!$J46,'alle Spiele'!AL46='alle Spiele'!AM46,ABS('alle Spiele'!$H46-'alle Spiele'!AL46)=1),Punktsystem!$B$10,0),0)</f>
        <v>0</v>
      </c>
      <c r="AN46" s="225">
        <f>IF(AL46=Punktsystem!$B$5,IF(AND(Punktsystem!$I$14&lt;&gt;"",'alle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AO46" s="230">
        <f>IF(OR('alle Spiele'!AO46="",'alle Spiele'!AP46=""),0,IF(AND('alle Spiele'!$H46='alle Spiele'!AO46,'alle Spiele'!$J46='alle Spiele'!AP46),Punktsystem!$B$5,IF(OR(AND('alle Spiele'!$H46-'alle Spiele'!$J46&lt;0,'alle Spiele'!AO46-'alle Spiele'!AP46&lt;0),AND('alle Spiele'!$H46-'alle Spiele'!$J46&gt;0,'alle Spiele'!AO46-'alle Spiele'!AP46&gt;0),AND('alle Spiele'!$H46-'alle Spiele'!$J46=0,'alle Spiele'!AO46-'alle Spiele'!AP46=0)),Punktsystem!$B$6,0)))</f>
        <v>0</v>
      </c>
      <c r="AP46" s="224">
        <f>IF(AO46=Punktsystem!$B$6,IF(AND(Punktsystem!$D$9&lt;&gt;"",'alle Spiele'!$H46-'alle Spiele'!$J46='alle Spiele'!AO46-'alle Spiele'!AP46,'alle Spiele'!$H46&lt;&gt;'alle Spiele'!$J46),Punktsystem!$B$9,0)+IF(AND(Punktsystem!$D$11&lt;&gt;"",OR('alle Spiele'!$H46='alle Spiele'!AO46,'alle Spiele'!$J46='alle Spiele'!AP46)),Punktsystem!$B$11,0)+IF(AND(Punktsystem!$D$10&lt;&gt;"",'alle Spiele'!$H46='alle Spiele'!$J46,'alle Spiele'!AO46='alle Spiele'!AP46,ABS('alle Spiele'!$H46-'alle Spiele'!AO46)=1),Punktsystem!$B$10,0),0)</f>
        <v>0</v>
      </c>
      <c r="AQ46" s="225">
        <f>IF(AO46=Punktsystem!$B$5,IF(AND(Punktsystem!$I$14&lt;&gt;"",'alle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AR46" s="230">
        <f>IF(OR('alle Spiele'!AR46="",'alle Spiele'!AS46=""),0,IF(AND('alle Spiele'!$H46='alle Spiele'!AR46,'alle Spiele'!$J46='alle Spiele'!AS46),Punktsystem!$B$5,IF(OR(AND('alle Spiele'!$H46-'alle Spiele'!$J46&lt;0,'alle Spiele'!AR46-'alle Spiele'!AS46&lt;0),AND('alle Spiele'!$H46-'alle Spiele'!$J46&gt;0,'alle Spiele'!AR46-'alle Spiele'!AS46&gt;0),AND('alle Spiele'!$H46-'alle Spiele'!$J46=0,'alle Spiele'!AR46-'alle Spiele'!AS46=0)),Punktsystem!$B$6,0)))</f>
        <v>0</v>
      </c>
      <c r="AS46" s="224">
        <f>IF(AR46=Punktsystem!$B$6,IF(AND(Punktsystem!$D$9&lt;&gt;"",'alle Spiele'!$H46-'alle Spiele'!$J46='alle Spiele'!AR46-'alle Spiele'!AS46,'alle Spiele'!$H46&lt;&gt;'alle Spiele'!$J46),Punktsystem!$B$9,0)+IF(AND(Punktsystem!$D$11&lt;&gt;"",OR('alle Spiele'!$H46='alle Spiele'!AR46,'alle Spiele'!$J46='alle Spiele'!AS46)),Punktsystem!$B$11,0)+IF(AND(Punktsystem!$D$10&lt;&gt;"",'alle Spiele'!$H46='alle Spiele'!$J46,'alle Spiele'!AR46='alle Spiele'!AS46,ABS('alle Spiele'!$H46-'alle Spiele'!AR46)=1),Punktsystem!$B$10,0),0)</f>
        <v>0</v>
      </c>
      <c r="AT46" s="225">
        <f>IF(AR46=Punktsystem!$B$5,IF(AND(Punktsystem!$I$14&lt;&gt;"",'alle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AU46" s="230">
        <f>IF(OR('alle Spiele'!AU46="",'alle Spiele'!AV46=""),0,IF(AND('alle Spiele'!$H46='alle Spiele'!AU46,'alle Spiele'!$J46='alle Spiele'!AV46),Punktsystem!$B$5,IF(OR(AND('alle Spiele'!$H46-'alle Spiele'!$J46&lt;0,'alle Spiele'!AU46-'alle Spiele'!AV46&lt;0),AND('alle Spiele'!$H46-'alle Spiele'!$J46&gt;0,'alle Spiele'!AU46-'alle Spiele'!AV46&gt;0),AND('alle Spiele'!$H46-'alle Spiele'!$J46=0,'alle Spiele'!AU46-'alle Spiele'!AV46=0)),Punktsystem!$B$6,0)))</f>
        <v>0</v>
      </c>
      <c r="AV46" s="224">
        <f>IF(AU46=Punktsystem!$B$6,IF(AND(Punktsystem!$D$9&lt;&gt;"",'alle Spiele'!$H46-'alle Spiele'!$J46='alle Spiele'!AU46-'alle Spiele'!AV46,'alle Spiele'!$H46&lt;&gt;'alle Spiele'!$J46),Punktsystem!$B$9,0)+IF(AND(Punktsystem!$D$11&lt;&gt;"",OR('alle Spiele'!$H46='alle Spiele'!AU46,'alle Spiele'!$J46='alle Spiele'!AV46)),Punktsystem!$B$11,0)+IF(AND(Punktsystem!$D$10&lt;&gt;"",'alle Spiele'!$H46='alle Spiele'!$J46,'alle Spiele'!AU46='alle Spiele'!AV46,ABS('alle Spiele'!$H46-'alle Spiele'!AU46)=1),Punktsystem!$B$10,0),0)</f>
        <v>0</v>
      </c>
      <c r="AW46" s="225">
        <f>IF(AU46=Punktsystem!$B$5,IF(AND(Punktsystem!$I$14&lt;&gt;"",'alle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AX46" s="230">
        <f>IF(OR('alle Spiele'!AX46="",'alle Spiele'!AY46=""),0,IF(AND('alle Spiele'!$H46='alle Spiele'!AX46,'alle Spiele'!$J46='alle Spiele'!AY46),Punktsystem!$B$5,IF(OR(AND('alle Spiele'!$H46-'alle Spiele'!$J46&lt;0,'alle Spiele'!AX46-'alle Spiele'!AY46&lt;0),AND('alle Spiele'!$H46-'alle Spiele'!$J46&gt;0,'alle Spiele'!AX46-'alle Spiele'!AY46&gt;0),AND('alle Spiele'!$H46-'alle Spiele'!$J46=0,'alle Spiele'!AX46-'alle Spiele'!AY46=0)),Punktsystem!$B$6,0)))</f>
        <v>0</v>
      </c>
      <c r="AY46" s="224">
        <f>IF(AX46=Punktsystem!$B$6,IF(AND(Punktsystem!$D$9&lt;&gt;"",'alle Spiele'!$H46-'alle Spiele'!$J46='alle Spiele'!AX46-'alle Spiele'!AY46,'alle Spiele'!$H46&lt;&gt;'alle Spiele'!$J46),Punktsystem!$B$9,0)+IF(AND(Punktsystem!$D$11&lt;&gt;"",OR('alle Spiele'!$H46='alle Spiele'!AX46,'alle Spiele'!$J46='alle Spiele'!AY46)),Punktsystem!$B$11,0)+IF(AND(Punktsystem!$D$10&lt;&gt;"",'alle Spiele'!$H46='alle Spiele'!$J46,'alle Spiele'!AX46='alle Spiele'!AY46,ABS('alle Spiele'!$H46-'alle Spiele'!AX46)=1),Punktsystem!$B$10,0),0)</f>
        <v>0</v>
      </c>
      <c r="AZ46" s="225">
        <f>IF(AX46=Punktsystem!$B$5,IF(AND(Punktsystem!$I$14&lt;&gt;"",'alle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BA46" s="230">
        <f>IF(OR('alle Spiele'!BA46="",'alle Spiele'!BB46=""),0,IF(AND('alle Spiele'!$H46='alle Spiele'!BA46,'alle Spiele'!$J46='alle Spiele'!BB46),Punktsystem!$B$5,IF(OR(AND('alle Spiele'!$H46-'alle Spiele'!$J46&lt;0,'alle Spiele'!BA46-'alle Spiele'!BB46&lt;0),AND('alle Spiele'!$H46-'alle Spiele'!$J46&gt;0,'alle Spiele'!BA46-'alle Spiele'!BB46&gt;0),AND('alle Spiele'!$H46-'alle Spiele'!$J46=0,'alle Spiele'!BA46-'alle Spiele'!BB46=0)),Punktsystem!$B$6,0)))</f>
        <v>0</v>
      </c>
      <c r="BB46" s="224">
        <f>IF(BA46=Punktsystem!$B$6,IF(AND(Punktsystem!$D$9&lt;&gt;"",'alle Spiele'!$H46-'alle Spiele'!$J46='alle Spiele'!BA46-'alle Spiele'!BB46,'alle Spiele'!$H46&lt;&gt;'alle Spiele'!$J46),Punktsystem!$B$9,0)+IF(AND(Punktsystem!$D$11&lt;&gt;"",OR('alle Spiele'!$H46='alle Spiele'!BA46,'alle Spiele'!$J46='alle Spiele'!BB46)),Punktsystem!$B$11,0)+IF(AND(Punktsystem!$D$10&lt;&gt;"",'alle Spiele'!$H46='alle Spiele'!$J46,'alle Spiele'!BA46='alle Spiele'!BB46,ABS('alle Spiele'!$H46-'alle Spiele'!BA46)=1),Punktsystem!$B$10,0),0)</f>
        <v>0</v>
      </c>
      <c r="BC46" s="225">
        <f>IF(BA46=Punktsystem!$B$5,IF(AND(Punktsystem!$I$14&lt;&gt;"",'alle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BD46" s="230">
        <f>IF(OR('alle Spiele'!BD46="",'alle Spiele'!BE46=""),0,IF(AND('alle Spiele'!$H46='alle Spiele'!BD46,'alle Spiele'!$J46='alle Spiele'!BE46),Punktsystem!$B$5,IF(OR(AND('alle Spiele'!$H46-'alle Spiele'!$J46&lt;0,'alle Spiele'!BD46-'alle Spiele'!BE46&lt;0),AND('alle Spiele'!$H46-'alle Spiele'!$J46&gt;0,'alle Spiele'!BD46-'alle Spiele'!BE46&gt;0),AND('alle Spiele'!$H46-'alle Spiele'!$J46=0,'alle Spiele'!BD46-'alle Spiele'!BE46=0)),Punktsystem!$B$6,0)))</f>
        <v>0</v>
      </c>
      <c r="BE46" s="224">
        <f>IF(BD46=Punktsystem!$B$6,IF(AND(Punktsystem!$D$9&lt;&gt;"",'alle Spiele'!$H46-'alle Spiele'!$J46='alle Spiele'!BD46-'alle Spiele'!BE46,'alle Spiele'!$H46&lt;&gt;'alle Spiele'!$J46),Punktsystem!$B$9,0)+IF(AND(Punktsystem!$D$11&lt;&gt;"",OR('alle Spiele'!$H46='alle Spiele'!BD46,'alle Spiele'!$J46='alle Spiele'!BE46)),Punktsystem!$B$11,0)+IF(AND(Punktsystem!$D$10&lt;&gt;"",'alle Spiele'!$H46='alle Spiele'!$J46,'alle Spiele'!BD46='alle Spiele'!BE46,ABS('alle Spiele'!$H46-'alle Spiele'!BD46)=1),Punktsystem!$B$10,0),0)</f>
        <v>0</v>
      </c>
      <c r="BF46" s="225">
        <f>IF(BD46=Punktsystem!$B$5,IF(AND(Punktsystem!$I$14&lt;&gt;"",'alle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BG46" s="230">
        <f>IF(OR('alle Spiele'!BG46="",'alle Spiele'!BH46=""),0,IF(AND('alle Spiele'!$H46='alle Spiele'!BG46,'alle Spiele'!$J46='alle Spiele'!BH46),Punktsystem!$B$5,IF(OR(AND('alle Spiele'!$H46-'alle Spiele'!$J46&lt;0,'alle Spiele'!BG46-'alle Spiele'!BH46&lt;0),AND('alle Spiele'!$H46-'alle Spiele'!$J46&gt;0,'alle Spiele'!BG46-'alle Spiele'!BH46&gt;0),AND('alle Spiele'!$H46-'alle Spiele'!$J46=0,'alle Spiele'!BG46-'alle Spiele'!BH46=0)),Punktsystem!$B$6,0)))</f>
        <v>0</v>
      </c>
      <c r="BH46" s="224">
        <f>IF(BG46=Punktsystem!$B$6,IF(AND(Punktsystem!$D$9&lt;&gt;"",'alle Spiele'!$H46-'alle Spiele'!$J46='alle Spiele'!BG46-'alle Spiele'!BH46,'alle Spiele'!$H46&lt;&gt;'alle Spiele'!$J46),Punktsystem!$B$9,0)+IF(AND(Punktsystem!$D$11&lt;&gt;"",OR('alle Spiele'!$H46='alle Spiele'!BG46,'alle Spiele'!$J46='alle Spiele'!BH46)),Punktsystem!$B$11,0)+IF(AND(Punktsystem!$D$10&lt;&gt;"",'alle Spiele'!$H46='alle Spiele'!$J46,'alle Spiele'!BG46='alle Spiele'!BH46,ABS('alle Spiele'!$H46-'alle Spiele'!BG46)=1),Punktsystem!$B$10,0),0)</f>
        <v>0</v>
      </c>
      <c r="BI46" s="225">
        <f>IF(BG46=Punktsystem!$B$5,IF(AND(Punktsystem!$I$14&lt;&gt;"",'alle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BJ46" s="230">
        <f>IF(OR('alle Spiele'!BJ46="",'alle Spiele'!BK46=""),0,IF(AND('alle Spiele'!$H46='alle Spiele'!BJ46,'alle Spiele'!$J46='alle Spiele'!BK46),Punktsystem!$B$5,IF(OR(AND('alle Spiele'!$H46-'alle Spiele'!$J46&lt;0,'alle Spiele'!BJ46-'alle Spiele'!BK46&lt;0),AND('alle Spiele'!$H46-'alle Spiele'!$J46&gt;0,'alle Spiele'!BJ46-'alle Spiele'!BK46&gt;0),AND('alle Spiele'!$H46-'alle Spiele'!$J46=0,'alle Spiele'!BJ46-'alle Spiele'!BK46=0)),Punktsystem!$B$6,0)))</f>
        <v>0</v>
      </c>
      <c r="BK46" s="224">
        <f>IF(BJ46=Punktsystem!$B$6,IF(AND(Punktsystem!$D$9&lt;&gt;"",'alle Spiele'!$H46-'alle Spiele'!$J46='alle Spiele'!BJ46-'alle Spiele'!BK46,'alle Spiele'!$H46&lt;&gt;'alle Spiele'!$J46),Punktsystem!$B$9,0)+IF(AND(Punktsystem!$D$11&lt;&gt;"",OR('alle Spiele'!$H46='alle Spiele'!BJ46,'alle Spiele'!$J46='alle Spiele'!BK46)),Punktsystem!$B$11,0)+IF(AND(Punktsystem!$D$10&lt;&gt;"",'alle Spiele'!$H46='alle Spiele'!$J46,'alle Spiele'!BJ46='alle Spiele'!BK46,ABS('alle Spiele'!$H46-'alle Spiele'!BJ46)=1),Punktsystem!$B$10,0),0)</f>
        <v>0</v>
      </c>
      <c r="BL46" s="225">
        <f>IF(BJ46=Punktsystem!$B$5,IF(AND(Punktsystem!$I$14&lt;&gt;"",'alle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BM46" s="230">
        <f>IF(OR('alle Spiele'!BM46="",'alle Spiele'!BN46=""),0,IF(AND('alle Spiele'!$H46='alle Spiele'!BM46,'alle Spiele'!$J46='alle Spiele'!BN46),Punktsystem!$B$5,IF(OR(AND('alle Spiele'!$H46-'alle Spiele'!$J46&lt;0,'alle Spiele'!BM46-'alle Spiele'!BN46&lt;0),AND('alle Spiele'!$H46-'alle Spiele'!$J46&gt;0,'alle Spiele'!BM46-'alle Spiele'!BN46&gt;0),AND('alle Spiele'!$H46-'alle Spiele'!$J46=0,'alle Spiele'!BM46-'alle Spiele'!BN46=0)),Punktsystem!$B$6,0)))</f>
        <v>0</v>
      </c>
      <c r="BN46" s="224">
        <f>IF(BM46=Punktsystem!$B$6,IF(AND(Punktsystem!$D$9&lt;&gt;"",'alle Spiele'!$H46-'alle Spiele'!$J46='alle Spiele'!BM46-'alle Spiele'!BN46,'alle Spiele'!$H46&lt;&gt;'alle Spiele'!$J46),Punktsystem!$B$9,0)+IF(AND(Punktsystem!$D$11&lt;&gt;"",OR('alle Spiele'!$H46='alle Spiele'!BM46,'alle Spiele'!$J46='alle Spiele'!BN46)),Punktsystem!$B$11,0)+IF(AND(Punktsystem!$D$10&lt;&gt;"",'alle Spiele'!$H46='alle Spiele'!$J46,'alle Spiele'!BM46='alle Spiele'!BN46,ABS('alle Spiele'!$H46-'alle Spiele'!BM46)=1),Punktsystem!$B$10,0),0)</f>
        <v>0</v>
      </c>
      <c r="BO46" s="225">
        <f>IF(BM46=Punktsystem!$B$5,IF(AND(Punktsystem!$I$14&lt;&gt;"",'alle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BP46" s="230">
        <f>IF(OR('alle Spiele'!BP46="",'alle Spiele'!BQ46=""),0,IF(AND('alle Spiele'!$H46='alle Spiele'!BP46,'alle Spiele'!$J46='alle Spiele'!BQ46),Punktsystem!$B$5,IF(OR(AND('alle Spiele'!$H46-'alle Spiele'!$J46&lt;0,'alle Spiele'!BP46-'alle Spiele'!BQ46&lt;0),AND('alle Spiele'!$H46-'alle Spiele'!$J46&gt;0,'alle Spiele'!BP46-'alle Spiele'!BQ46&gt;0),AND('alle Spiele'!$H46-'alle Spiele'!$J46=0,'alle Spiele'!BP46-'alle Spiele'!BQ46=0)),Punktsystem!$B$6,0)))</f>
        <v>0</v>
      </c>
      <c r="BQ46" s="224">
        <f>IF(BP46=Punktsystem!$B$6,IF(AND(Punktsystem!$D$9&lt;&gt;"",'alle Spiele'!$H46-'alle Spiele'!$J46='alle Spiele'!BP46-'alle Spiele'!BQ46,'alle Spiele'!$H46&lt;&gt;'alle Spiele'!$J46),Punktsystem!$B$9,0)+IF(AND(Punktsystem!$D$11&lt;&gt;"",OR('alle Spiele'!$H46='alle Spiele'!BP46,'alle Spiele'!$J46='alle Spiele'!BQ46)),Punktsystem!$B$11,0)+IF(AND(Punktsystem!$D$10&lt;&gt;"",'alle Spiele'!$H46='alle Spiele'!$J46,'alle Spiele'!BP46='alle Spiele'!BQ46,ABS('alle Spiele'!$H46-'alle Spiele'!BP46)=1),Punktsystem!$B$10,0),0)</f>
        <v>0</v>
      </c>
      <c r="BR46" s="225">
        <f>IF(BP46=Punktsystem!$B$5,IF(AND(Punktsystem!$I$14&lt;&gt;"",'alle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BS46" s="230">
        <f>IF(OR('alle Spiele'!BS46="",'alle Spiele'!BT46=""),0,IF(AND('alle Spiele'!$H46='alle Spiele'!BS46,'alle Spiele'!$J46='alle Spiele'!BT46),Punktsystem!$B$5,IF(OR(AND('alle Spiele'!$H46-'alle Spiele'!$J46&lt;0,'alle Spiele'!BS46-'alle Spiele'!BT46&lt;0),AND('alle Spiele'!$H46-'alle Spiele'!$J46&gt;0,'alle Spiele'!BS46-'alle Spiele'!BT46&gt;0),AND('alle Spiele'!$H46-'alle Spiele'!$J46=0,'alle Spiele'!BS46-'alle Spiele'!BT46=0)),Punktsystem!$B$6,0)))</f>
        <v>0</v>
      </c>
      <c r="BT46" s="224">
        <f>IF(BS46=Punktsystem!$B$6,IF(AND(Punktsystem!$D$9&lt;&gt;"",'alle Spiele'!$H46-'alle Spiele'!$J46='alle Spiele'!BS46-'alle Spiele'!BT46,'alle Spiele'!$H46&lt;&gt;'alle Spiele'!$J46),Punktsystem!$B$9,0)+IF(AND(Punktsystem!$D$11&lt;&gt;"",OR('alle Spiele'!$H46='alle Spiele'!BS46,'alle Spiele'!$J46='alle Spiele'!BT46)),Punktsystem!$B$11,0)+IF(AND(Punktsystem!$D$10&lt;&gt;"",'alle Spiele'!$H46='alle Spiele'!$J46,'alle Spiele'!BS46='alle Spiele'!BT46,ABS('alle Spiele'!$H46-'alle Spiele'!BS46)=1),Punktsystem!$B$10,0),0)</f>
        <v>0</v>
      </c>
      <c r="BU46" s="225">
        <f>IF(BS46=Punktsystem!$B$5,IF(AND(Punktsystem!$I$14&lt;&gt;"",'alle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BV46" s="230">
        <f>IF(OR('alle Spiele'!BV46="",'alle Spiele'!BW46=""),0,IF(AND('alle Spiele'!$H46='alle Spiele'!BV46,'alle Spiele'!$J46='alle Spiele'!BW46),Punktsystem!$B$5,IF(OR(AND('alle Spiele'!$H46-'alle Spiele'!$J46&lt;0,'alle Spiele'!BV46-'alle Spiele'!BW46&lt;0),AND('alle Spiele'!$H46-'alle Spiele'!$J46&gt;0,'alle Spiele'!BV46-'alle Spiele'!BW46&gt;0),AND('alle Spiele'!$H46-'alle Spiele'!$J46=0,'alle Spiele'!BV46-'alle Spiele'!BW46=0)),Punktsystem!$B$6,0)))</f>
        <v>0</v>
      </c>
      <c r="BW46" s="224">
        <f>IF(BV46=Punktsystem!$B$6,IF(AND(Punktsystem!$D$9&lt;&gt;"",'alle Spiele'!$H46-'alle Spiele'!$J46='alle Spiele'!BV46-'alle Spiele'!BW46,'alle Spiele'!$H46&lt;&gt;'alle Spiele'!$J46),Punktsystem!$B$9,0)+IF(AND(Punktsystem!$D$11&lt;&gt;"",OR('alle Spiele'!$H46='alle Spiele'!BV46,'alle Spiele'!$J46='alle Spiele'!BW46)),Punktsystem!$B$11,0)+IF(AND(Punktsystem!$D$10&lt;&gt;"",'alle Spiele'!$H46='alle Spiele'!$J46,'alle Spiele'!BV46='alle Spiele'!BW46,ABS('alle Spiele'!$H46-'alle Spiele'!BV46)=1),Punktsystem!$B$10,0),0)</f>
        <v>0</v>
      </c>
      <c r="BX46" s="225">
        <f>IF(BV46=Punktsystem!$B$5,IF(AND(Punktsystem!$I$14&lt;&gt;"",'alle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BY46" s="230">
        <f>IF(OR('alle Spiele'!BY46="",'alle Spiele'!BZ46=""),0,IF(AND('alle Spiele'!$H46='alle Spiele'!BY46,'alle Spiele'!$J46='alle Spiele'!BZ46),Punktsystem!$B$5,IF(OR(AND('alle Spiele'!$H46-'alle Spiele'!$J46&lt;0,'alle Spiele'!BY46-'alle Spiele'!BZ46&lt;0),AND('alle Spiele'!$H46-'alle Spiele'!$J46&gt;0,'alle Spiele'!BY46-'alle Spiele'!BZ46&gt;0),AND('alle Spiele'!$H46-'alle Spiele'!$J46=0,'alle Spiele'!BY46-'alle Spiele'!BZ46=0)),Punktsystem!$B$6,0)))</f>
        <v>0</v>
      </c>
      <c r="BZ46" s="224">
        <f>IF(BY46=Punktsystem!$B$6,IF(AND(Punktsystem!$D$9&lt;&gt;"",'alle Spiele'!$H46-'alle Spiele'!$J46='alle Spiele'!BY46-'alle Spiele'!BZ46,'alle Spiele'!$H46&lt;&gt;'alle Spiele'!$J46),Punktsystem!$B$9,0)+IF(AND(Punktsystem!$D$11&lt;&gt;"",OR('alle Spiele'!$H46='alle Spiele'!BY46,'alle Spiele'!$J46='alle Spiele'!BZ46)),Punktsystem!$B$11,0)+IF(AND(Punktsystem!$D$10&lt;&gt;"",'alle Spiele'!$H46='alle Spiele'!$J46,'alle Spiele'!BY46='alle Spiele'!BZ46,ABS('alle Spiele'!$H46-'alle Spiele'!BY46)=1),Punktsystem!$B$10,0),0)</f>
        <v>0</v>
      </c>
      <c r="CA46" s="225">
        <f>IF(BY46=Punktsystem!$B$5,IF(AND(Punktsystem!$I$14&lt;&gt;"",'alle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CB46" s="230">
        <f>IF(OR('alle Spiele'!CB46="",'alle Spiele'!CC46=""),0,IF(AND('alle Spiele'!$H46='alle Spiele'!CB46,'alle Spiele'!$J46='alle Spiele'!CC46),Punktsystem!$B$5,IF(OR(AND('alle Spiele'!$H46-'alle Spiele'!$J46&lt;0,'alle Spiele'!CB46-'alle Spiele'!CC46&lt;0),AND('alle Spiele'!$H46-'alle Spiele'!$J46&gt;0,'alle Spiele'!CB46-'alle Spiele'!CC46&gt;0),AND('alle Spiele'!$H46-'alle Spiele'!$J46=0,'alle Spiele'!CB46-'alle Spiele'!CC46=0)),Punktsystem!$B$6,0)))</f>
        <v>0</v>
      </c>
      <c r="CC46" s="224">
        <f>IF(CB46=Punktsystem!$B$6,IF(AND(Punktsystem!$D$9&lt;&gt;"",'alle Spiele'!$H46-'alle Spiele'!$J46='alle Spiele'!CB46-'alle Spiele'!CC46,'alle Spiele'!$H46&lt;&gt;'alle Spiele'!$J46),Punktsystem!$B$9,0)+IF(AND(Punktsystem!$D$11&lt;&gt;"",OR('alle Spiele'!$H46='alle Spiele'!CB46,'alle Spiele'!$J46='alle Spiele'!CC46)),Punktsystem!$B$11,0)+IF(AND(Punktsystem!$D$10&lt;&gt;"",'alle Spiele'!$H46='alle Spiele'!$J46,'alle Spiele'!CB46='alle Spiele'!CC46,ABS('alle Spiele'!$H46-'alle Spiele'!CB46)=1),Punktsystem!$B$10,0),0)</f>
        <v>0</v>
      </c>
      <c r="CD46" s="225">
        <f>IF(CB46=Punktsystem!$B$5,IF(AND(Punktsystem!$I$14&lt;&gt;"",'alle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CE46" s="230">
        <f>IF(OR('alle Spiele'!CE46="",'alle Spiele'!CF46=""),0,IF(AND('alle Spiele'!$H46='alle Spiele'!CE46,'alle Spiele'!$J46='alle Spiele'!CF46),Punktsystem!$B$5,IF(OR(AND('alle Spiele'!$H46-'alle Spiele'!$J46&lt;0,'alle Spiele'!CE46-'alle Spiele'!CF46&lt;0),AND('alle Spiele'!$H46-'alle Spiele'!$J46&gt;0,'alle Spiele'!CE46-'alle Spiele'!CF46&gt;0),AND('alle Spiele'!$H46-'alle Spiele'!$J46=0,'alle Spiele'!CE46-'alle Spiele'!CF46=0)),Punktsystem!$B$6,0)))</f>
        <v>0</v>
      </c>
      <c r="CF46" s="224">
        <f>IF(CE46=Punktsystem!$B$6,IF(AND(Punktsystem!$D$9&lt;&gt;"",'alle Spiele'!$H46-'alle Spiele'!$J46='alle Spiele'!CE46-'alle Spiele'!CF46,'alle Spiele'!$H46&lt;&gt;'alle Spiele'!$J46),Punktsystem!$B$9,0)+IF(AND(Punktsystem!$D$11&lt;&gt;"",OR('alle Spiele'!$H46='alle Spiele'!CE46,'alle Spiele'!$J46='alle Spiele'!CF46)),Punktsystem!$B$11,0)+IF(AND(Punktsystem!$D$10&lt;&gt;"",'alle Spiele'!$H46='alle Spiele'!$J46,'alle Spiele'!CE46='alle Spiele'!CF46,ABS('alle Spiele'!$H46-'alle Spiele'!CE46)=1),Punktsystem!$B$10,0),0)</f>
        <v>0</v>
      </c>
      <c r="CG46" s="225">
        <f>IF(CE46=Punktsystem!$B$5,IF(AND(Punktsystem!$I$14&lt;&gt;"",'alle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CH46" s="230">
        <f>IF(OR('alle Spiele'!CH46="",'alle Spiele'!CI46=""),0,IF(AND('alle Spiele'!$H46='alle Spiele'!CH46,'alle Spiele'!$J46='alle Spiele'!CI46),Punktsystem!$B$5,IF(OR(AND('alle Spiele'!$H46-'alle Spiele'!$J46&lt;0,'alle Spiele'!CH46-'alle Spiele'!CI46&lt;0),AND('alle Spiele'!$H46-'alle Spiele'!$J46&gt;0,'alle Spiele'!CH46-'alle Spiele'!CI46&gt;0),AND('alle Spiele'!$H46-'alle Spiele'!$J46=0,'alle Spiele'!CH46-'alle Spiele'!CI46=0)),Punktsystem!$B$6,0)))</f>
        <v>0</v>
      </c>
      <c r="CI46" s="224">
        <f>IF(CH46=Punktsystem!$B$6,IF(AND(Punktsystem!$D$9&lt;&gt;"",'alle Spiele'!$H46-'alle Spiele'!$J46='alle Spiele'!CH46-'alle Spiele'!CI46,'alle Spiele'!$H46&lt;&gt;'alle Spiele'!$J46),Punktsystem!$B$9,0)+IF(AND(Punktsystem!$D$11&lt;&gt;"",OR('alle Spiele'!$H46='alle Spiele'!CH46,'alle Spiele'!$J46='alle Spiele'!CI46)),Punktsystem!$B$11,0)+IF(AND(Punktsystem!$D$10&lt;&gt;"",'alle Spiele'!$H46='alle Spiele'!$J46,'alle Spiele'!CH46='alle Spiele'!CI46,ABS('alle Spiele'!$H46-'alle Spiele'!CH46)=1),Punktsystem!$B$10,0),0)</f>
        <v>0</v>
      </c>
      <c r="CJ46" s="225">
        <f>IF(CH46=Punktsystem!$B$5,IF(AND(Punktsystem!$I$14&lt;&gt;"",'alle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CK46" s="230">
        <f>IF(OR('alle Spiele'!CK46="",'alle Spiele'!CL46=""),0,IF(AND('alle Spiele'!$H46='alle Spiele'!CK46,'alle Spiele'!$J46='alle Spiele'!CL46),Punktsystem!$B$5,IF(OR(AND('alle Spiele'!$H46-'alle Spiele'!$J46&lt;0,'alle Spiele'!CK46-'alle Spiele'!CL46&lt;0),AND('alle Spiele'!$H46-'alle Spiele'!$J46&gt;0,'alle Spiele'!CK46-'alle Spiele'!CL46&gt;0),AND('alle Spiele'!$H46-'alle Spiele'!$J46=0,'alle Spiele'!CK46-'alle Spiele'!CL46=0)),Punktsystem!$B$6,0)))</f>
        <v>0</v>
      </c>
      <c r="CL46" s="224">
        <f>IF(CK46=Punktsystem!$B$6,IF(AND(Punktsystem!$D$9&lt;&gt;"",'alle Spiele'!$H46-'alle Spiele'!$J46='alle Spiele'!CK46-'alle Spiele'!CL46,'alle Spiele'!$H46&lt;&gt;'alle Spiele'!$J46),Punktsystem!$B$9,0)+IF(AND(Punktsystem!$D$11&lt;&gt;"",OR('alle Spiele'!$H46='alle Spiele'!CK46,'alle Spiele'!$J46='alle Spiele'!CL46)),Punktsystem!$B$11,0)+IF(AND(Punktsystem!$D$10&lt;&gt;"",'alle Spiele'!$H46='alle Spiele'!$J46,'alle Spiele'!CK46='alle Spiele'!CL46,ABS('alle Spiele'!$H46-'alle Spiele'!CK46)=1),Punktsystem!$B$10,0),0)</f>
        <v>0</v>
      </c>
      <c r="CM46" s="225">
        <f>IF(CK46=Punktsystem!$B$5,IF(AND(Punktsystem!$I$14&lt;&gt;"",'alle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CN46" s="230">
        <f>IF(OR('alle Spiele'!CN46="",'alle Spiele'!CO46=""),0,IF(AND('alle Spiele'!$H46='alle Spiele'!CN46,'alle Spiele'!$J46='alle Spiele'!CO46),Punktsystem!$B$5,IF(OR(AND('alle Spiele'!$H46-'alle Spiele'!$J46&lt;0,'alle Spiele'!CN46-'alle Spiele'!CO46&lt;0),AND('alle Spiele'!$H46-'alle Spiele'!$J46&gt;0,'alle Spiele'!CN46-'alle Spiele'!CO46&gt;0),AND('alle Spiele'!$H46-'alle Spiele'!$J46=0,'alle Spiele'!CN46-'alle Spiele'!CO46=0)),Punktsystem!$B$6,0)))</f>
        <v>0</v>
      </c>
      <c r="CO46" s="224">
        <f>IF(CN46=Punktsystem!$B$6,IF(AND(Punktsystem!$D$9&lt;&gt;"",'alle Spiele'!$H46-'alle Spiele'!$J46='alle Spiele'!CN46-'alle Spiele'!CO46,'alle Spiele'!$H46&lt;&gt;'alle Spiele'!$J46),Punktsystem!$B$9,0)+IF(AND(Punktsystem!$D$11&lt;&gt;"",OR('alle Spiele'!$H46='alle Spiele'!CN46,'alle Spiele'!$J46='alle Spiele'!CO46)),Punktsystem!$B$11,0)+IF(AND(Punktsystem!$D$10&lt;&gt;"",'alle Spiele'!$H46='alle Spiele'!$J46,'alle Spiele'!CN46='alle Spiele'!CO46,ABS('alle Spiele'!$H46-'alle Spiele'!CN46)=1),Punktsystem!$B$10,0),0)</f>
        <v>0</v>
      </c>
      <c r="CP46" s="225">
        <f>IF(CN46=Punktsystem!$B$5,IF(AND(Punktsystem!$I$14&lt;&gt;"",'alle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CQ46" s="230">
        <f>IF(OR('alle Spiele'!CQ46="",'alle Spiele'!CR46=""),0,IF(AND('alle Spiele'!$H46='alle Spiele'!CQ46,'alle Spiele'!$J46='alle Spiele'!CR46),Punktsystem!$B$5,IF(OR(AND('alle Spiele'!$H46-'alle Spiele'!$J46&lt;0,'alle Spiele'!CQ46-'alle Spiele'!CR46&lt;0),AND('alle Spiele'!$H46-'alle Spiele'!$J46&gt;0,'alle Spiele'!CQ46-'alle Spiele'!CR46&gt;0),AND('alle Spiele'!$H46-'alle Spiele'!$J46=0,'alle Spiele'!CQ46-'alle Spiele'!CR46=0)),Punktsystem!$B$6,0)))</f>
        <v>0</v>
      </c>
      <c r="CR46" s="224">
        <f>IF(CQ46=Punktsystem!$B$6,IF(AND(Punktsystem!$D$9&lt;&gt;"",'alle Spiele'!$H46-'alle Spiele'!$J46='alle Spiele'!CQ46-'alle Spiele'!CR46,'alle Spiele'!$H46&lt;&gt;'alle Spiele'!$J46),Punktsystem!$B$9,0)+IF(AND(Punktsystem!$D$11&lt;&gt;"",OR('alle Spiele'!$H46='alle Spiele'!CQ46,'alle Spiele'!$J46='alle Spiele'!CR46)),Punktsystem!$B$11,0)+IF(AND(Punktsystem!$D$10&lt;&gt;"",'alle Spiele'!$H46='alle Spiele'!$J46,'alle Spiele'!CQ46='alle Spiele'!CR46,ABS('alle Spiele'!$H46-'alle Spiele'!CQ46)=1),Punktsystem!$B$10,0),0)</f>
        <v>0</v>
      </c>
      <c r="CS46" s="225">
        <f>IF(CQ46=Punktsystem!$B$5,IF(AND(Punktsystem!$I$14&lt;&gt;"",'alle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CT46" s="230">
        <f>IF(OR('alle Spiele'!CT46="",'alle Spiele'!CU46=""),0,IF(AND('alle Spiele'!$H46='alle Spiele'!CT46,'alle Spiele'!$J46='alle Spiele'!CU46),Punktsystem!$B$5,IF(OR(AND('alle Spiele'!$H46-'alle Spiele'!$J46&lt;0,'alle Spiele'!CT46-'alle Spiele'!CU46&lt;0),AND('alle Spiele'!$H46-'alle Spiele'!$J46&gt;0,'alle Spiele'!CT46-'alle Spiele'!CU46&gt;0),AND('alle Spiele'!$H46-'alle Spiele'!$J46=0,'alle Spiele'!CT46-'alle Spiele'!CU46=0)),Punktsystem!$B$6,0)))</f>
        <v>0</v>
      </c>
      <c r="CU46" s="224">
        <f>IF(CT46=Punktsystem!$B$6,IF(AND(Punktsystem!$D$9&lt;&gt;"",'alle Spiele'!$H46-'alle Spiele'!$J46='alle Spiele'!CT46-'alle Spiele'!CU46,'alle Spiele'!$H46&lt;&gt;'alle Spiele'!$J46),Punktsystem!$B$9,0)+IF(AND(Punktsystem!$D$11&lt;&gt;"",OR('alle Spiele'!$H46='alle Spiele'!CT46,'alle Spiele'!$J46='alle Spiele'!CU46)),Punktsystem!$B$11,0)+IF(AND(Punktsystem!$D$10&lt;&gt;"",'alle Spiele'!$H46='alle Spiele'!$J46,'alle Spiele'!CT46='alle Spiele'!CU46,ABS('alle Spiele'!$H46-'alle Spiele'!CT46)=1),Punktsystem!$B$10,0),0)</f>
        <v>0</v>
      </c>
      <c r="CV46" s="225">
        <f>IF(CT46=Punktsystem!$B$5,IF(AND(Punktsystem!$I$14&lt;&gt;"",'alle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CW46" s="230">
        <f>IF(OR('alle Spiele'!CW46="",'alle Spiele'!CX46=""),0,IF(AND('alle Spiele'!$H46='alle Spiele'!CW46,'alle Spiele'!$J46='alle Spiele'!CX46),Punktsystem!$B$5,IF(OR(AND('alle Spiele'!$H46-'alle Spiele'!$J46&lt;0,'alle Spiele'!CW46-'alle Spiele'!CX46&lt;0),AND('alle Spiele'!$H46-'alle Spiele'!$J46&gt;0,'alle Spiele'!CW46-'alle Spiele'!CX46&gt;0),AND('alle Spiele'!$H46-'alle Spiele'!$J46=0,'alle Spiele'!CW46-'alle Spiele'!CX46=0)),Punktsystem!$B$6,0)))</f>
        <v>0</v>
      </c>
      <c r="CX46" s="224">
        <f>IF(CW46=Punktsystem!$B$6,IF(AND(Punktsystem!$D$9&lt;&gt;"",'alle Spiele'!$H46-'alle Spiele'!$J46='alle Spiele'!CW46-'alle Spiele'!CX46,'alle Spiele'!$H46&lt;&gt;'alle Spiele'!$J46),Punktsystem!$B$9,0)+IF(AND(Punktsystem!$D$11&lt;&gt;"",OR('alle Spiele'!$H46='alle Spiele'!CW46,'alle Spiele'!$J46='alle Spiele'!CX46)),Punktsystem!$B$11,0)+IF(AND(Punktsystem!$D$10&lt;&gt;"",'alle Spiele'!$H46='alle Spiele'!$J46,'alle Spiele'!CW46='alle Spiele'!CX46,ABS('alle Spiele'!$H46-'alle Spiele'!CW46)=1),Punktsystem!$B$10,0),0)</f>
        <v>0</v>
      </c>
      <c r="CY46" s="225">
        <f>IF(CW46=Punktsystem!$B$5,IF(AND(Punktsystem!$I$14&lt;&gt;"",'alle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CZ46" s="230">
        <f>IF(OR('alle Spiele'!CZ46="",'alle Spiele'!DA46=""),0,IF(AND('alle Spiele'!$H46='alle Spiele'!CZ46,'alle Spiele'!$J46='alle Spiele'!DA46),Punktsystem!$B$5,IF(OR(AND('alle Spiele'!$H46-'alle Spiele'!$J46&lt;0,'alle Spiele'!CZ46-'alle Spiele'!DA46&lt;0),AND('alle Spiele'!$H46-'alle Spiele'!$J46&gt;0,'alle Spiele'!CZ46-'alle Spiele'!DA46&gt;0),AND('alle Spiele'!$H46-'alle Spiele'!$J46=0,'alle Spiele'!CZ46-'alle Spiele'!DA46=0)),Punktsystem!$B$6,0)))</f>
        <v>0</v>
      </c>
      <c r="DA46" s="224">
        <f>IF(CZ46=Punktsystem!$B$6,IF(AND(Punktsystem!$D$9&lt;&gt;"",'alle Spiele'!$H46-'alle Spiele'!$J46='alle Spiele'!CZ46-'alle Spiele'!DA46,'alle Spiele'!$H46&lt;&gt;'alle Spiele'!$J46),Punktsystem!$B$9,0)+IF(AND(Punktsystem!$D$11&lt;&gt;"",OR('alle Spiele'!$H46='alle Spiele'!CZ46,'alle Spiele'!$J46='alle Spiele'!DA46)),Punktsystem!$B$11,0)+IF(AND(Punktsystem!$D$10&lt;&gt;"",'alle Spiele'!$H46='alle Spiele'!$J46,'alle Spiele'!CZ46='alle Spiele'!DA46,ABS('alle Spiele'!$H46-'alle Spiele'!CZ46)=1),Punktsystem!$B$10,0),0)</f>
        <v>0</v>
      </c>
      <c r="DB46" s="225">
        <f>IF(CZ46=Punktsystem!$B$5,IF(AND(Punktsystem!$I$14&lt;&gt;"",'alle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DC46" s="230">
        <f>IF(OR('alle Spiele'!DC46="",'alle Spiele'!DD46=""),0,IF(AND('alle Spiele'!$H46='alle Spiele'!DC46,'alle Spiele'!$J46='alle Spiele'!DD46),Punktsystem!$B$5,IF(OR(AND('alle Spiele'!$H46-'alle Spiele'!$J46&lt;0,'alle Spiele'!DC46-'alle Spiele'!DD46&lt;0),AND('alle Spiele'!$H46-'alle Spiele'!$J46&gt;0,'alle Spiele'!DC46-'alle Spiele'!DD46&gt;0),AND('alle Spiele'!$H46-'alle Spiele'!$J46=0,'alle Spiele'!DC46-'alle Spiele'!DD46=0)),Punktsystem!$B$6,0)))</f>
        <v>0</v>
      </c>
      <c r="DD46" s="224">
        <f>IF(DC46=Punktsystem!$B$6,IF(AND(Punktsystem!$D$9&lt;&gt;"",'alle Spiele'!$H46-'alle Spiele'!$J46='alle Spiele'!DC46-'alle Spiele'!DD46,'alle Spiele'!$H46&lt;&gt;'alle Spiele'!$J46),Punktsystem!$B$9,0)+IF(AND(Punktsystem!$D$11&lt;&gt;"",OR('alle Spiele'!$H46='alle Spiele'!DC46,'alle Spiele'!$J46='alle Spiele'!DD46)),Punktsystem!$B$11,0)+IF(AND(Punktsystem!$D$10&lt;&gt;"",'alle Spiele'!$H46='alle Spiele'!$J46,'alle Spiele'!DC46='alle Spiele'!DD46,ABS('alle Spiele'!$H46-'alle Spiele'!DC46)=1),Punktsystem!$B$10,0),0)</f>
        <v>0</v>
      </c>
      <c r="DE46" s="225">
        <f>IF(DC46=Punktsystem!$B$5,IF(AND(Punktsystem!$I$14&lt;&gt;"",'alle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DF46" s="230">
        <f>IF(OR('alle Spiele'!DF46="",'alle Spiele'!DG46=""),0,IF(AND('alle Spiele'!$H46='alle Spiele'!DF46,'alle Spiele'!$J46='alle Spiele'!DG46),Punktsystem!$B$5,IF(OR(AND('alle Spiele'!$H46-'alle Spiele'!$J46&lt;0,'alle Spiele'!DF46-'alle Spiele'!DG46&lt;0),AND('alle Spiele'!$H46-'alle Spiele'!$J46&gt;0,'alle Spiele'!DF46-'alle Spiele'!DG46&gt;0),AND('alle Spiele'!$H46-'alle Spiele'!$J46=0,'alle Spiele'!DF46-'alle Spiele'!DG46=0)),Punktsystem!$B$6,0)))</f>
        <v>0</v>
      </c>
      <c r="DG46" s="224">
        <f>IF(DF46=Punktsystem!$B$6,IF(AND(Punktsystem!$D$9&lt;&gt;"",'alle Spiele'!$H46-'alle Spiele'!$J46='alle Spiele'!DF46-'alle Spiele'!DG46,'alle Spiele'!$H46&lt;&gt;'alle Spiele'!$J46),Punktsystem!$B$9,0)+IF(AND(Punktsystem!$D$11&lt;&gt;"",OR('alle Spiele'!$H46='alle Spiele'!DF46,'alle Spiele'!$J46='alle Spiele'!DG46)),Punktsystem!$B$11,0)+IF(AND(Punktsystem!$D$10&lt;&gt;"",'alle Spiele'!$H46='alle Spiele'!$J46,'alle Spiele'!DF46='alle Spiele'!DG46,ABS('alle Spiele'!$H46-'alle Spiele'!DF46)=1),Punktsystem!$B$10,0),0)</f>
        <v>0</v>
      </c>
      <c r="DH46" s="225">
        <f>IF(DF46=Punktsystem!$B$5,IF(AND(Punktsystem!$I$14&lt;&gt;"",'alle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DI46" s="230">
        <f>IF(OR('alle Spiele'!DI46="",'alle Spiele'!DJ46=""),0,IF(AND('alle Spiele'!$H46='alle Spiele'!DI46,'alle Spiele'!$J46='alle Spiele'!DJ46),Punktsystem!$B$5,IF(OR(AND('alle Spiele'!$H46-'alle Spiele'!$J46&lt;0,'alle Spiele'!DI46-'alle Spiele'!DJ46&lt;0),AND('alle Spiele'!$H46-'alle Spiele'!$J46&gt;0,'alle Spiele'!DI46-'alle Spiele'!DJ46&gt;0),AND('alle Spiele'!$H46-'alle Spiele'!$J46=0,'alle Spiele'!DI46-'alle Spiele'!DJ46=0)),Punktsystem!$B$6,0)))</f>
        <v>0</v>
      </c>
      <c r="DJ46" s="224">
        <f>IF(DI46=Punktsystem!$B$6,IF(AND(Punktsystem!$D$9&lt;&gt;"",'alle Spiele'!$H46-'alle Spiele'!$J46='alle Spiele'!DI46-'alle Spiele'!DJ46,'alle Spiele'!$H46&lt;&gt;'alle Spiele'!$J46),Punktsystem!$B$9,0)+IF(AND(Punktsystem!$D$11&lt;&gt;"",OR('alle Spiele'!$H46='alle Spiele'!DI46,'alle Spiele'!$J46='alle Spiele'!DJ46)),Punktsystem!$B$11,0)+IF(AND(Punktsystem!$D$10&lt;&gt;"",'alle Spiele'!$H46='alle Spiele'!$J46,'alle Spiele'!DI46='alle Spiele'!DJ46,ABS('alle Spiele'!$H46-'alle Spiele'!DI46)=1),Punktsystem!$B$10,0),0)</f>
        <v>0</v>
      </c>
      <c r="DK46" s="225">
        <f>IF(DI46=Punktsystem!$B$5,IF(AND(Punktsystem!$I$14&lt;&gt;"",'alle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DL46" s="230">
        <f>IF(OR('alle Spiele'!DL46="",'alle Spiele'!DM46=""),0,IF(AND('alle Spiele'!$H46='alle Spiele'!DL46,'alle Spiele'!$J46='alle Spiele'!DM46),Punktsystem!$B$5,IF(OR(AND('alle Spiele'!$H46-'alle Spiele'!$J46&lt;0,'alle Spiele'!DL46-'alle Spiele'!DM46&lt;0),AND('alle Spiele'!$H46-'alle Spiele'!$J46&gt;0,'alle Spiele'!DL46-'alle Spiele'!DM46&gt;0),AND('alle Spiele'!$H46-'alle Spiele'!$J46=0,'alle Spiele'!DL46-'alle Spiele'!DM46=0)),Punktsystem!$B$6,0)))</f>
        <v>0</v>
      </c>
      <c r="DM46" s="224">
        <f>IF(DL46=Punktsystem!$B$6,IF(AND(Punktsystem!$D$9&lt;&gt;"",'alle Spiele'!$H46-'alle Spiele'!$J46='alle Spiele'!DL46-'alle Spiele'!DM46,'alle Spiele'!$H46&lt;&gt;'alle Spiele'!$J46),Punktsystem!$B$9,0)+IF(AND(Punktsystem!$D$11&lt;&gt;"",OR('alle Spiele'!$H46='alle Spiele'!DL46,'alle Spiele'!$J46='alle Spiele'!DM46)),Punktsystem!$B$11,0)+IF(AND(Punktsystem!$D$10&lt;&gt;"",'alle Spiele'!$H46='alle Spiele'!$J46,'alle Spiele'!DL46='alle Spiele'!DM46,ABS('alle Spiele'!$H46-'alle Spiele'!DL46)=1),Punktsystem!$B$10,0),0)</f>
        <v>0</v>
      </c>
      <c r="DN46" s="225">
        <f>IF(DL46=Punktsystem!$B$5,IF(AND(Punktsystem!$I$14&lt;&gt;"",'alle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DO46" s="230">
        <f>IF(OR('alle Spiele'!DO46="",'alle Spiele'!DP46=""),0,IF(AND('alle Spiele'!$H46='alle Spiele'!DO46,'alle Spiele'!$J46='alle Spiele'!DP46),Punktsystem!$B$5,IF(OR(AND('alle Spiele'!$H46-'alle Spiele'!$J46&lt;0,'alle Spiele'!DO46-'alle Spiele'!DP46&lt;0),AND('alle Spiele'!$H46-'alle Spiele'!$J46&gt;0,'alle Spiele'!DO46-'alle Spiele'!DP46&gt;0),AND('alle Spiele'!$H46-'alle Spiele'!$J46=0,'alle Spiele'!DO46-'alle Spiele'!DP46=0)),Punktsystem!$B$6,0)))</f>
        <v>0</v>
      </c>
      <c r="DP46" s="224">
        <f>IF(DO46=Punktsystem!$B$6,IF(AND(Punktsystem!$D$9&lt;&gt;"",'alle Spiele'!$H46-'alle Spiele'!$J46='alle Spiele'!DO46-'alle Spiele'!DP46,'alle Spiele'!$H46&lt;&gt;'alle Spiele'!$J46),Punktsystem!$B$9,0)+IF(AND(Punktsystem!$D$11&lt;&gt;"",OR('alle Spiele'!$H46='alle Spiele'!DO46,'alle Spiele'!$J46='alle Spiele'!DP46)),Punktsystem!$B$11,0)+IF(AND(Punktsystem!$D$10&lt;&gt;"",'alle Spiele'!$H46='alle Spiele'!$J46,'alle Spiele'!DO46='alle Spiele'!DP46,ABS('alle Spiele'!$H46-'alle Spiele'!DO46)=1),Punktsystem!$B$10,0),0)</f>
        <v>0</v>
      </c>
      <c r="DQ46" s="225">
        <f>IF(DO46=Punktsystem!$B$5,IF(AND(Punktsystem!$I$14&lt;&gt;"",'alle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DR46" s="230">
        <f>IF(OR('alle Spiele'!DR46="",'alle Spiele'!DS46=""),0,IF(AND('alle Spiele'!$H46='alle Spiele'!DR46,'alle Spiele'!$J46='alle Spiele'!DS46),Punktsystem!$B$5,IF(OR(AND('alle Spiele'!$H46-'alle Spiele'!$J46&lt;0,'alle Spiele'!DR46-'alle Spiele'!DS46&lt;0),AND('alle Spiele'!$H46-'alle Spiele'!$J46&gt;0,'alle Spiele'!DR46-'alle Spiele'!DS46&gt;0),AND('alle Spiele'!$H46-'alle Spiele'!$J46=0,'alle Spiele'!DR46-'alle Spiele'!DS46=0)),Punktsystem!$B$6,0)))</f>
        <v>0</v>
      </c>
      <c r="DS46" s="224">
        <f>IF(DR46=Punktsystem!$B$6,IF(AND(Punktsystem!$D$9&lt;&gt;"",'alle Spiele'!$H46-'alle Spiele'!$J46='alle Spiele'!DR46-'alle Spiele'!DS46,'alle Spiele'!$H46&lt;&gt;'alle Spiele'!$J46),Punktsystem!$B$9,0)+IF(AND(Punktsystem!$D$11&lt;&gt;"",OR('alle Spiele'!$H46='alle Spiele'!DR46,'alle Spiele'!$J46='alle Spiele'!DS46)),Punktsystem!$B$11,0)+IF(AND(Punktsystem!$D$10&lt;&gt;"",'alle Spiele'!$H46='alle Spiele'!$J46,'alle Spiele'!DR46='alle Spiele'!DS46,ABS('alle Spiele'!$H46-'alle Spiele'!DR46)=1),Punktsystem!$B$10,0),0)</f>
        <v>0</v>
      </c>
      <c r="DT46" s="225">
        <f>IF(DR46=Punktsystem!$B$5,IF(AND(Punktsystem!$I$14&lt;&gt;"",'alle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DU46" s="230">
        <f>IF(OR('alle Spiele'!DU46="",'alle Spiele'!DV46=""),0,IF(AND('alle Spiele'!$H46='alle Spiele'!DU46,'alle Spiele'!$J46='alle Spiele'!DV46),Punktsystem!$B$5,IF(OR(AND('alle Spiele'!$H46-'alle Spiele'!$J46&lt;0,'alle Spiele'!DU46-'alle Spiele'!DV46&lt;0),AND('alle Spiele'!$H46-'alle Spiele'!$J46&gt;0,'alle Spiele'!DU46-'alle Spiele'!DV46&gt;0),AND('alle Spiele'!$H46-'alle Spiele'!$J46=0,'alle Spiele'!DU46-'alle Spiele'!DV46=0)),Punktsystem!$B$6,0)))</f>
        <v>0</v>
      </c>
      <c r="DV46" s="224">
        <f>IF(DU46=Punktsystem!$B$6,IF(AND(Punktsystem!$D$9&lt;&gt;"",'alle Spiele'!$H46-'alle Spiele'!$J46='alle Spiele'!DU46-'alle Spiele'!DV46,'alle Spiele'!$H46&lt;&gt;'alle Spiele'!$J46),Punktsystem!$B$9,0)+IF(AND(Punktsystem!$D$11&lt;&gt;"",OR('alle Spiele'!$H46='alle Spiele'!DU46,'alle Spiele'!$J46='alle Spiele'!DV46)),Punktsystem!$B$11,0)+IF(AND(Punktsystem!$D$10&lt;&gt;"",'alle Spiele'!$H46='alle Spiele'!$J46,'alle Spiele'!DU46='alle Spiele'!DV46,ABS('alle Spiele'!$H46-'alle Spiele'!DU46)=1),Punktsystem!$B$10,0),0)</f>
        <v>0</v>
      </c>
      <c r="DW46" s="225">
        <f>IF(DU46=Punktsystem!$B$5,IF(AND(Punktsystem!$I$14&lt;&gt;"",'alle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DX46" s="230">
        <f>IF(OR('alle Spiele'!DX46="",'alle Spiele'!DY46=""),0,IF(AND('alle Spiele'!$H46='alle Spiele'!DX46,'alle Spiele'!$J46='alle Spiele'!DY46),Punktsystem!$B$5,IF(OR(AND('alle Spiele'!$H46-'alle Spiele'!$J46&lt;0,'alle Spiele'!DX46-'alle Spiele'!DY46&lt;0),AND('alle Spiele'!$H46-'alle Spiele'!$J46&gt;0,'alle Spiele'!DX46-'alle Spiele'!DY46&gt;0),AND('alle Spiele'!$H46-'alle Spiele'!$J46=0,'alle Spiele'!DX46-'alle Spiele'!DY46=0)),Punktsystem!$B$6,0)))</f>
        <v>0</v>
      </c>
      <c r="DY46" s="224">
        <f>IF(DX46=Punktsystem!$B$6,IF(AND(Punktsystem!$D$9&lt;&gt;"",'alle Spiele'!$H46-'alle Spiele'!$J46='alle Spiele'!DX46-'alle Spiele'!DY46,'alle Spiele'!$H46&lt;&gt;'alle Spiele'!$J46),Punktsystem!$B$9,0)+IF(AND(Punktsystem!$D$11&lt;&gt;"",OR('alle Spiele'!$H46='alle Spiele'!DX46,'alle Spiele'!$J46='alle Spiele'!DY46)),Punktsystem!$B$11,0)+IF(AND(Punktsystem!$D$10&lt;&gt;"",'alle Spiele'!$H46='alle Spiele'!$J46,'alle Spiele'!DX46='alle Spiele'!DY46,ABS('alle Spiele'!$H46-'alle Spiele'!DX46)=1),Punktsystem!$B$10,0),0)</f>
        <v>0</v>
      </c>
      <c r="DZ46" s="225">
        <f>IF(DX46=Punktsystem!$B$5,IF(AND(Punktsystem!$I$14&lt;&gt;"",'alle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EA46" s="230">
        <f>IF(OR('alle Spiele'!EA46="",'alle Spiele'!EB46=""),0,IF(AND('alle Spiele'!$H46='alle Spiele'!EA46,'alle Spiele'!$J46='alle Spiele'!EB46),Punktsystem!$B$5,IF(OR(AND('alle Spiele'!$H46-'alle Spiele'!$J46&lt;0,'alle Spiele'!EA46-'alle Spiele'!EB46&lt;0),AND('alle Spiele'!$H46-'alle Spiele'!$J46&gt;0,'alle Spiele'!EA46-'alle Spiele'!EB46&gt;0),AND('alle Spiele'!$H46-'alle Spiele'!$J46=0,'alle Spiele'!EA46-'alle Spiele'!EB46=0)),Punktsystem!$B$6,0)))</f>
        <v>0</v>
      </c>
      <c r="EB46" s="224">
        <f>IF(EA46=Punktsystem!$B$6,IF(AND(Punktsystem!$D$9&lt;&gt;"",'alle Spiele'!$H46-'alle Spiele'!$J46='alle Spiele'!EA46-'alle Spiele'!EB46,'alle Spiele'!$H46&lt;&gt;'alle Spiele'!$J46),Punktsystem!$B$9,0)+IF(AND(Punktsystem!$D$11&lt;&gt;"",OR('alle Spiele'!$H46='alle Spiele'!EA46,'alle Spiele'!$J46='alle Spiele'!EB46)),Punktsystem!$B$11,0)+IF(AND(Punktsystem!$D$10&lt;&gt;"",'alle Spiele'!$H46='alle Spiele'!$J46,'alle Spiele'!EA46='alle Spiele'!EB46,ABS('alle Spiele'!$H46-'alle Spiele'!EA46)=1),Punktsystem!$B$10,0),0)</f>
        <v>0</v>
      </c>
      <c r="EC46" s="225">
        <f>IF(EA46=Punktsystem!$B$5,IF(AND(Punktsystem!$I$14&lt;&gt;"",'alle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ED46" s="230">
        <f>IF(OR('alle Spiele'!ED46="",'alle Spiele'!EE46=""),0,IF(AND('alle Spiele'!$H46='alle Spiele'!ED46,'alle Spiele'!$J46='alle Spiele'!EE46),Punktsystem!$B$5,IF(OR(AND('alle Spiele'!$H46-'alle Spiele'!$J46&lt;0,'alle Spiele'!ED46-'alle Spiele'!EE46&lt;0),AND('alle Spiele'!$H46-'alle Spiele'!$J46&gt;0,'alle Spiele'!ED46-'alle Spiele'!EE46&gt;0),AND('alle Spiele'!$H46-'alle Spiele'!$J46=0,'alle Spiele'!ED46-'alle Spiele'!EE46=0)),Punktsystem!$B$6,0)))</f>
        <v>0</v>
      </c>
      <c r="EE46" s="224">
        <f>IF(ED46=Punktsystem!$B$6,IF(AND(Punktsystem!$D$9&lt;&gt;"",'alle Spiele'!$H46-'alle Spiele'!$J46='alle Spiele'!ED46-'alle Spiele'!EE46,'alle Spiele'!$H46&lt;&gt;'alle Spiele'!$J46),Punktsystem!$B$9,0)+IF(AND(Punktsystem!$D$11&lt;&gt;"",OR('alle Spiele'!$H46='alle Spiele'!ED46,'alle Spiele'!$J46='alle Spiele'!EE46)),Punktsystem!$B$11,0)+IF(AND(Punktsystem!$D$10&lt;&gt;"",'alle Spiele'!$H46='alle Spiele'!$J46,'alle Spiele'!ED46='alle Spiele'!EE46,ABS('alle Spiele'!$H46-'alle Spiele'!ED46)=1),Punktsystem!$B$10,0),0)</f>
        <v>0</v>
      </c>
      <c r="EF46" s="225">
        <f>IF(ED46=Punktsystem!$B$5,IF(AND(Punktsystem!$I$14&lt;&gt;"",'alle Spiele'!$H46+'alle Spiele'!$J46&gt;Punktsystem!$D$14),('alle Spiele'!$H46+'alle Spiele'!$J46-Punktsystem!$D$14)*Punktsystem!$F$14,0)+IF(AND(Punktsystem!$I$15&lt;&gt;"",ABS('alle Spiele'!$H46-'alle Spiele'!$J46)&gt;Punktsystem!$D$15),(ABS('alle Spiele'!$H46-'alle Spiele'!$J46)-Punktsystem!$D$15)*Punktsystem!$F$15,0),0)</f>
        <v>0</v>
      </c>
      <c r="EG46" s="230">
        <f>IF(OR('alle Spiele'!EG46="",'alle Spiele'!EH46=""),0,IF(AND('alle Spiele'!$H46='alle Spiele'!EG46,'alle Spiele'!$J46='alle Spiele'!EH46),Punktsystem!$B$5,IF(OR(AND('alle Spiele'!$H46-'alle Spiele'!$J46&lt;0,'alle Spiele'!EG46-'alle Spiele'!EH46&lt;0),AND('alle Spiele'!$H46-'alle Spiele'!$J46&gt;0,'alle Spiele'!EG46-'alle Spiele'!EH46&gt;0),AND('alle Spiele'!$H46-'alle Spiele'!$J46=0,'alle Spiele'!EG46-'alle Spiele'!EH46=0)),Punktsystem!$B$6,0)))</f>
        <v>0</v>
      </c>
      <c r="EH46" s="224">
        <f>IF(EG46=Punktsystem!$B$6,IF(AND(Punktsystem!$D$9&lt;&gt;"",'alle Spiele'!$H46-'alle Spiele'!$J46='alle Spiele'!EG46-'alle Spiele'!EH46,'alle Spiele'!$H46&lt;&gt;'alle Spiele'!$J46),Punktsystem!$B$9,0)+IF(AND(Punktsystem!$D$11&lt;&gt;"",OR('alle Spiele'!$H46='alle Spiele'!EG46,'alle Spiele'!$J46='alle Spiele'!EH46)),Punktsystem!$B$11,0)+IF(AND(Punktsystem!$D$10&lt;&gt;"",'alle Spiele'!$H46='alle Spiele'!$J46,'alle Spiele'!EG46='alle Spiele'!EH46,ABS('alle Spiele'!$H46-'alle Spiele'!EG46)=1),Punktsystem!$B$10,0),0)</f>
        <v>0</v>
      </c>
      <c r="EI46" s="225">
        <f>IF(EG46=Punktsystem!$B$5,IF(AND(Punktsystem!$I$14&lt;&gt;"",'alle Spiele'!$H46+'alle Spiele'!$J46&gt;Punktsystem!$D$14),('alle Spiele'!$H46+'alle Spiele'!$J46-Punktsystem!$D$14)*Punktsystem!$F$14,0)+IF(AND(Punktsystem!$I$15&lt;&gt;"",ABS('alle Spiele'!$H46-'alle Spiele'!$J46)&gt;Punktsystem!$D$15),(ABS('alle Spiele'!$H46-'alle Spiele'!$J46)-Punktsystem!$D$15)*Punktsystem!$F$15,0),0)</f>
        <v>0</v>
      </c>
    </row>
    <row r="47" spans="1:139" x14ac:dyDescent="0.2">
      <c r="A47"/>
      <c r="B47"/>
      <c r="C47"/>
      <c r="D47"/>
      <c r="E47"/>
      <c r="F47"/>
      <c r="G47"/>
      <c r="H47"/>
      <c r="J47"/>
      <c r="K47"/>
      <c r="L47"/>
      <c r="M47"/>
      <c r="N47"/>
      <c r="O47"/>
      <c r="P47"/>
      <c r="Q47"/>
      <c r="T47" s="230">
        <f>IF(OR('alle Spiele'!T47="",'alle Spiele'!U47=""),0,IF(AND('alle Spiele'!$H47='alle Spiele'!T47,'alle Spiele'!$J47='alle Spiele'!U47),Punktsystem!$B$5,IF(OR(AND('alle Spiele'!$H47-'alle Spiele'!$J47&lt;0,'alle Spiele'!T47-'alle Spiele'!U47&lt;0),AND('alle Spiele'!$H47-'alle Spiele'!$J47&gt;0,'alle Spiele'!T47-'alle Spiele'!U47&gt;0),AND('alle Spiele'!$H47-'alle Spiele'!$J47=0,'alle Spiele'!T47-'alle Spiele'!U47=0)),Punktsystem!$B$6,0)))</f>
        <v>0</v>
      </c>
      <c r="U47" s="224">
        <f>IF(T47=Punktsystem!$B$6,IF(AND(Punktsystem!$D$9&lt;&gt;"",'alle Spiele'!$H47-'alle Spiele'!$J47='alle Spiele'!T47-'alle Spiele'!U47,'alle Spiele'!$H47&lt;&gt;'alle Spiele'!$J47),Punktsystem!$B$9,0)+IF(AND(Punktsystem!$D$11&lt;&gt;"",OR('alle Spiele'!$H47='alle Spiele'!T47,'alle Spiele'!$J47='alle Spiele'!U47)),Punktsystem!$B$11,0)+IF(AND(Punktsystem!$D$10&lt;&gt;"",'alle Spiele'!$H47='alle Spiele'!$J47,'alle Spiele'!T47='alle Spiele'!U47,ABS('alle Spiele'!$H47-'alle Spiele'!T47)=1),Punktsystem!$B$10,0),0)</f>
        <v>0</v>
      </c>
      <c r="V47" s="225">
        <f>IF(T47=Punktsystem!$B$5,IF(AND(Punktsystem!$I$14&lt;&gt;"",'alle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W47" s="230">
        <f>IF(OR('alle Spiele'!W47="",'alle Spiele'!X47=""),0,IF(AND('alle Spiele'!$H47='alle Spiele'!W47,'alle Spiele'!$J47='alle Spiele'!X47),Punktsystem!$B$5,IF(OR(AND('alle Spiele'!$H47-'alle Spiele'!$J47&lt;0,'alle Spiele'!W47-'alle Spiele'!X47&lt;0),AND('alle Spiele'!$H47-'alle Spiele'!$J47&gt;0,'alle Spiele'!W47-'alle Spiele'!X47&gt;0),AND('alle Spiele'!$H47-'alle Spiele'!$J47=0,'alle Spiele'!W47-'alle Spiele'!X47=0)),Punktsystem!$B$6,0)))</f>
        <v>0</v>
      </c>
      <c r="X47" s="224">
        <f>IF(W47=Punktsystem!$B$6,IF(AND(Punktsystem!$D$9&lt;&gt;"",'alle Spiele'!$H47-'alle Spiele'!$J47='alle Spiele'!W47-'alle Spiele'!X47,'alle Spiele'!$H47&lt;&gt;'alle Spiele'!$J47),Punktsystem!$B$9,0)+IF(AND(Punktsystem!$D$11&lt;&gt;"",OR('alle Spiele'!$H47='alle Spiele'!W47,'alle Spiele'!$J47='alle Spiele'!X47)),Punktsystem!$B$11,0)+IF(AND(Punktsystem!$D$10&lt;&gt;"",'alle Spiele'!$H47='alle Spiele'!$J47,'alle Spiele'!W47='alle Spiele'!X47,ABS('alle Spiele'!$H47-'alle Spiele'!W47)=1),Punktsystem!$B$10,0),0)</f>
        <v>0</v>
      </c>
      <c r="Y47" s="225">
        <f>IF(W47=Punktsystem!$B$5,IF(AND(Punktsystem!$I$14&lt;&gt;"",'alle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Z47" s="230">
        <f>IF(OR('alle Spiele'!Z47="",'alle Spiele'!AA47=""),0,IF(AND('alle Spiele'!$H47='alle Spiele'!Z47,'alle Spiele'!$J47='alle Spiele'!AA47),Punktsystem!$B$5,IF(OR(AND('alle Spiele'!$H47-'alle Spiele'!$J47&lt;0,'alle Spiele'!Z47-'alle Spiele'!AA47&lt;0),AND('alle Spiele'!$H47-'alle Spiele'!$J47&gt;0,'alle Spiele'!Z47-'alle Spiele'!AA47&gt;0),AND('alle Spiele'!$H47-'alle Spiele'!$J47=0,'alle Spiele'!Z47-'alle Spiele'!AA47=0)),Punktsystem!$B$6,0)))</f>
        <v>0</v>
      </c>
      <c r="AA47" s="224">
        <f>IF(Z47=Punktsystem!$B$6,IF(AND(Punktsystem!$D$9&lt;&gt;"",'alle Spiele'!$H47-'alle Spiele'!$J47='alle Spiele'!Z47-'alle Spiele'!AA47,'alle Spiele'!$H47&lt;&gt;'alle Spiele'!$J47),Punktsystem!$B$9,0)+IF(AND(Punktsystem!$D$11&lt;&gt;"",OR('alle Spiele'!$H47='alle Spiele'!Z47,'alle Spiele'!$J47='alle Spiele'!AA47)),Punktsystem!$B$11,0)+IF(AND(Punktsystem!$D$10&lt;&gt;"",'alle Spiele'!$H47='alle Spiele'!$J47,'alle Spiele'!Z47='alle Spiele'!AA47,ABS('alle Spiele'!$H47-'alle Spiele'!Z47)=1),Punktsystem!$B$10,0),0)</f>
        <v>0</v>
      </c>
      <c r="AB47" s="225">
        <f>IF(Z47=Punktsystem!$B$5,IF(AND(Punktsystem!$I$14&lt;&gt;"",'alle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AC47" s="230">
        <f>IF(OR('alle Spiele'!AC47="",'alle Spiele'!AD47=""),0,IF(AND('alle Spiele'!$H47='alle Spiele'!AC47,'alle Spiele'!$J47='alle Spiele'!AD47),Punktsystem!$B$5,IF(OR(AND('alle Spiele'!$H47-'alle Spiele'!$J47&lt;0,'alle Spiele'!AC47-'alle Spiele'!AD47&lt;0),AND('alle Spiele'!$H47-'alle Spiele'!$J47&gt;0,'alle Spiele'!AC47-'alle Spiele'!AD47&gt;0),AND('alle Spiele'!$H47-'alle Spiele'!$J47=0,'alle Spiele'!AC47-'alle Spiele'!AD47=0)),Punktsystem!$B$6,0)))</f>
        <v>0</v>
      </c>
      <c r="AD47" s="224">
        <f>IF(AC47=Punktsystem!$B$6,IF(AND(Punktsystem!$D$9&lt;&gt;"",'alle Spiele'!$H47-'alle Spiele'!$J47='alle Spiele'!AC47-'alle Spiele'!AD47,'alle Spiele'!$H47&lt;&gt;'alle Spiele'!$J47),Punktsystem!$B$9,0)+IF(AND(Punktsystem!$D$11&lt;&gt;"",OR('alle Spiele'!$H47='alle Spiele'!AC47,'alle Spiele'!$J47='alle Spiele'!AD47)),Punktsystem!$B$11,0)+IF(AND(Punktsystem!$D$10&lt;&gt;"",'alle Spiele'!$H47='alle Spiele'!$J47,'alle Spiele'!AC47='alle Spiele'!AD47,ABS('alle Spiele'!$H47-'alle Spiele'!AC47)=1),Punktsystem!$B$10,0),0)</f>
        <v>0</v>
      </c>
      <c r="AE47" s="225">
        <f>IF(AC47=Punktsystem!$B$5,IF(AND(Punktsystem!$I$14&lt;&gt;"",'alle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AF47" s="230">
        <f>IF(OR('alle Spiele'!AF47="",'alle Spiele'!AG47=""),0,IF(AND('alle Spiele'!$H47='alle Spiele'!AF47,'alle Spiele'!$J47='alle Spiele'!AG47),Punktsystem!$B$5,IF(OR(AND('alle Spiele'!$H47-'alle Spiele'!$J47&lt;0,'alle Spiele'!AF47-'alle Spiele'!AG47&lt;0),AND('alle Spiele'!$H47-'alle Spiele'!$J47&gt;0,'alle Spiele'!AF47-'alle Spiele'!AG47&gt;0),AND('alle Spiele'!$H47-'alle Spiele'!$J47=0,'alle Spiele'!AF47-'alle Spiele'!AG47=0)),Punktsystem!$B$6,0)))</f>
        <v>0</v>
      </c>
      <c r="AG47" s="224">
        <f>IF(AF47=Punktsystem!$B$6,IF(AND(Punktsystem!$D$9&lt;&gt;"",'alle Spiele'!$H47-'alle Spiele'!$J47='alle Spiele'!AF47-'alle Spiele'!AG47,'alle Spiele'!$H47&lt;&gt;'alle Spiele'!$J47),Punktsystem!$B$9,0)+IF(AND(Punktsystem!$D$11&lt;&gt;"",OR('alle Spiele'!$H47='alle Spiele'!AF47,'alle Spiele'!$J47='alle Spiele'!AG47)),Punktsystem!$B$11,0)+IF(AND(Punktsystem!$D$10&lt;&gt;"",'alle Spiele'!$H47='alle Spiele'!$J47,'alle Spiele'!AF47='alle Spiele'!AG47,ABS('alle Spiele'!$H47-'alle Spiele'!AF47)=1),Punktsystem!$B$10,0),0)</f>
        <v>0</v>
      </c>
      <c r="AH47" s="225">
        <f>IF(AF47=Punktsystem!$B$5,IF(AND(Punktsystem!$I$14&lt;&gt;"",'alle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AI47" s="230">
        <f>IF(OR('alle Spiele'!AI47="",'alle Spiele'!AJ47=""),0,IF(AND('alle Spiele'!$H47='alle Spiele'!AI47,'alle Spiele'!$J47='alle Spiele'!AJ47),Punktsystem!$B$5,IF(OR(AND('alle Spiele'!$H47-'alle Spiele'!$J47&lt;0,'alle Spiele'!AI47-'alle Spiele'!AJ47&lt;0),AND('alle Spiele'!$H47-'alle Spiele'!$J47&gt;0,'alle Spiele'!AI47-'alle Spiele'!AJ47&gt;0),AND('alle Spiele'!$H47-'alle Spiele'!$J47=0,'alle Spiele'!AI47-'alle Spiele'!AJ47=0)),Punktsystem!$B$6,0)))</f>
        <v>0</v>
      </c>
      <c r="AJ47" s="224">
        <f>IF(AI47=Punktsystem!$B$6,IF(AND(Punktsystem!$D$9&lt;&gt;"",'alle Spiele'!$H47-'alle Spiele'!$J47='alle Spiele'!AI47-'alle Spiele'!AJ47,'alle Spiele'!$H47&lt;&gt;'alle Spiele'!$J47),Punktsystem!$B$9,0)+IF(AND(Punktsystem!$D$11&lt;&gt;"",OR('alle Spiele'!$H47='alle Spiele'!AI47,'alle Spiele'!$J47='alle Spiele'!AJ47)),Punktsystem!$B$11,0)+IF(AND(Punktsystem!$D$10&lt;&gt;"",'alle Spiele'!$H47='alle Spiele'!$J47,'alle Spiele'!AI47='alle Spiele'!AJ47,ABS('alle Spiele'!$H47-'alle Spiele'!AI47)=1),Punktsystem!$B$10,0),0)</f>
        <v>0</v>
      </c>
      <c r="AK47" s="225">
        <f>IF(AI47=Punktsystem!$B$5,IF(AND(Punktsystem!$I$14&lt;&gt;"",'alle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AL47" s="230">
        <f>IF(OR('alle Spiele'!AL47="",'alle Spiele'!AM47=""),0,IF(AND('alle Spiele'!$H47='alle Spiele'!AL47,'alle Spiele'!$J47='alle Spiele'!AM47),Punktsystem!$B$5,IF(OR(AND('alle Spiele'!$H47-'alle Spiele'!$J47&lt;0,'alle Spiele'!AL47-'alle Spiele'!AM47&lt;0),AND('alle Spiele'!$H47-'alle Spiele'!$J47&gt;0,'alle Spiele'!AL47-'alle Spiele'!AM47&gt;0),AND('alle Spiele'!$H47-'alle Spiele'!$J47=0,'alle Spiele'!AL47-'alle Spiele'!AM47=0)),Punktsystem!$B$6,0)))</f>
        <v>0</v>
      </c>
      <c r="AM47" s="224">
        <f>IF(AL47=Punktsystem!$B$6,IF(AND(Punktsystem!$D$9&lt;&gt;"",'alle Spiele'!$H47-'alle Spiele'!$J47='alle Spiele'!AL47-'alle Spiele'!AM47,'alle Spiele'!$H47&lt;&gt;'alle Spiele'!$J47),Punktsystem!$B$9,0)+IF(AND(Punktsystem!$D$11&lt;&gt;"",OR('alle Spiele'!$H47='alle Spiele'!AL47,'alle Spiele'!$J47='alle Spiele'!AM47)),Punktsystem!$B$11,0)+IF(AND(Punktsystem!$D$10&lt;&gt;"",'alle Spiele'!$H47='alle Spiele'!$J47,'alle Spiele'!AL47='alle Spiele'!AM47,ABS('alle Spiele'!$H47-'alle Spiele'!AL47)=1),Punktsystem!$B$10,0),0)</f>
        <v>0</v>
      </c>
      <c r="AN47" s="225">
        <f>IF(AL47=Punktsystem!$B$5,IF(AND(Punktsystem!$I$14&lt;&gt;"",'alle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AO47" s="230">
        <f>IF(OR('alle Spiele'!AO47="",'alle Spiele'!AP47=""),0,IF(AND('alle Spiele'!$H47='alle Spiele'!AO47,'alle Spiele'!$J47='alle Spiele'!AP47),Punktsystem!$B$5,IF(OR(AND('alle Spiele'!$H47-'alle Spiele'!$J47&lt;0,'alle Spiele'!AO47-'alle Spiele'!AP47&lt;0),AND('alle Spiele'!$H47-'alle Spiele'!$J47&gt;0,'alle Spiele'!AO47-'alle Spiele'!AP47&gt;0),AND('alle Spiele'!$H47-'alle Spiele'!$J47=0,'alle Spiele'!AO47-'alle Spiele'!AP47=0)),Punktsystem!$B$6,0)))</f>
        <v>0</v>
      </c>
      <c r="AP47" s="224">
        <f>IF(AO47=Punktsystem!$B$6,IF(AND(Punktsystem!$D$9&lt;&gt;"",'alle Spiele'!$H47-'alle Spiele'!$J47='alle Spiele'!AO47-'alle Spiele'!AP47,'alle Spiele'!$H47&lt;&gt;'alle Spiele'!$J47),Punktsystem!$B$9,0)+IF(AND(Punktsystem!$D$11&lt;&gt;"",OR('alle Spiele'!$H47='alle Spiele'!AO47,'alle Spiele'!$J47='alle Spiele'!AP47)),Punktsystem!$B$11,0)+IF(AND(Punktsystem!$D$10&lt;&gt;"",'alle Spiele'!$H47='alle Spiele'!$J47,'alle Spiele'!AO47='alle Spiele'!AP47,ABS('alle Spiele'!$H47-'alle Spiele'!AO47)=1),Punktsystem!$B$10,0),0)</f>
        <v>0</v>
      </c>
      <c r="AQ47" s="225">
        <f>IF(AO47=Punktsystem!$B$5,IF(AND(Punktsystem!$I$14&lt;&gt;"",'alle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AR47" s="230">
        <f>IF(OR('alle Spiele'!AR47="",'alle Spiele'!AS47=""),0,IF(AND('alle Spiele'!$H47='alle Spiele'!AR47,'alle Spiele'!$J47='alle Spiele'!AS47),Punktsystem!$B$5,IF(OR(AND('alle Spiele'!$H47-'alle Spiele'!$J47&lt;0,'alle Spiele'!AR47-'alle Spiele'!AS47&lt;0),AND('alle Spiele'!$H47-'alle Spiele'!$J47&gt;0,'alle Spiele'!AR47-'alle Spiele'!AS47&gt;0),AND('alle Spiele'!$H47-'alle Spiele'!$J47=0,'alle Spiele'!AR47-'alle Spiele'!AS47=0)),Punktsystem!$B$6,0)))</f>
        <v>0</v>
      </c>
      <c r="AS47" s="224">
        <f>IF(AR47=Punktsystem!$B$6,IF(AND(Punktsystem!$D$9&lt;&gt;"",'alle Spiele'!$H47-'alle Spiele'!$J47='alle Spiele'!AR47-'alle Spiele'!AS47,'alle Spiele'!$H47&lt;&gt;'alle Spiele'!$J47),Punktsystem!$B$9,0)+IF(AND(Punktsystem!$D$11&lt;&gt;"",OR('alle Spiele'!$H47='alle Spiele'!AR47,'alle Spiele'!$J47='alle Spiele'!AS47)),Punktsystem!$B$11,0)+IF(AND(Punktsystem!$D$10&lt;&gt;"",'alle Spiele'!$H47='alle Spiele'!$J47,'alle Spiele'!AR47='alle Spiele'!AS47,ABS('alle Spiele'!$H47-'alle Spiele'!AR47)=1),Punktsystem!$B$10,0),0)</f>
        <v>0</v>
      </c>
      <c r="AT47" s="225">
        <f>IF(AR47=Punktsystem!$B$5,IF(AND(Punktsystem!$I$14&lt;&gt;"",'alle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AU47" s="230">
        <f>IF(OR('alle Spiele'!AU47="",'alle Spiele'!AV47=""),0,IF(AND('alle Spiele'!$H47='alle Spiele'!AU47,'alle Spiele'!$J47='alle Spiele'!AV47),Punktsystem!$B$5,IF(OR(AND('alle Spiele'!$H47-'alle Spiele'!$J47&lt;0,'alle Spiele'!AU47-'alle Spiele'!AV47&lt;0),AND('alle Spiele'!$H47-'alle Spiele'!$J47&gt;0,'alle Spiele'!AU47-'alle Spiele'!AV47&gt;0),AND('alle Spiele'!$H47-'alle Spiele'!$J47=0,'alle Spiele'!AU47-'alle Spiele'!AV47=0)),Punktsystem!$B$6,0)))</f>
        <v>0</v>
      </c>
      <c r="AV47" s="224">
        <f>IF(AU47=Punktsystem!$B$6,IF(AND(Punktsystem!$D$9&lt;&gt;"",'alle Spiele'!$H47-'alle Spiele'!$J47='alle Spiele'!AU47-'alle Spiele'!AV47,'alle Spiele'!$H47&lt;&gt;'alle Spiele'!$J47),Punktsystem!$B$9,0)+IF(AND(Punktsystem!$D$11&lt;&gt;"",OR('alle Spiele'!$H47='alle Spiele'!AU47,'alle Spiele'!$J47='alle Spiele'!AV47)),Punktsystem!$B$11,0)+IF(AND(Punktsystem!$D$10&lt;&gt;"",'alle Spiele'!$H47='alle Spiele'!$J47,'alle Spiele'!AU47='alle Spiele'!AV47,ABS('alle Spiele'!$H47-'alle Spiele'!AU47)=1),Punktsystem!$B$10,0),0)</f>
        <v>0</v>
      </c>
      <c r="AW47" s="225">
        <f>IF(AU47=Punktsystem!$B$5,IF(AND(Punktsystem!$I$14&lt;&gt;"",'alle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AX47" s="230">
        <f>IF(OR('alle Spiele'!AX47="",'alle Spiele'!AY47=""),0,IF(AND('alle Spiele'!$H47='alle Spiele'!AX47,'alle Spiele'!$J47='alle Spiele'!AY47),Punktsystem!$B$5,IF(OR(AND('alle Spiele'!$H47-'alle Spiele'!$J47&lt;0,'alle Spiele'!AX47-'alle Spiele'!AY47&lt;0),AND('alle Spiele'!$H47-'alle Spiele'!$J47&gt;0,'alle Spiele'!AX47-'alle Spiele'!AY47&gt;0),AND('alle Spiele'!$H47-'alle Spiele'!$J47=0,'alle Spiele'!AX47-'alle Spiele'!AY47=0)),Punktsystem!$B$6,0)))</f>
        <v>0</v>
      </c>
      <c r="AY47" s="224">
        <f>IF(AX47=Punktsystem!$B$6,IF(AND(Punktsystem!$D$9&lt;&gt;"",'alle Spiele'!$H47-'alle Spiele'!$J47='alle Spiele'!AX47-'alle Spiele'!AY47,'alle Spiele'!$H47&lt;&gt;'alle Spiele'!$J47),Punktsystem!$B$9,0)+IF(AND(Punktsystem!$D$11&lt;&gt;"",OR('alle Spiele'!$H47='alle Spiele'!AX47,'alle Spiele'!$J47='alle Spiele'!AY47)),Punktsystem!$B$11,0)+IF(AND(Punktsystem!$D$10&lt;&gt;"",'alle Spiele'!$H47='alle Spiele'!$J47,'alle Spiele'!AX47='alle Spiele'!AY47,ABS('alle Spiele'!$H47-'alle Spiele'!AX47)=1),Punktsystem!$B$10,0),0)</f>
        <v>0</v>
      </c>
      <c r="AZ47" s="225">
        <f>IF(AX47=Punktsystem!$B$5,IF(AND(Punktsystem!$I$14&lt;&gt;"",'alle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BA47" s="230">
        <f>IF(OR('alle Spiele'!BA47="",'alle Spiele'!BB47=""),0,IF(AND('alle Spiele'!$H47='alle Spiele'!BA47,'alle Spiele'!$J47='alle Spiele'!BB47),Punktsystem!$B$5,IF(OR(AND('alle Spiele'!$H47-'alle Spiele'!$J47&lt;0,'alle Spiele'!BA47-'alle Spiele'!BB47&lt;0),AND('alle Spiele'!$H47-'alle Spiele'!$J47&gt;0,'alle Spiele'!BA47-'alle Spiele'!BB47&gt;0),AND('alle Spiele'!$H47-'alle Spiele'!$J47=0,'alle Spiele'!BA47-'alle Spiele'!BB47=0)),Punktsystem!$B$6,0)))</f>
        <v>0</v>
      </c>
      <c r="BB47" s="224">
        <f>IF(BA47=Punktsystem!$B$6,IF(AND(Punktsystem!$D$9&lt;&gt;"",'alle Spiele'!$H47-'alle Spiele'!$J47='alle Spiele'!BA47-'alle Spiele'!BB47,'alle Spiele'!$H47&lt;&gt;'alle Spiele'!$J47),Punktsystem!$B$9,0)+IF(AND(Punktsystem!$D$11&lt;&gt;"",OR('alle Spiele'!$H47='alle Spiele'!BA47,'alle Spiele'!$J47='alle Spiele'!BB47)),Punktsystem!$B$11,0)+IF(AND(Punktsystem!$D$10&lt;&gt;"",'alle Spiele'!$H47='alle Spiele'!$J47,'alle Spiele'!BA47='alle Spiele'!BB47,ABS('alle Spiele'!$H47-'alle Spiele'!BA47)=1),Punktsystem!$B$10,0),0)</f>
        <v>0</v>
      </c>
      <c r="BC47" s="225">
        <f>IF(BA47=Punktsystem!$B$5,IF(AND(Punktsystem!$I$14&lt;&gt;"",'alle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BD47" s="230">
        <f>IF(OR('alle Spiele'!BD47="",'alle Spiele'!BE47=""),0,IF(AND('alle Spiele'!$H47='alle Spiele'!BD47,'alle Spiele'!$J47='alle Spiele'!BE47),Punktsystem!$B$5,IF(OR(AND('alle Spiele'!$H47-'alle Spiele'!$J47&lt;0,'alle Spiele'!BD47-'alle Spiele'!BE47&lt;0),AND('alle Spiele'!$H47-'alle Spiele'!$J47&gt;0,'alle Spiele'!BD47-'alle Spiele'!BE47&gt;0),AND('alle Spiele'!$H47-'alle Spiele'!$J47=0,'alle Spiele'!BD47-'alle Spiele'!BE47=0)),Punktsystem!$B$6,0)))</f>
        <v>0</v>
      </c>
      <c r="BE47" s="224">
        <f>IF(BD47=Punktsystem!$B$6,IF(AND(Punktsystem!$D$9&lt;&gt;"",'alle Spiele'!$H47-'alle Spiele'!$J47='alle Spiele'!BD47-'alle Spiele'!BE47,'alle Spiele'!$H47&lt;&gt;'alle Spiele'!$J47),Punktsystem!$B$9,0)+IF(AND(Punktsystem!$D$11&lt;&gt;"",OR('alle Spiele'!$H47='alle Spiele'!BD47,'alle Spiele'!$J47='alle Spiele'!BE47)),Punktsystem!$B$11,0)+IF(AND(Punktsystem!$D$10&lt;&gt;"",'alle Spiele'!$H47='alle Spiele'!$J47,'alle Spiele'!BD47='alle Spiele'!BE47,ABS('alle Spiele'!$H47-'alle Spiele'!BD47)=1),Punktsystem!$B$10,0),0)</f>
        <v>0</v>
      </c>
      <c r="BF47" s="225">
        <f>IF(BD47=Punktsystem!$B$5,IF(AND(Punktsystem!$I$14&lt;&gt;"",'alle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BG47" s="230">
        <f>IF(OR('alle Spiele'!BG47="",'alle Spiele'!BH47=""),0,IF(AND('alle Spiele'!$H47='alle Spiele'!BG47,'alle Spiele'!$J47='alle Spiele'!BH47),Punktsystem!$B$5,IF(OR(AND('alle Spiele'!$H47-'alle Spiele'!$J47&lt;0,'alle Spiele'!BG47-'alle Spiele'!BH47&lt;0),AND('alle Spiele'!$H47-'alle Spiele'!$J47&gt;0,'alle Spiele'!BG47-'alle Spiele'!BH47&gt;0),AND('alle Spiele'!$H47-'alle Spiele'!$J47=0,'alle Spiele'!BG47-'alle Spiele'!BH47=0)),Punktsystem!$B$6,0)))</f>
        <v>0</v>
      </c>
      <c r="BH47" s="224">
        <f>IF(BG47=Punktsystem!$B$6,IF(AND(Punktsystem!$D$9&lt;&gt;"",'alle Spiele'!$H47-'alle Spiele'!$J47='alle Spiele'!BG47-'alle Spiele'!BH47,'alle Spiele'!$H47&lt;&gt;'alle Spiele'!$J47),Punktsystem!$B$9,0)+IF(AND(Punktsystem!$D$11&lt;&gt;"",OR('alle Spiele'!$H47='alle Spiele'!BG47,'alle Spiele'!$J47='alle Spiele'!BH47)),Punktsystem!$B$11,0)+IF(AND(Punktsystem!$D$10&lt;&gt;"",'alle Spiele'!$H47='alle Spiele'!$J47,'alle Spiele'!BG47='alle Spiele'!BH47,ABS('alle Spiele'!$H47-'alle Spiele'!BG47)=1),Punktsystem!$B$10,0),0)</f>
        <v>0</v>
      </c>
      <c r="BI47" s="225">
        <f>IF(BG47=Punktsystem!$B$5,IF(AND(Punktsystem!$I$14&lt;&gt;"",'alle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BJ47" s="230">
        <f>IF(OR('alle Spiele'!BJ47="",'alle Spiele'!BK47=""),0,IF(AND('alle Spiele'!$H47='alle Spiele'!BJ47,'alle Spiele'!$J47='alle Spiele'!BK47),Punktsystem!$B$5,IF(OR(AND('alle Spiele'!$H47-'alle Spiele'!$J47&lt;0,'alle Spiele'!BJ47-'alle Spiele'!BK47&lt;0),AND('alle Spiele'!$H47-'alle Spiele'!$J47&gt;0,'alle Spiele'!BJ47-'alle Spiele'!BK47&gt;0),AND('alle Spiele'!$H47-'alle Spiele'!$J47=0,'alle Spiele'!BJ47-'alle Spiele'!BK47=0)),Punktsystem!$B$6,0)))</f>
        <v>0</v>
      </c>
      <c r="BK47" s="224">
        <f>IF(BJ47=Punktsystem!$B$6,IF(AND(Punktsystem!$D$9&lt;&gt;"",'alle Spiele'!$H47-'alle Spiele'!$J47='alle Spiele'!BJ47-'alle Spiele'!BK47,'alle Spiele'!$H47&lt;&gt;'alle Spiele'!$J47),Punktsystem!$B$9,0)+IF(AND(Punktsystem!$D$11&lt;&gt;"",OR('alle Spiele'!$H47='alle Spiele'!BJ47,'alle Spiele'!$J47='alle Spiele'!BK47)),Punktsystem!$B$11,0)+IF(AND(Punktsystem!$D$10&lt;&gt;"",'alle Spiele'!$H47='alle Spiele'!$J47,'alle Spiele'!BJ47='alle Spiele'!BK47,ABS('alle Spiele'!$H47-'alle Spiele'!BJ47)=1),Punktsystem!$B$10,0),0)</f>
        <v>0</v>
      </c>
      <c r="BL47" s="225">
        <f>IF(BJ47=Punktsystem!$B$5,IF(AND(Punktsystem!$I$14&lt;&gt;"",'alle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BM47" s="230">
        <f>IF(OR('alle Spiele'!BM47="",'alle Spiele'!BN47=""),0,IF(AND('alle Spiele'!$H47='alle Spiele'!BM47,'alle Spiele'!$J47='alle Spiele'!BN47),Punktsystem!$B$5,IF(OR(AND('alle Spiele'!$H47-'alle Spiele'!$J47&lt;0,'alle Spiele'!BM47-'alle Spiele'!BN47&lt;0),AND('alle Spiele'!$H47-'alle Spiele'!$J47&gt;0,'alle Spiele'!BM47-'alle Spiele'!BN47&gt;0),AND('alle Spiele'!$H47-'alle Spiele'!$J47=0,'alle Spiele'!BM47-'alle Spiele'!BN47=0)),Punktsystem!$B$6,0)))</f>
        <v>0</v>
      </c>
      <c r="BN47" s="224">
        <f>IF(BM47=Punktsystem!$B$6,IF(AND(Punktsystem!$D$9&lt;&gt;"",'alle Spiele'!$H47-'alle Spiele'!$J47='alle Spiele'!BM47-'alle Spiele'!BN47,'alle Spiele'!$H47&lt;&gt;'alle Spiele'!$J47),Punktsystem!$B$9,0)+IF(AND(Punktsystem!$D$11&lt;&gt;"",OR('alle Spiele'!$H47='alle Spiele'!BM47,'alle Spiele'!$J47='alle Spiele'!BN47)),Punktsystem!$B$11,0)+IF(AND(Punktsystem!$D$10&lt;&gt;"",'alle Spiele'!$H47='alle Spiele'!$J47,'alle Spiele'!BM47='alle Spiele'!BN47,ABS('alle Spiele'!$H47-'alle Spiele'!BM47)=1),Punktsystem!$B$10,0),0)</f>
        <v>0</v>
      </c>
      <c r="BO47" s="225">
        <f>IF(BM47=Punktsystem!$B$5,IF(AND(Punktsystem!$I$14&lt;&gt;"",'alle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BP47" s="230">
        <f>IF(OR('alle Spiele'!BP47="",'alle Spiele'!BQ47=""),0,IF(AND('alle Spiele'!$H47='alle Spiele'!BP47,'alle Spiele'!$J47='alle Spiele'!BQ47),Punktsystem!$B$5,IF(OR(AND('alle Spiele'!$H47-'alle Spiele'!$J47&lt;0,'alle Spiele'!BP47-'alle Spiele'!BQ47&lt;0),AND('alle Spiele'!$H47-'alle Spiele'!$J47&gt;0,'alle Spiele'!BP47-'alle Spiele'!BQ47&gt;0),AND('alle Spiele'!$H47-'alle Spiele'!$J47=0,'alle Spiele'!BP47-'alle Spiele'!BQ47=0)),Punktsystem!$B$6,0)))</f>
        <v>0</v>
      </c>
      <c r="BQ47" s="224">
        <f>IF(BP47=Punktsystem!$B$6,IF(AND(Punktsystem!$D$9&lt;&gt;"",'alle Spiele'!$H47-'alle Spiele'!$J47='alle Spiele'!BP47-'alle Spiele'!BQ47,'alle Spiele'!$H47&lt;&gt;'alle Spiele'!$J47),Punktsystem!$B$9,0)+IF(AND(Punktsystem!$D$11&lt;&gt;"",OR('alle Spiele'!$H47='alle Spiele'!BP47,'alle Spiele'!$J47='alle Spiele'!BQ47)),Punktsystem!$B$11,0)+IF(AND(Punktsystem!$D$10&lt;&gt;"",'alle Spiele'!$H47='alle Spiele'!$J47,'alle Spiele'!BP47='alle Spiele'!BQ47,ABS('alle Spiele'!$H47-'alle Spiele'!BP47)=1),Punktsystem!$B$10,0),0)</f>
        <v>0</v>
      </c>
      <c r="BR47" s="225">
        <f>IF(BP47=Punktsystem!$B$5,IF(AND(Punktsystem!$I$14&lt;&gt;"",'alle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BS47" s="230">
        <f>IF(OR('alle Spiele'!BS47="",'alle Spiele'!BT47=""),0,IF(AND('alle Spiele'!$H47='alle Spiele'!BS47,'alle Spiele'!$J47='alle Spiele'!BT47),Punktsystem!$B$5,IF(OR(AND('alle Spiele'!$H47-'alle Spiele'!$J47&lt;0,'alle Spiele'!BS47-'alle Spiele'!BT47&lt;0),AND('alle Spiele'!$H47-'alle Spiele'!$J47&gt;0,'alle Spiele'!BS47-'alle Spiele'!BT47&gt;0),AND('alle Spiele'!$H47-'alle Spiele'!$J47=0,'alle Spiele'!BS47-'alle Spiele'!BT47=0)),Punktsystem!$B$6,0)))</f>
        <v>0</v>
      </c>
      <c r="BT47" s="224">
        <f>IF(BS47=Punktsystem!$B$6,IF(AND(Punktsystem!$D$9&lt;&gt;"",'alle Spiele'!$H47-'alle Spiele'!$J47='alle Spiele'!BS47-'alle Spiele'!BT47,'alle Spiele'!$H47&lt;&gt;'alle Spiele'!$J47),Punktsystem!$B$9,0)+IF(AND(Punktsystem!$D$11&lt;&gt;"",OR('alle Spiele'!$H47='alle Spiele'!BS47,'alle Spiele'!$J47='alle Spiele'!BT47)),Punktsystem!$B$11,0)+IF(AND(Punktsystem!$D$10&lt;&gt;"",'alle Spiele'!$H47='alle Spiele'!$J47,'alle Spiele'!BS47='alle Spiele'!BT47,ABS('alle Spiele'!$H47-'alle Spiele'!BS47)=1),Punktsystem!$B$10,0),0)</f>
        <v>0</v>
      </c>
      <c r="BU47" s="225">
        <f>IF(BS47=Punktsystem!$B$5,IF(AND(Punktsystem!$I$14&lt;&gt;"",'alle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BV47" s="230">
        <f>IF(OR('alle Spiele'!BV47="",'alle Spiele'!BW47=""),0,IF(AND('alle Spiele'!$H47='alle Spiele'!BV47,'alle Spiele'!$J47='alle Spiele'!BW47),Punktsystem!$B$5,IF(OR(AND('alle Spiele'!$H47-'alle Spiele'!$J47&lt;0,'alle Spiele'!BV47-'alle Spiele'!BW47&lt;0),AND('alle Spiele'!$H47-'alle Spiele'!$J47&gt;0,'alle Spiele'!BV47-'alle Spiele'!BW47&gt;0),AND('alle Spiele'!$H47-'alle Spiele'!$J47=0,'alle Spiele'!BV47-'alle Spiele'!BW47=0)),Punktsystem!$B$6,0)))</f>
        <v>0</v>
      </c>
      <c r="BW47" s="224">
        <f>IF(BV47=Punktsystem!$B$6,IF(AND(Punktsystem!$D$9&lt;&gt;"",'alle Spiele'!$H47-'alle Spiele'!$J47='alle Spiele'!BV47-'alle Spiele'!BW47,'alle Spiele'!$H47&lt;&gt;'alle Spiele'!$J47),Punktsystem!$B$9,0)+IF(AND(Punktsystem!$D$11&lt;&gt;"",OR('alle Spiele'!$H47='alle Spiele'!BV47,'alle Spiele'!$J47='alle Spiele'!BW47)),Punktsystem!$B$11,0)+IF(AND(Punktsystem!$D$10&lt;&gt;"",'alle Spiele'!$H47='alle Spiele'!$J47,'alle Spiele'!BV47='alle Spiele'!BW47,ABS('alle Spiele'!$H47-'alle Spiele'!BV47)=1),Punktsystem!$B$10,0),0)</f>
        <v>0</v>
      </c>
      <c r="BX47" s="225">
        <f>IF(BV47=Punktsystem!$B$5,IF(AND(Punktsystem!$I$14&lt;&gt;"",'alle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BY47" s="230">
        <f>IF(OR('alle Spiele'!BY47="",'alle Spiele'!BZ47=""),0,IF(AND('alle Spiele'!$H47='alle Spiele'!BY47,'alle Spiele'!$J47='alle Spiele'!BZ47),Punktsystem!$B$5,IF(OR(AND('alle Spiele'!$H47-'alle Spiele'!$J47&lt;0,'alle Spiele'!BY47-'alle Spiele'!BZ47&lt;0),AND('alle Spiele'!$H47-'alle Spiele'!$J47&gt;0,'alle Spiele'!BY47-'alle Spiele'!BZ47&gt;0),AND('alle Spiele'!$H47-'alle Spiele'!$J47=0,'alle Spiele'!BY47-'alle Spiele'!BZ47=0)),Punktsystem!$B$6,0)))</f>
        <v>0</v>
      </c>
      <c r="BZ47" s="224">
        <f>IF(BY47=Punktsystem!$B$6,IF(AND(Punktsystem!$D$9&lt;&gt;"",'alle Spiele'!$H47-'alle Spiele'!$J47='alle Spiele'!BY47-'alle Spiele'!BZ47,'alle Spiele'!$H47&lt;&gt;'alle Spiele'!$J47),Punktsystem!$B$9,0)+IF(AND(Punktsystem!$D$11&lt;&gt;"",OR('alle Spiele'!$H47='alle Spiele'!BY47,'alle Spiele'!$J47='alle Spiele'!BZ47)),Punktsystem!$B$11,0)+IF(AND(Punktsystem!$D$10&lt;&gt;"",'alle Spiele'!$H47='alle Spiele'!$J47,'alle Spiele'!BY47='alle Spiele'!BZ47,ABS('alle Spiele'!$H47-'alle Spiele'!BY47)=1),Punktsystem!$B$10,0),0)</f>
        <v>0</v>
      </c>
      <c r="CA47" s="225">
        <f>IF(BY47=Punktsystem!$B$5,IF(AND(Punktsystem!$I$14&lt;&gt;"",'alle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CB47" s="230">
        <f>IF(OR('alle Spiele'!CB47="",'alle Spiele'!CC47=""),0,IF(AND('alle Spiele'!$H47='alle Spiele'!CB47,'alle Spiele'!$J47='alle Spiele'!CC47),Punktsystem!$B$5,IF(OR(AND('alle Spiele'!$H47-'alle Spiele'!$J47&lt;0,'alle Spiele'!CB47-'alle Spiele'!CC47&lt;0),AND('alle Spiele'!$H47-'alle Spiele'!$J47&gt;0,'alle Spiele'!CB47-'alle Spiele'!CC47&gt;0),AND('alle Spiele'!$H47-'alle Spiele'!$J47=0,'alle Spiele'!CB47-'alle Spiele'!CC47=0)),Punktsystem!$B$6,0)))</f>
        <v>0</v>
      </c>
      <c r="CC47" s="224">
        <f>IF(CB47=Punktsystem!$B$6,IF(AND(Punktsystem!$D$9&lt;&gt;"",'alle Spiele'!$H47-'alle Spiele'!$J47='alle Spiele'!CB47-'alle Spiele'!CC47,'alle Spiele'!$H47&lt;&gt;'alle Spiele'!$J47),Punktsystem!$B$9,0)+IF(AND(Punktsystem!$D$11&lt;&gt;"",OR('alle Spiele'!$H47='alle Spiele'!CB47,'alle Spiele'!$J47='alle Spiele'!CC47)),Punktsystem!$B$11,0)+IF(AND(Punktsystem!$D$10&lt;&gt;"",'alle Spiele'!$H47='alle Spiele'!$J47,'alle Spiele'!CB47='alle Spiele'!CC47,ABS('alle Spiele'!$H47-'alle Spiele'!CB47)=1),Punktsystem!$B$10,0),0)</f>
        <v>0</v>
      </c>
      <c r="CD47" s="225">
        <f>IF(CB47=Punktsystem!$B$5,IF(AND(Punktsystem!$I$14&lt;&gt;"",'alle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CE47" s="230">
        <f>IF(OR('alle Spiele'!CE47="",'alle Spiele'!CF47=""),0,IF(AND('alle Spiele'!$H47='alle Spiele'!CE47,'alle Spiele'!$J47='alle Spiele'!CF47),Punktsystem!$B$5,IF(OR(AND('alle Spiele'!$H47-'alle Spiele'!$J47&lt;0,'alle Spiele'!CE47-'alle Spiele'!CF47&lt;0),AND('alle Spiele'!$H47-'alle Spiele'!$J47&gt;0,'alle Spiele'!CE47-'alle Spiele'!CF47&gt;0),AND('alle Spiele'!$H47-'alle Spiele'!$J47=0,'alle Spiele'!CE47-'alle Spiele'!CF47=0)),Punktsystem!$B$6,0)))</f>
        <v>0</v>
      </c>
      <c r="CF47" s="224">
        <f>IF(CE47=Punktsystem!$B$6,IF(AND(Punktsystem!$D$9&lt;&gt;"",'alle Spiele'!$H47-'alle Spiele'!$J47='alle Spiele'!CE47-'alle Spiele'!CF47,'alle Spiele'!$H47&lt;&gt;'alle Spiele'!$J47),Punktsystem!$B$9,0)+IF(AND(Punktsystem!$D$11&lt;&gt;"",OR('alle Spiele'!$H47='alle Spiele'!CE47,'alle Spiele'!$J47='alle Spiele'!CF47)),Punktsystem!$B$11,0)+IF(AND(Punktsystem!$D$10&lt;&gt;"",'alle Spiele'!$H47='alle Spiele'!$J47,'alle Spiele'!CE47='alle Spiele'!CF47,ABS('alle Spiele'!$H47-'alle Spiele'!CE47)=1),Punktsystem!$B$10,0),0)</f>
        <v>0</v>
      </c>
      <c r="CG47" s="225">
        <f>IF(CE47=Punktsystem!$B$5,IF(AND(Punktsystem!$I$14&lt;&gt;"",'alle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CH47" s="230">
        <f>IF(OR('alle Spiele'!CH47="",'alle Spiele'!CI47=""),0,IF(AND('alle Spiele'!$H47='alle Spiele'!CH47,'alle Spiele'!$J47='alle Spiele'!CI47),Punktsystem!$B$5,IF(OR(AND('alle Spiele'!$H47-'alle Spiele'!$J47&lt;0,'alle Spiele'!CH47-'alle Spiele'!CI47&lt;0),AND('alle Spiele'!$H47-'alle Spiele'!$J47&gt;0,'alle Spiele'!CH47-'alle Spiele'!CI47&gt;0),AND('alle Spiele'!$H47-'alle Spiele'!$J47=0,'alle Spiele'!CH47-'alle Spiele'!CI47=0)),Punktsystem!$B$6,0)))</f>
        <v>0</v>
      </c>
      <c r="CI47" s="224">
        <f>IF(CH47=Punktsystem!$B$6,IF(AND(Punktsystem!$D$9&lt;&gt;"",'alle Spiele'!$H47-'alle Spiele'!$J47='alle Spiele'!CH47-'alle Spiele'!CI47,'alle Spiele'!$H47&lt;&gt;'alle Spiele'!$J47),Punktsystem!$B$9,0)+IF(AND(Punktsystem!$D$11&lt;&gt;"",OR('alle Spiele'!$H47='alle Spiele'!CH47,'alle Spiele'!$J47='alle Spiele'!CI47)),Punktsystem!$B$11,0)+IF(AND(Punktsystem!$D$10&lt;&gt;"",'alle Spiele'!$H47='alle Spiele'!$J47,'alle Spiele'!CH47='alle Spiele'!CI47,ABS('alle Spiele'!$H47-'alle Spiele'!CH47)=1),Punktsystem!$B$10,0),0)</f>
        <v>0</v>
      </c>
      <c r="CJ47" s="225">
        <f>IF(CH47=Punktsystem!$B$5,IF(AND(Punktsystem!$I$14&lt;&gt;"",'alle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CK47" s="230">
        <f>IF(OR('alle Spiele'!CK47="",'alle Spiele'!CL47=""),0,IF(AND('alle Spiele'!$H47='alle Spiele'!CK47,'alle Spiele'!$J47='alle Spiele'!CL47),Punktsystem!$B$5,IF(OR(AND('alle Spiele'!$H47-'alle Spiele'!$J47&lt;0,'alle Spiele'!CK47-'alle Spiele'!CL47&lt;0),AND('alle Spiele'!$H47-'alle Spiele'!$J47&gt;0,'alle Spiele'!CK47-'alle Spiele'!CL47&gt;0),AND('alle Spiele'!$H47-'alle Spiele'!$J47=0,'alle Spiele'!CK47-'alle Spiele'!CL47=0)),Punktsystem!$B$6,0)))</f>
        <v>0</v>
      </c>
      <c r="CL47" s="224">
        <f>IF(CK47=Punktsystem!$B$6,IF(AND(Punktsystem!$D$9&lt;&gt;"",'alle Spiele'!$H47-'alle Spiele'!$J47='alle Spiele'!CK47-'alle Spiele'!CL47,'alle Spiele'!$H47&lt;&gt;'alle Spiele'!$J47),Punktsystem!$B$9,0)+IF(AND(Punktsystem!$D$11&lt;&gt;"",OR('alle Spiele'!$H47='alle Spiele'!CK47,'alle Spiele'!$J47='alle Spiele'!CL47)),Punktsystem!$B$11,0)+IF(AND(Punktsystem!$D$10&lt;&gt;"",'alle Spiele'!$H47='alle Spiele'!$J47,'alle Spiele'!CK47='alle Spiele'!CL47,ABS('alle Spiele'!$H47-'alle Spiele'!CK47)=1),Punktsystem!$B$10,0),0)</f>
        <v>0</v>
      </c>
      <c r="CM47" s="225">
        <f>IF(CK47=Punktsystem!$B$5,IF(AND(Punktsystem!$I$14&lt;&gt;"",'alle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CN47" s="230">
        <f>IF(OR('alle Spiele'!CN47="",'alle Spiele'!CO47=""),0,IF(AND('alle Spiele'!$H47='alle Spiele'!CN47,'alle Spiele'!$J47='alle Spiele'!CO47),Punktsystem!$B$5,IF(OR(AND('alle Spiele'!$H47-'alle Spiele'!$J47&lt;0,'alle Spiele'!CN47-'alle Spiele'!CO47&lt;0),AND('alle Spiele'!$H47-'alle Spiele'!$J47&gt;0,'alle Spiele'!CN47-'alle Spiele'!CO47&gt;0),AND('alle Spiele'!$H47-'alle Spiele'!$J47=0,'alle Spiele'!CN47-'alle Spiele'!CO47=0)),Punktsystem!$B$6,0)))</f>
        <v>0</v>
      </c>
      <c r="CO47" s="224">
        <f>IF(CN47=Punktsystem!$B$6,IF(AND(Punktsystem!$D$9&lt;&gt;"",'alle Spiele'!$H47-'alle Spiele'!$J47='alle Spiele'!CN47-'alle Spiele'!CO47,'alle Spiele'!$H47&lt;&gt;'alle Spiele'!$J47),Punktsystem!$B$9,0)+IF(AND(Punktsystem!$D$11&lt;&gt;"",OR('alle Spiele'!$H47='alle Spiele'!CN47,'alle Spiele'!$J47='alle Spiele'!CO47)),Punktsystem!$B$11,0)+IF(AND(Punktsystem!$D$10&lt;&gt;"",'alle Spiele'!$H47='alle Spiele'!$J47,'alle Spiele'!CN47='alle Spiele'!CO47,ABS('alle Spiele'!$H47-'alle Spiele'!CN47)=1),Punktsystem!$B$10,0),0)</f>
        <v>0</v>
      </c>
      <c r="CP47" s="225">
        <f>IF(CN47=Punktsystem!$B$5,IF(AND(Punktsystem!$I$14&lt;&gt;"",'alle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CQ47" s="230">
        <f>IF(OR('alle Spiele'!CQ47="",'alle Spiele'!CR47=""),0,IF(AND('alle Spiele'!$H47='alle Spiele'!CQ47,'alle Spiele'!$J47='alle Spiele'!CR47),Punktsystem!$B$5,IF(OR(AND('alle Spiele'!$H47-'alle Spiele'!$J47&lt;0,'alle Spiele'!CQ47-'alle Spiele'!CR47&lt;0),AND('alle Spiele'!$H47-'alle Spiele'!$J47&gt;0,'alle Spiele'!CQ47-'alle Spiele'!CR47&gt;0),AND('alle Spiele'!$H47-'alle Spiele'!$J47=0,'alle Spiele'!CQ47-'alle Spiele'!CR47=0)),Punktsystem!$B$6,0)))</f>
        <v>0</v>
      </c>
      <c r="CR47" s="224">
        <f>IF(CQ47=Punktsystem!$B$6,IF(AND(Punktsystem!$D$9&lt;&gt;"",'alle Spiele'!$H47-'alle Spiele'!$J47='alle Spiele'!CQ47-'alle Spiele'!CR47,'alle Spiele'!$H47&lt;&gt;'alle Spiele'!$J47),Punktsystem!$B$9,0)+IF(AND(Punktsystem!$D$11&lt;&gt;"",OR('alle Spiele'!$H47='alle Spiele'!CQ47,'alle Spiele'!$J47='alle Spiele'!CR47)),Punktsystem!$B$11,0)+IF(AND(Punktsystem!$D$10&lt;&gt;"",'alle Spiele'!$H47='alle Spiele'!$J47,'alle Spiele'!CQ47='alle Spiele'!CR47,ABS('alle Spiele'!$H47-'alle Spiele'!CQ47)=1),Punktsystem!$B$10,0),0)</f>
        <v>0</v>
      </c>
      <c r="CS47" s="225">
        <f>IF(CQ47=Punktsystem!$B$5,IF(AND(Punktsystem!$I$14&lt;&gt;"",'alle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CT47" s="230">
        <f>IF(OR('alle Spiele'!CT47="",'alle Spiele'!CU47=""),0,IF(AND('alle Spiele'!$H47='alle Spiele'!CT47,'alle Spiele'!$J47='alle Spiele'!CU47),Punktsystem!$B$5,IF(OR(AND('alle Spiele'!$H47-'alle Spiele'!$J47&lt;0,'alle Spiele'!CT47-'alle Spiele'!CU47&lt;0),AND('alle Spiele'!$H47-'alle Spiele'!$J47&gt;0,'alle Spiele'!CT47-'alle Spiele'!CU47&gt;0),AND('alle Spiele'!$H47-'alle Spiele'!$J47=0,'alle Spiele'!CT47-'alle Spiele'!CU47=0)),Punktsystem!$B$6,0)))</f>
        <v>0</v>
      </c>
      <c r="CU47" s="224">
        <f>IF(CT47=Punktsystem!$B$6,IF(AND(Punktsystem!$D$9&lt;&gt;"",'alle Spiele'!$H47-'alle Spiele'!$J47='alle Spiele'!CT47-'alle Spiele'!CU47,'alle Spiele'!$H47&lt;&gt;'alle Spiele'!$J47),Punktsystem!$B$9,0)+IF(AND(Punktsystem!$D$11&lt;&gt;"",OR('alle Spiele'!$H47='alle Spiele'!CT47,'alle Spiele'!$J47='alle Spiele'!CU47)),Punktsystem!$B$11,0)+IF(AND(Punktsystem!$D$10&lt;&gt;"",'alle Spiele'!$H47='alle Spiele'!$J47,'alle Spiele'!CT47='alle Spiele'!CU47,ABS('alle Spiele'!$H47-'alle Spiele'!CT47)=1),Punktsystem!$B$10,0),0)</f>
        <v>0</v>
      </c>
      <c r="CV47" s="225">
        <f>IF(CT47=Punktsystem!$B$5,IF(AND(Punktsystem!$I$14&lt;&gt;"",'alle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CW47" s="230">
        <f>IF(OR('alle Spiele'!CW47="",'alle Spiele'!CX47=""),0,IF(AND('alle Spiele'!$H47='alle Spiele'!CW47,'alle Spiele'!$J47='alle Spiele'!CX47),Punktsystem!$B$5,IF(OR(AND('alle Spiele'!$H47-'alle Spiele'!$J47&lt;0,'alle Spiele'!CW47-'alle Spiele'!CX47&lt;0),AND('alle Spiele'!$H47-'alle Spiele'!$J47&gt;0,'alle Spiele'!CW47-'alle Spiele'!CX47&gt;0),AND('alle Spiele'!$H47-'alle Spiele'!$J47=0,'alle Spiele'!CW47-'alle Spiele'!CX47=0)),Punktsystem!$B$6,0)))</f>
        <v>0</v>
      </c>
      <c r="CX47" s="224">
        <f>IF(CW47=Punktsystem!$B$6,IF(AND(Punktsystem!$D$9&lt;&gt;"",'alle Spiele'!$H47-'alle Spiele'!$J47='alle Spiele'!CW47-'alle Spiele'!CX47,'alle Spiele'!$H47&lt;&gt;'alle Spiele'!$J47),Punktsystem!$B$9,0)+IF(AND(Punktsystem!$D$11&lt;&gt;"",OR('alle Spiele'!$H47='alle Spiele'!CW47,'alle Spiele'!$J47='alle Spiele'!CX47)),Punktsystem!$B$11,0)+IF(AND(Punktsystem!$D$10&lt;&gt;"",'alle Spiele'!$H47='alle Spiele'!$J47,'alle Spiele'!CW47='alle Spiele'!CX47,ABS('alle Spiele'!$H47-'alle Spiele'!CW47)=1),Punktsystem!$B$10,0),0)</f>
        <v>0</v>
      </c>
      <c r="CY47" s="225">
        <f>IF(CW47=Punktsystem!$B$5,IF(AND(Punktsystem!$I$14&lt;&gt;"",'alle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CZ47" s="230">
        <f>IF(OR('alle Spiele'!CZ47="",'alle Spiele'!DA47=""),0,IF(AND('alle Spiele'!$H47='alle Spiele'!CZ47,'alle Spiele'!$J47='alle Spiele'!DA47),Punktsystem!$B$5,IF(OR(AND('alle Spiele'!$H47-'alle Spiele'!$J47&lt;0,'alle Spiele'!CZ47-'alle Spiele'!DA47&lt;0),AND('alle Spiele'!$H47-'alle Spiele'!$J47&gt;0,'alle Spiele'!CZ47-'alle Spiele'!DA47&gt;0),AND('alle Spiele'!$H47-'alle Spiele'!$J47=0,'alle Spiele'!CZ47-'alle Spiele'!DA47=0)),Punktsystem!$B$6,0)))</f>
        <v>0</v>
      </c>
      <c r="DA47" s="224">
        <f>IF(CZ47=Punktsystem!$B$6,IF(AND(Punktsystem!$D$9&lt;&gt;"",'alle Spiele'!$H47-'alle Spiele'!$J47='alle Spiele'!CZ47-'alle Spiele'!DA47,'alle Spiele'!$H47&lt;&gt;'alle Spiele'!$J47),Punktsystem!$B$9,0)+IF(AND(Punktsystem!$D$11&lt;&gt;"",OR('alle Spiele'!$H47='alle Spiele'!CZ47,'alle Spiele'!$J47='alle Spiele'!DA47)),Punktsystem!$B$11,0)+IF(AND(Punktsystem!$D$10&lt;&gt;"",'alle Spiele'!$H47='alle Spiele'!$J47,'alle Spiele'!CZ47='alle Spiele'!DA47,ABS('alle Spiele'!$H47-'alle Spiele'!CZ47)=1),Punktsystem!$B$10,0),0)</f>
        <v>0</v>
      </c>
      <c r="DB47" s="225">
        <f>IF(CZ47=Punktsystem!$B$5,IF(AND(Punktsystem!$I$14&lt;&gt;"",'alle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DC47" s="230">
        <f>IF(OR('alle Spiele'!DC47="",'alle Spiele'!DD47=""),0,IF(AND('alle Spiele'!$H47='alle Spiele'!DC47,'alle Spiele'!$J47='alle Spiele'!DD47),Punktsystem!$B$5,IF(OR(AND('alle Spiele'!$H47-'alle Spiele'!$J47&lt;0,'alle Spiele'!DC47-'alle Spiele'!DD47&lt;0),AND('alle Spiele'!$H47-'alle Spiele'!$J47&gt;0,'alle Spiele'!DC47-'alle Spiele'!DD47&gt;0),AND('alle Spiele'!$H47-'alle Spiele'!$J47=0,'alle Spiele'!DC47-'alle Spiele'!DD47=0)),Punktsystem!$B$6,0)))</f>
        <v>0</v>
      </c>
      <c r="DD47" s="224">
        <f>IF(DC47=Punktsystem!$B$6,IF(AND(Punktsystem!$D$9&lt;&gt;"",'alle Spiele'!$H47-'alle Spiele'!$J47='alle Spiele'!DC47-'alle Spiele'!DD47,'alle Spiele'!$H47&lt;&gt;'alle Spiele'!$J47),Punktsystem!$B$9,0)+IF(AND(Punktsystem!$D$11&lt;&gt;"",OR('alle Spiele'!$H47='alle Spiele'!DC47,'alle Spiele'!$J47='alle Spiele'!DD47)),Punktsystem!$B$11,0)+IF(AND(Punktsystem!$D$10&lt;&gt;"",'alle Spiele'!$H47='alle Spiele'!$J47,'alle Spiele'!DC47='alle Spiele'!DD47,ABS('alle Spiele'!$H47-'alle Spiele'!DC47)=1),Punktsystem!$B$10,0),0)</f>
        <v>0</v>
      </c>
      <c r="DE47" s="225">
        <f>IF(DC47=Punktsystem!$B$5,IF(AND(Punktsystem!$I$14&lt;&gt;"",'alle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DF47" s="230">
        <f>IF(OR('alle Spiele'!DF47="",'alle Spiele'!DG47=""),0,IF(AND('alle Spiele'!$H47='alle Spiele'!DF47,'alle Spiele'!$J47='alle Spiele'!DG47),Punktsystem!$B$5,IF(OR(AND('alle Spiele'!$H47-'alle Spiele'!$J47&lt;0,'alle Spiele'!DF47-'alle Spiele'!DG47&lt;0),AND('alle Spiele'!$H47-'alle Spiele'!$J47&gt;0,'alle Spiele'!DF47-'alle Spiele'!DG47&gt;0),AND('alle Spiele'!$H47-'alle Spiele'!$J47=0,'alle Spiele'!DF47-'alle Spiele'!DG47=0)),Punktsystem!$B$6,0)))</f>
        <v>0</v>
      </c>
      <c r="DG47" s="224">
        <f>IF(DF47=Punktsystem!$B$6,IF(AND(Punktsystem!$D$9&lt;&gt;"",'alle Spiele'!$H47-'alle Spiele'!$J47='alle Spiele'!DF47-'alle Spiele'!DG47,'alle Spiele'!$H47&lt;&gt;'alle Spiele'!$J47),Punktsystem!$B$9,0)+IF(AND(Punktsystem!$D$11&lt;&gt;"",OR('alle Spiele'!$H47='alle Spiele'!DF47,'alle Spiele'!$J47='alle Spiele'!DG47)),Punktsystem!$B$11,0)+IF(AND(Punktsystem!$D$10&lt;&gt;"",'alle Spiele'!$H47='alle Spiele'!$J47,'alle Spiele'!DF47='alle Spiele'!DG47,ABS('alle Spiele'!$H47-'alle Spiele'!DF47)=1),Punktsystem!$B$10,0),0)</f>
        <v>0</v>
      </c>
      <c r="DH47" s="225">
        <f>IF(DF47=Punktsystem!$B$5,IF(AND(Punktsystem!$I$14&lt;&gt;"",'alle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DI47" s="230">
        <f>IF(OR('alle Spiele'!DI47="",'alle Spiele'!DJ47=""),0,IF(AND('alle Spiele'!$H47='alle Spiele'!DI47,'alle Spiele'!$J47='alle Spiele'!DJ47),Punktsystem!$B$5,IF(OR(AND('alle Spiele'!$H47-'alle Spiele'!$J47&lt;0,'alle Spiele'!DI47-'alle Spiele'!DJ47&lt;0),AND('alle Spiele'!$H47-'alle Spiele'!$J47&gt;0,'alle Spiele'!DI47-'alle Spiele'!DJ47&gt;0),AND('alle Spiele'!$H47-'alle Spiele'!$J47=0,'alle Spiele'!DI47-'alle Spiele'!DJ47=0)),Punktsystem!$B$6,0)))</f>
        <v>0</v>
      </c>
      <c r="DJ47" s="224">
        <f>IF(DI47=Punktsystem!$B$6,IF(AND(Punktsystem!$D$9&lt;&gt;"",'alle Spiele'!$H47-'alle Spiele'!$J47='alle Spiele'!DI47-'alle Spiele'!DJ47,'alle Spiele'!$H47&lt;&gt;'alle Spiele'!$J47),Punktsystem!$B$9,0)+IF(AND(Punktsystem!$D$11&lt;&gt;"",OR('alle Spiele'!$H47='alle Spiele'!DI47,'alle Spiele'!$J47='alle Spiele'!DJ47)),Punktsystem!$B$11,0)+IF(AND(Punktsystem!$D$10&lt;&gt;"",'alle Spiele'!$H47='alle Spiele'!$J47,'alle Spiele'!DI47='alle Spiele'!DJ47,ABS('alle Spiele'!$H47-'alle Spiele'!DI47)=1),Punktsystem!$B$10,0),0)</f>
        <v>0</v>
      </c>
      <c r="DK47" s="225">
        <f>IF(DI47=Punktsystem!$B$5,IF(AND(Punktsystem!$I$14&lt;&gt;"",'alle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DL47" s="230">
        <f>IF(OR('alle Spiele'!DL47="",'alle Spiele'!DM47=""),0,IF(AND('alle Spiele'!$H47='alle Spiele'!DL47,'alle Spiele'!$J47='alle Spiele'!DM47),Punktsystem!$B$5,IF(OR(AND('alle Spiele'!$H47-'alle Spiele'!$J47&lt;0,'alle Spiele'!DL47-'alle Spiele'!DM47&lt;0),AND('alle Spiele'!$H47-'alle Spiele'!$J47&gt;0,'alle Spiele'!DL47-'alle Spiele'!DM47&gt;0),AND('alle Spiele'!$H47-'alle Spiele'!$J47=0,'alle Spiele'!DL47-'alle Spiele'!DM47=0)),Punktsystem!$B$6,0)))</f>
        <v>0</v>
      </c>
      <c r="DM47" s="224">
        <f>IF(DL47=Punktsystem!$B$6,IF(AND(Punktsystem!$D$9&lt;&gt;"",'alle Spiele'!$H47-'alle Spiele'!$J47='alle Spiele'!DL47-'alle Spiele'!DM47,'alle Spiele'!$H47&lt;&gt;'alle Spiele'!$J47),Punktsystem!$B$9,0)+IF(AND(Punktsystem!$D$11&lt;&gt;"",OR('alle Spiele'!$H47='alle Spiele'!DL47,'alle Spiele'!$J47='alle Spiele'!DM47)),Punktsystem!$B$11,0)+IF(AND(Punktsystem!$D$10&lt;&gt;"",'alle Spiele'!$H47='alle Spiele'!$J47,'alle Spiele'!DL47='alle Spiele'!DM47,ABS('alle Spiele'!$H47-'alle Spiele'!DL47)=1),Punktsystem!$B$10,0),0)</f>
        <v>0</v>
      </c>
      <c r="DN47" s="225">
        <f>IF(DL47=Punktsystem!$B$5,IF(AND(Punktsystem!$I$14&lt;&gt;"",'alle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DO47" s="230">
        <f>IF(OR('alle Spiele'!DO47="",'alle Spiele'!DP47=""),0,IF(AND('alle Spiele'!$H47='alle Spiele'!DO47,'alle Spiele'!$J47='alle Spiele'!DP47),Punktsystem!$B$5,IF(OR(AND('alle Spiele'!$H47-'alle Spiele'!$J47&lt;0,'alle Spiele'!DO47-'alle Spiele'!DP47&lt;0),AND('alle Spiele'!$H47-'alle Spiele'!$J47&gt;0,'alle Spiele'!DO47-'alle Spiele'!DP47&gt;0),AND('alle Spiele'!$H47-'alle Spiele'!$J47=0,'alle Spiele'!DO47-'alle Spiele'!DP47=0)),Punktsystem!$B$6,0)))</f>
        <v>0</v>
      </c>
      <c r="DP47" s="224">
        <f>IF(DO47=Punktsystem!$B$6,IF(AND(Punktsystem!$D$9&lt;&gt;"",'alle Spiele'!$H47-'alle Spiele'!$J47='alle Spiele'!DO47-'alle Spiele'!DP47,'alle Spiele'!$H47&lt;&gt;'alle Spiele'!$J47),Punktsystem!$B$9,0)+IF(AND(Punktsystem!$D$11&lt;&gt;"",OR('alle Spiele'!$H47='alle Spiele'!DO47,'alle Spiele'!$J47='alle Spiele'!DP47)),Punktsystem!$B$11,0)+IF(AND(Punktsystem!$D$10&lt;&gt;"",'alle Spiele'!$H47='alle Spiele'!$J47,'alle Spiele'!DO47='alle Spiele'!DP47,ABS('alle Spiele'!$H47-'alle Spiele'!DO47)=1),Punktsystem!$B$10,0),0)</f>
        <v>0</v>
      </c>
      <c r="DQ47" s="225">
        <f>IF(DO47=Punktsystem!$B$5,IF(AND(Punktsystem!$I$14&lt;&gt;"",'alle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DR47" s="230">
        <f>IF(OR('alle Spiele'!DR47="",'alle Spiele'!DS47=""),0,IF(AND('alle Spiele'!$H47='alle Spiele'!DR47,'alle Spiele'!$J47='alle Spiele'!DS47),Punktsystem!$B$5,IF(OR(AND('alle Spiele'!$H47-'alle Spiele'!$J47&lt;0,'alle Spiele'!DR47-'alle Spiele'!DS47&lt;0),AND('alle Spiele'!$H47-'alle Spiele'!$J47&gt;0,'alle Spiele'!DR47-'alle Spiele'!DS47&gt;0),AND('alle Spiele'!$H47-'alle Spiele'!$J47=0,'alle Spiele'!DR47-'alle Spiele'!DS47=0)),Punktsystem!$B$6,0)))</f>
        <v>0</v>
      </c>
      <c r="DS47" s="224">
        <f>IF(DR47=Punktsystem!$B$6,IF(AND(Punktsystem!$D$9&lt;&gt;"",'alle Spiele'!$H47-'alle Spiele'!$J47='alle Spiele'!DR47-'alle Spiele'!DS47,'alle Spiele'!$H47&lt;&gt;'alle Spiele'!$J47),Punktsystem!$B$9,0)+IF(AND(Punktsystem!$D$11&lt;&gt;"",OR('alle Spiele'!$H47='alle Spiele'!DR47,'alle Spiele'!$J47='alle Spiele'!DS47)),Punktsystem!$B$11,0)+IF(AND(Punktsystem!$D$10&lt;&gt;"",'alle Spiele'!$H47='alle Spiele'!$J47,'alle Spiele'!DR47='alle Spiele'!DS47,ABS('alle Spiele'!$H47-'alle Spiele'!DR47)=1),Punktsystem!$B$10,0),0)</f>
        <v>0</v>
      </c>
      <c r="DT47" s="225">
        <f>IF(DR47=Punktsystem!$B$5,IF(AND(Punktsystem!$I$14&lt;&gt;"",'alle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DU47" s="230">
        <f>IF(OR('alle Spiele'!DU47="",'alle Spiele'!DV47=""),0,IF(AND('alle Spiele'!$H47='alle Spiele'!DU47,'alle Spiele'!$J47='alle Spiele'!DV47),Punktsystem!$B$5,IF(OR(AND('alle Spiele'!$H47-'alle Spiele'!$J47&lt;0,'alle Spiele'!DU47-'alle Spiele'!DV47&lt;0),AND('alle Spiele'!$H47-'alle Spiele'!$J47&gt;0,'alle Spiele'!DU47-'alle Spiele'!DV47&gt;0),AND('alle Spiele'!$H47-'alle Spiele'!$J47=0,'alle Spiele'!DU47-'alle Spiele'!DV47=0)),Punktsystem!$B$6,0)))</f>
        <v>0</v>
      </c>
      <c r="DV47" s="224">
        <f>IF(DU47=Punktsystem!$B$6,IF(AND(Punktsystem!$D$9&lt;&gt;"",'alle Spiele'!$H47-'alle Spiele'!$J47='alle Spiele'!DU47-'alle Spiele'!DV47,'alle Spiele'!$H47&lt;&gt;'alle Spiele'!$J47),Punktsystem!$B$9,0)+IF(AND(Punktsystem!$D$11&lt;&gt;"",OR('alle Spiele'!$H47='alle Spiele'!DU47,'alle Spiele'!$J47='alle Spiele'!DV47)),Punktsystem!$B$11,0)+IF(AND(Punktsystem!$D$10&lt;&gt;"",'alle Spiele'!$H47='alle Spiele'!$J47,'alle Spiele'!DU47='alle Spiele'!DV47,ABS('alle Spiele'!$H47-'alle Spiele'!DU47)=1),Punktsystem!$B$10,0),0)</f>
        <v>0</v>
      </c>
      <c r="DW47" s="225">
        <f>IF(DU47=Punktsystem!$B$5,IF(AND(Punktsystem!$I$14&lt;&gt;"",'alle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DX47" s="230">
        <f>IF(OR('alle Spiele'!DX47="",'alle Spiele'!DY47=""),0,IF(AND('alle Spiele'!$H47='alle Spiele'!DX47,'alle Spiele'!$J47='alle Spiele'!DY47),Punktsystem!$B$5,IF(OR(AND('alle Spiele'!$H47-'alle Spiele'!$J47&lt;0,'alle Spiele'!DX47-'alle Spiele'!DY47&lt;0),AND('alle Spiele'!$H47-'alle Spiele'!$J47&gt;0,'alle Spiele'!DX47-'alle Spiele'!DY47&gt;0),AND('alle Spiele'!$H47-'alle Spiele'!$J47=0,'alle Spiele'!DX47-'alle Spiele'!DY47=0)),Punktsystem!$B$6,0)))</f>
        <v>0</v>
      </c>
      <c r="DY47" s="224">
        <f>IF(DX47=Punktsystem!$B$6,IF(AND(Punktsystem!$D$9&lt;&gt;"",'alle Spiele'!$H47-'alle Spiele'!$J47='alle Spiele'!DX47-'alle Spiele'!DY47,'alle Spiele'!$H47&lt;&gt;'alle Spiele'!$J47),Punktsystem!$B$9,0)+IF(AND(Punktsystem!$D$11&lt;&gt;"",OR('alle Spiele'!$H47='alle Spiele'!DX47,'alle Spiele'!$J47='alle Spiele'!DY47)),Punktsystem!$B$11,0)+IF(AND(Punktsystem!$D$10&lt;&gt;"",'alle Spiele'!$H47='alle Spiele'!$J47,'alle Spiele'!DX47='alle Spiele'!DY47,ABS('alle Spiele'!$H47-'alle Spiele'!DX47)=1),Punktsystem!$B$10,0),0)</f>
        <v>0</v>
      </c>
      <c r="DZ47" s="225">
        <f>IF(DX47=Punktsystem!$B$5,IF(AND(Punktsystem!$I$14&lt;&gt;"",'alle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EA47" s="230">
        <f>IF(OR('alle Spiele'!EA47="",'alle Spiele'!EB47=""),0,IF(AND('alle Spiele'!$H47='alle Spiele'!EA47,'alle Spiele'!$J47='alle Spiele'!EB47),Punktsystem!$B$5,IF(OR(AND('alle Spiele'!$H47-'alle Spiele'!$J47&lt;0,'alle Spiele'!EA47-'alle Spiele'!EB47&lt;0),AND('alle Spiele'!$H47-'alle Spiele'!$J47&gt;0,'alle Spiele'!EA47-'alle Spiele'!EB47&gt;0),AND('alle Spiele'!$H47-'alle Spiele'!$J47=0,'alle Spiele'!EA47-'alle Spiele'!EB47=0)),Punktsystem!$B$6,0)))</f>
        <v>0</v>
      </c>
      <c r="EB47" s="224">
        <f>IF(EA47=Punktsystem!$B$6,IF(AND(Punktsystem!$D$9&lt;&gt;"",'alle Spiele'!$H47-'alle Spiele'!$J47='alle Spiele'!EA47-'alle Spiele'!EB47,'alle Spiele'!$H47&lt;&gt;'alle Spiele'!$J47),Punktsystem!$B$9,0)+IF(AND(Punktsystem!$D$11&lt;&gt;"",OR('alle Spiele'!$H47='alle Spiele'!EA47,'alle Spiele'!$J47='alle Spiele'!EB47)),Punktsystem!$B$11,0)+IF(AND(Punktsystem!$D$10&lt;&gt;"",'alle Spiele'!$H47='alle Spiele'!$J47,'alle Spiele'!EA47='alle Spiele'!EB47,ABS('alle Spiele'!$H47-'alle Spiele'!EA47)=1),Punktsystem!$B$10,0),0)</f>
        <v>0</v>
      </c>
      <c r="EC47" s="225">
        <f>IF(EA47=Punktsystem!$B$5,IF(AND(Punktsystem!$I$14&lt;&gt;"",'alle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ED47" s="230">
        <f>IF(OR('alle Spiele'!ED47="",'alle Spiele'!EE47=""),0,IF(AND('alle Spiele'!$H47='alle Spiele'!ED47,'alle Spiele'!$J47='alle Spiele'!EE47),Punktsystem!$B$5,IF(OR(AND('alle Spiele'!$H47-'alle Spiele'!$J47&lt;0,'alle Spiele'!ED47-'alle Spiele'!EE47&lt;0),AND('alle Spiele'!$H47-'alle Spiele'!$J47&gt;0,'alle Spiele'!ED47-'alle Spiele'!EE47&gt;0),AND('alle Spiele'!$H47-'alle Spiele'!$J47=0,'alle Spiele'!ED47-'alle Spiele'!EE47=0)),Punktsystem!$B$6,0)))</f>
        <v>0</v>
      </c>
      <c r="EE47" s="224">
        <f>IF(ED47=Punktsystem!$B$6,IF(AND(Punktsystem!$D$9&lt;&gt;"",'alle Spiele'!$H47-'alle Spiele'!$J47='alle Spiele'!ED47-'alle Spiele'!EE47,'alle Spiele'!$H47&lt;&gt;'alle Spiele'!$J47),Punktsystem!$B$9,0)+IF(AND(Punktsystem!$D$11&lt;&gt;"",OR('alle Spiele'!$H47='alle Spiele'!ED47,'alle Spiele'!$J47='alle Spiele'!EE47)),Punktsystem!$B$11,0)+IF(AND(Punktsystem!$D$10&lt;&gt;"",'alle Spiele'!$H47='alle Spiele'!$J47,'alle Spiele'!ED47='alle Spiele'!EE47,ABS('alle Spiele'!$H47-'alle Spiele'!ED47)=1),Punktsystem!$B$10,0),0)</f>
        <v>0</v>
      </c>
      <c r="EF47" s="225">
        <f>IF(ED47=Punktsystem!$B$5,IF(AND(Punktsystem!$I$14&lt;&gt;"",'alle Spiele'!$H47+'alle Spiele'!$J47&gt;Punktsystem!$D$14),('alle Spiele'!$H47+'alle Spiele'!$J47-Punktsystem!$D$14)*Punktsystem!$F$14,0)+IF(AND(Punktsystem!$I$15&lt;&gt;"",ABS('alle Spiele'!$H47-'alle Spiele'!$J47)&gt;Punktsystem!$D$15),(ABS('alle Spiele'!$H47-'alle Spiele'!$J47)-Punktsystem!$D$15)*Punktsystem!$F$15,0),0)</f>
        <v>0</v>
      </c>
      <c r="EG47" s="230">
        <f>IF(OR('alle Spiele'!EG47="",'alle Spiele'!EH47=""),0,IF(AND('alle Spiele'!$H47='alle Spiele'!EG47,'alle Spiele'!$J47='alle Spiele'!EH47),Punktsystem!$B$5,IF(OR(AND('alle Spiele'!$H47-'alle Spiele'!$J47&lt;0,'alle Spiele'!EG47-'alle Spiele'!EH47&lt;0),AND('alle Spiele'!$H47-'alle Spiele'!$J47&gt;0,'alle Spiele'!EG47-'alle Spiele'!EH47&gt;0),AND('alle Spiele'!$H47-'alle Spiele'!$J47=0,'alle Spiele'!EG47-'alle Spiele'!EH47=0)),Punktsystem!$B$6,0)))</f>
        <v>0</v>
      </c>
      <c r="EH47" s="224">
        <f>IF(EG47=Punktsystem!$B$6,IF(AND(Punktsystem!$D$9&lt;&gt;"",'alle Spiele'!$H47-'alle Spiele'!$J47='alle Spiele'!EG47-'alle Spiele'!EH47,'alle Spiele'!$H47&lt;&gt;'alle Spiele'!$J47),Punktsystem!$B$9,0)+IF(AND(Punktsystem!$D$11&lt;&gt;"",OR('alle Spiele'!$H47='alle Spiele'!EG47,'alle Spiele'!$J47='alle Spiele'!EH47)),Punktsystem!$B$11,0)+IF(AND(Punktsystem!$D$10&lt;&gt;"",'alle Spiele'!$H47='alle Spiele'!$J47,'alle Spiele'!EG47='alle Spiele'!EH47,ABS('alle Spiele'!$H47-'alle Spiele'!EG47)=1),Punktsystem!$B$10,0),0)</f>
        <v>0</v>
      </c>
      <c r="EI47" s="225">
        <f>IF(EG47=Punktsystem!$B$5,IF(AND(Punktsystem!$I$14&lt;&gt;"",'alle Spiele'!$H47+'alle Spiele'!$J47&gt;Punktsystem!$D$14),('alle Spiele'!$H47+'alle Spiele'!$J47-Punktsystem!$D$14)*Punktsystem!$F$14,0)+IF(AND(Punktsystem!$I$15&lt;&gt;"",ABS('alle Spiele'!$H47-'alle Spiele'!$J47)&gt;Punktsystem!$D$15),(ABS('alle Spiele'!$H47-'alle Spiele'!$J47)-Punktsystem!$D$15)*Punktsystem!$F$15,0),0)</f>
        <v>0</v>
      </c>
    </row>
    <row r="48" spans="1:139" x14ac:dyDescent="0.2">
      <c r="A48"/>
      <c r="B48"/>
      <c r="C48"/>
      <c r="D48"/>
      <c r="E48"/>
      <c r="F48"/>
      <c r="G48"/>
      <c r="H48"/>
      <c r="J48"/>
      <c r="K48"/>
      <c r="L48"/>
      <c r="M48"/>
      <c r="N48"/>
      <c r="O48"/>
      <c r="P48"/>
      <c r="Q48"/>
      <c r="T48" s="230">
        <f>IF(OR('alle Spiele'!T48="",'alle Spiele'!U48=""),0,IF(AND('alle Spiele'!$H48='alle Spiele'!T48,'alle Spiele'!$J48='alle Spiele'!U48),Punktsystem!$B$5,IF(OR(AND('alle Spiele'!$H48-'alle Spiele'!$J48&lt;0,'alle Spiele'!T48-'alle Spiele'!U48&lt;0),AND('alle Spiele'!$H48-'alle Spiele'!$J48&gt;0,'alle Spiele'!T48-'alle Spiele'!U48&gt;0),AND('alle Spiele'!$H48-'alle Spiele'!$J48=0,'alle Spiele'!T48-'alle Spiele'!U48=0)),Punktsystem!$B$6,0)))</f>
        <v>0</v>
      </c>
      <c r="U48" s="224">
        <f>IF(T48=Punktsystem!$B$6,IF(AND(Punktsystem!$D$9&lt;&gt;"",'alle Spiele'!$H48-'alle Spiele'!$J48='alle Spiele'!T48-'alle Spiele'!U48,'alle Spiele'!$H48&lt;&gt;'alle Spiele'!$J48),Punktsystem!$B$9,0)+IF(AND(Punktsystem!$D$11&lt;&gt;"",OR('alle Spiele'!$H48='alle Spiele'!T48,'alle Spiele'!$J48='alle Spiele'!U48)),Punktsystem!$B$11,0)+IF(AND(Punktsystem!$D$10&lt;&gt;"",'alle Spiele'!$H48='alle Spiele'!$J48,'alle Spiele'!T48='alle Spiele'!U48,ABS('alle Spiele'!$H48-'alle Spiele'!T48)=1),Punktsystem!$B$10,0),0)</f>
        <v>0</v>
      </c>
      <c r="V48" s="225">
        <f>IF(T48=Punktsystem!$B$5,IF(AND(Punktsystem!$I$14&lt;&gt;"",'alle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W48" s="230">
        <f>IF(OR('alle Spiele'!W48="",'alle Spiele'!X48=""),0,IF(AND('alle Spiele'!$H48='alle Spiele'!W48,'alle Spiele'!$J48='alle Spiele'!X48),Punktsystem!$B$5,IF(OR(AND('alle Spiele'!$H48-'alle Spiele'!$J48&lt;0,'alle Spiele'!W48-'alle Spiele'!X48&lt;0),AND('alle Spiele'!$H48-'alle Spiele'!$J48&gt;0,'alle Spiele'!W48-'alle Spiele'!X48&gt;0),AND('alle Spiele'!$H48-'alle Spiele'!$J48=0,'alle Spiele'!W48-'alle Spiele'!X48=0)),Punktsystem!$B$6,0)))</f>
        <v>0</v>
      </c>
      <c r="X48" s="224">
        <f>IF(W48=Punktsystem!$B$6,IF(AND(Punktsystem!$D$9&lt;&gt;"",'alle Spiele'!$H48-'alle Spiele'!$J48='alle Spiele'!W48-'alle Spiele'!X48,'alle Spiele'!$H48&lt;&gt;'alle Spiele'!$J48),Punktsystem!$B$9,0)+IF(AND(Punktsystem!$D$11&lt;&gt;"",OR('alle Spiele'!$H48='alle Spiele'!W48,'alle Spiele'!$J48='alle Spiele'!X48)),Punktsystem!$B$11,0)+IF(AND(Punktsystem!$D$10&lt;&gt;"",'alle Spiele'!$H48='alle Spiele'!$J48,'alle Spiele'!W48='alle Spiele'!X48,ABS('alle Spiele'!$H48-'alle Spiele'!W48)=1),Punktsystem!$B$10,0),0)</f>
        <v>0</v>
      </c>
      <c r="Y48" s="225">
        <f>IF(W48=Punktsystem!$B$5,IF(AND(Punktsystem!$I$14&lt;&gt;"",'alle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Z48" s="230">
        <f>IF(OR('alle Spiele'!Z48="",'alle Spiele'!AA48=""),0,IF(AND('alle Spiele'!$H48='alle Spiele'!Z48,'alle Spiele'!$J48='alle Spiele'!AA48),Punktsystem!$B$5,IF(OR(AND('alle Spiele'!$H48-'alle Spiele'!$J48&lt;0,'alle Spiele'!Z48-'alle Spiele'!AA48&lt;0),AND('alle Spiele'!$H48-'alle Spiele'!$J48&gt;0,'alle Spiele'!Z48-'alle Spiele'!AA48&gt;0),AND('alle Spiele'!$H48-'alle Spiele'!$J48=0,'alle Spiele'!Z48-'alle Spiele'!AA48=0)),Punktsystem!$B$6,0)))</f>
        <v>0</v>
      </c>
      <c r="AA48" s="224">
        <f>IF(Z48=Punktsystem!$B$6,IF(AND(Punktsystem!$D$9&lt;&gt;"",'alle Spiele'!$H48-'alle Spiele'!$J48='alle Spiele'!Z48-'alle Spiele'!AA48,'alle Spiele'!$H48&lt;&gt;'alle Spiele'!$J48),Punktsystem!$B$9,0)+IF(AND(Punktsystem!$D$11&lt;&gt;"",OR('alle Spiele'!$H48='alle Spiele'!Z48,'alle Spiele'!$J48='alle Spiele'!AA48)),Punktsystem!$B$11,0)+IF(AND(Punktsystem!$D$10&lt;&gt;"",'alle Spiele'!$H48='alle Spiele'!$J48,'alle Spiele'!Z48='alle Spiele'!AA48,ABS('alle Spiele'!$H48-'alle Spiele'!Z48)=1),Punktsystem!$B$10,0),0)</f>
        <v>0</v>
      </c>
      <c r="AB48" s="225">
        <f>IF(Z48=Punktsystem!$B$5,IF(AND(Punktsystem!$I$14&lt;&gt;"",'alle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AC48" s="230">
        <f>IF(OR('alle Spiele'!AC48="",'alle Spiele'!AD48=""),0,IF(AND('alle Spiele'!$H48='alle Spiele'!AC48,'alle Spiele'!$J48='alle Spiele'!AD48),Punktsystem!$B$5,IF(OR(AND('alle Spiele'!$H48-'alle Spiele'!$J48&lt;0,'alle Spiele'!AC48-'alle Spiele'!AD48&lt;0),AND('alle Spiele'!$H48-'alle Spiele'!$J48&gt;0,'alle Spiele'!AC48-'alle Spiele'!AD48&gt;0),AND('alle Spiele'!$H48-'alle Spiele'!$J48=0,'alle Spiele'!AC48-'alle Spiele'!AD48=0)),Punktsystem!$B$6,0)))</f>
        <v>0</v>
      </c>
      <c r="AD48" s="224">
        <f>IF(AC48=Punktsystem!$B$6,IF(AND(Punktsystem!$D$9&lt;&gt;"",'alle Spiele'!$H48-'alle Spiele'!$J48='alle Spiele'!AC48-'alle Spiele'!AD48,'alle Spiele'!$H48&lt;&gt;'alle Spiele'!$J48),Punktsystem!$B$9,0)+IF(AND(Punktsystem!$D$11&lt;&gt;"",OR('alle Spiele'!$H48='alle Spiele'!AC48,'alle Spiele'!$J48='alle Spiele'!AD48)),Punktsystem!$B$11,0)+IF(AND(Punktsystem!$D$10&lt;&gt;"",'alle Spiele'!$H48='alle Spiele'!$J48,'alle Spiele'!AC48='alle Spiele'!AD48,ABS('alle Spiele'!$H48-'alle Spiele'!AC48)=1),Punktsystem!$B$10,0),0)</f>
        <v>0</v>
      </c>
      <c r="AE48" s="225">
        <f>IF(AC48=Punktsystem!$B$5,IF(AND(Punktsystem!$I$14&lt;&gt;"",'alle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AF48" s="230">
        <f>IF(OR('alle Spiele'!AF48="",'alle Spiele'!AG48=""),0,IF(AND('alle Spiele'!$H48='alle Spiele'!AF48,'alle Spiele'!$J48='alle Spiele'!AG48),Punktsystem!$B$5,IF(OR(AND('alle Spiele'!$H48-'alle Spiele'!$J48&lt;0,'alle Spiele'!AF48-'alle Spiele'!AG48&lt;0),AND('alle Spiele'!$H48-'alle Spiele'!$J48&gt;0,'alle Spiele'!AF48-'alle Spiele'!AG48&gt;0),AND('alle Spiele'!$H48-'alle Spiele'!$J48=0,'alle Spiele'!AF48-'alle Spiele'!AG48=0)),Punktsystem!$B$6,0)))</f>
        <v>0</v>
      </c>
      <c r="AG48" s="224">
        <f>IF(AF48=Punktsystem!$B$6,IF(AND(Punktsystem!$D$9&lt;&gt;"",'alle Spiele'!$H48-'alle Spiele'!$J48='alle Spiele'!AF48-'alle Spiele'!AG48,'alle Spiele'!$H48&lt;&gt;'alle Spiele'!$J48),Punktsystem!$B$9,0)+IF(AND(Punktsystem!$D$11&lt;&gt;"",OR('alle Spiele'!$H48='alle Spiele'!AF48,'alle Spiele'!$J48='alle Spiele'!AG48)),Punktsystem!$B$11,0)+IF(AND(Punktsystem!$D$10&lt;&gt;"",'alle Spiele'!$H48='alle Spiele'!$J48,'alle Spiele'!AF48='alle Spiele'!AG48,ABS('alle Spiele'!$H48-'alle Spiele'!AF48)=1),Punktsystem!$B$10,0),0)</f>
        <v>0</v>
      </c>
      <c r="AH48" s="225">
        <f>IF(AF48=Punktsystem!$B$5,IF(AND(Punktsystem!$I$14&lt;&gt;"",'alle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AI48" s="230">
        <f>IF(OR('alle Spiele'!AI48="",'alle Spiele'!AJ48=""),0,IF(AND('alle Spiele'!$H48='alle Spiele'!AI48,'alle Spiele'!$J48='alle Spiele'!AJ48),Punktsystem!$B$5,IF(OR(AND('alle Spiele'!$H48-'alle Spiele'!$J48&lt;0,'alle Spiele'!AI48-'alle Spiele'!AJ48&lt;0),AND('alle Spiele'!$H48-'alle Spiele'!$J48&gt;0,'alle Spiele'!AI48-'alle Spiele'!AJ48&gt;0),AND('alle Spiele'!$H48-'alle Spiele'!$J48=0,'alle Spiele'!AI48-'alle Spiele'!AJ48=0)),Punktsystem!$B$6,0)))</f>
        <v>0</v>
      </c>
      <c r="AJ48" s="224">
        <f>IF(AI48=Punktsystem!$B$6,IF(AND(Punktsystem!$D$9&lt;&gt;"",'alle Spiele'!$H48-'alle Spiele'!$J48='alle Spiele'!AI48-'alle Spiele'!AJ48,'alle Spiele'!$H48&lt;&gt;'alle Spiele'!$J48),Punktsystem!$B$9,0)+IF(AND(Punktsystem!$D$11&lt;&gt;"",OR('alle Spiele'!$H48='alle Spiele'!AI48,'alle Spiele'!$J48='alle Spiele'!AJ48)),Punktsystem!$B$11,0)+IF(AND(Punktsystem!$D$10&lt;&gt;"",'alle Spiele'!$H48='alle Spiele'!$J48,'alle Spiele'!AI48='alle Spiele'!AJ48,ABS('alle Spiele'!$H48-'alle Spiele'!AI48)=1),Punktsystem!$B$10,0),0)</f>
        <v>0</v>
      </c>
      <c r="AK48" s="225">
        <f>IF(AI48=Punktsystem!$B$5,IF(AND(Punktsystem!$I$14&lt;&gt;"",'alle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AL48" s="230">
        <f>IF(OR('alle Spiele'!AL48="",'alle Spiele'!AM48=""),0,IF(AND('alle Spiele'!$H48='alle Spiele'!AL48,'alle Spiele'!$J48='alle Spiele'!AM48),Punktsystem!$B$5,IF(OR(AND('alle Spiele'!$H48-'alle Spiele'!$J48&lt;0,'alle Spiele'!AL48-'alle Spiele'!AM48&lt;0),AND('alle Spiele'!$H48-'alle Spiele'!$J48&gt;0,'alle Spiele'!AL48-'alle Spiele'!AM48&gt;0),AND('alle Spiele'!$H48-'alle Spiele'!$J48=0,'alle Spiele'!AL48-'alle Spiele'!AM48=0)),Punktsystem!$B$6,0)))</f>
        <v>0</v>
      </c>
      <c r="AM48" s="224">
        <f>IF(AL48=Punktsystem!$B$6,IF(AND(Punktsystem!$D$9&lt;&gt;"",'alle Spiele'!$H48-'alle Spiele'!$J48='alle Spiele'!AL48-'alle Spiele'!AM48,'alle Spiele'!$H48&lt;&gt;'alle Spiele'!$J48),Punktsystem!$B$9,0)+IF(AND(Punktsystem!$D$11&lt;&gt;"",OR('alle Spiele'!$H48='alle Spiele'!AL48,'alle Spiele'!$J48='alle Spiele'!AM48)),Punktsystem!$B$11,0)+IF(AND(Punktsystem!$D$10&lt;&gt;"",'alle Spiele'!$H48='alle Spiele'!$J48,'alle Spiele'!AL48='alle Spiele'!AM48,ABS('alle Spiele'!$H48-'alle Spiele'!AL48)=1),Punktsystem!$B$10,0),0)</f>
        <v>0</v>
      </c>
      <c r="AN48" s="225">
        <f>IF(AL48=Punktsystem!$B$5,IF(AND(Punktsystem!$I$14&lt;&gt;"",'alle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AO48" s="230">
        <f>IF(OR('alle Spiele'!AO48="",'alle Spiele'!AP48=""),0,IF(AND('alle Spiele'!$H48='alle Spiele'!AO48,'alle Spiele'!$J48='alle Spiele'!AP48),Punktsystem!$B$5,IF(OR(AND('alle Spiele'!$H48-'alle Spiele'!$J48&lt;0,'alle Spiele'!AO48-'alle Spiele'!AP48&lt;0),AND('alle Spiele'!$H48-'alle Spiele'!$J48&gt;0,'alle Spiele'!AO48-'alle Spiele'!AP48&gt;0),AND('alle Spiele'!$H48-'alle Spiele'!$J48=0,'alle Spiele'!AO48-'alle Spiele'!AP48=0)),Punktsystem!$B$6,0)))</f>
        <v>0</v>
      </c>
      <c r="AP48" s="224">
        <f>IF(AO48=Punktsystem!$B$6,IF(AND(Punktsystem!$D$9&lt;&gt;"",'alle Spiele'!$H48-'alle Spiele'!$J48='alle Spiele'!AO48-'alle Spiele'!AP48,'alle Spiele'!$H48&lt;&gt;'alle Spiele'!$J48),Punktsystem!$B$9,0)+IF(AND(Punktsystem!$D$11&lt;&gt;"",OR('alle Spiele'!$H48='alle Spiele'!AO48,'alle Spiele'!$J48='alle Spiele'!AP48)),Punktsystem!$B$11,0)+IF(AND(Punktsystem!$D$10&lt;&gt;"",'alle Spiele'!$H48='alle Spiele'!$J48,'alle Spiele'!AO48='alle Spiele'!AP48,ABS('alle Spiele'!$H48-'alle Spiele'!AO48)=1),Punktsystem!$B$10,0),0)</f>
        <v>0</v>
      </c>
      <c r="AQ48" s="225">
        <f>IF(AO48=Punktsystem!$B$5,IF(AND(Punktsystem!$I$14&lt;&gt;"",'alle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AR48" s="230">
        <f>IF(OR('alle Spiele'!AR48="",'alle Spiele'!AS48=""),0,IF(AND('alle Spiele'!$H48='alle Spiele'!AR48,'alle Spiele'!$J48='alle Spiele'!AS48),Punktsystem!$B$5,IF(OR(AND('alle Spiele'!$H48-'alle Spiele'!$J48&lt;0,'alle Spiele'!AR48-'alle Spiele'!AS48&lt;0),AND('alle Spiele'!$H48-'alle Spiele'!$J48&gt;0,'alle Spiele'!AR48-'alle Spiele'!AS48&gt;0),AND('alle Spiele'!$H48-'alle Spiele'!$J48=0,'alle Spiele'!AR48-'alle Spiele'!AS48=0)),Punktsystem!$B$6,0)))</f>
        <v>0</v>
      </c>
      <c r="AS48" s="224">
        <f>IF(AR48=Punktsystem!$B$6,IF(AND(Punktsystem!$D$9&lt;&gt;"",'alle Spiele'!$H48-'alle Spiele'!$J48='alle Spiele'!AR48-'alle Spiele'!AS48,'alle Spiele'!$H48&lt;&gt;'alle Spiele'!$J48),Punktsystem!$B$9,0)+IF(AND(Punktsystem!$D$11&lt;&gt;"",OR('alle Spiele'!$H48='alle Spiele'!AR48,'alle Spiele'!$J48='alle Spiele'!AS48)),Punktsystem!$B$11,0)+IF(AND(Punktsystem!$D$10&lt;&gt;"",'alle Spiele'!$H48='alle Spiele'!$J48,'alle Spiele'!AR48='alle Spiele'!AS48,ABS('alle Spiele'!$H48-'alle Spiele'!AR48)=1),Punktsystem!$B$10,0),0)</f>
        <v>0</v>
      </c>
      <c r="AT48" s="225">
        <f>IF(AR48=Punktsystem!$B$5,IF(AND(Punktsystem!$I$14&lt;&gt;"",'alle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AU48" s="230">
        <f>IF(OR('alle Spiele'!AU48="",'alle Spiele'!AV48=""),0,IF(AND('alle Spiele'!$H48='alle Spiele'!AU48,'alle Spiele'!$J48='alle Spiele'!AV48),Punktsystem!$B$5,IF(OR(AND('alle Spiele'!$H48-'alle Spiele'!$J48&lt;0,'alle Spiele'!AU48-'alle Spiele'!AV48&lt;0),AND('alle Spiele'!$H48-'alle Spiele'!$J48&gt;0,'alle Spiele'!AU48-'alle Spiele'!AV48&gt;0),AND('alle Spiele'!$H48-'alle Spiele'!$J48=0,'alle Spiele'!AU48-'alle Spiele'!AV48=0)),Punktsystem!$B$6,0)))</f>
        <v>0</v>
      </c>
      <c r="AV48" s="224">
        <f>IF(AU48=Punktsystem!$B$6,IF(AND(Punktsystem!$D$9&lt;&gt;"",'alle Spiele'!$H48-'alle Spiele'!$J48='alle Spiele'!AU48-'alle Spiele'!AV48,'alle Spiele'!$H48&lt;&gt;'alle Spiele'!$J48),Punktsystem!$B$9,0)+IF(AND(Punktsystem!$D$11&lt;&gt;"",OR('alle Spiele'!$H48='alle Spiele'!AU48,'alle Spiele'!$J48='alle Spiele'!AV48)),Punktsystem!$B$11,0)+IF(AND(Punktsystem!$D$10&lt;&gt;"",'alle Spiele'!$H48='alle Spiele'!$J48,'alle Spiele'!AU48='alle Spiele'!AV48,ABS('alle Spiele'!$H48-'alle Spiele'!AU48)=1),Punktsystem!$B$10,0),0)</f>
        <v>0</v>
      </c>
      <c r="AW48" s="225">
        <f>IF(AU48=Punktsystem!$B$5,IF(AND(Punktsystem!$I$14&lt;&gt;"",'alle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AX48" s="230">
        <f>IF(OR('alle Spiele'!AX48="",'alle Spiele'!AY48=""),0,IF(AND('alle Spiele'!$H48='alle Spiele'!AX48,'alle Spiele'!$J48='alle Spiele'!AY48),Punktsystem!$B$5,IF(OR(AND('alle Spiele'!$H48-'alle Spiele'!$J48&lt;0,'alle Spiele'!AX48-'alle Spiele'!AY48&lt;0),AND('alle Spiele'!$H48-'alle Spiele'!$J48&gt;0,'alle Spiele'!AX48-'alle Spiele'!AY48&gt;0),AND('alle Spiele'!$H48-'alle Spiele'!$J48=0,'alle Spiele'!AX48-'alle Spiele'!AY48=0)),Punktsystem!$B$6,0)))</f>
        <v>0</v>
      </c>
      <c r="AY48" s="224">
        <f>IF(AX48=Punktsystem!$B$6,IF(AND(Punktsystem!$D$9&lt;&gt;"",'alle Spiele'!$H48-'alle Spiele'!$J48='alle Spiele'!AX48-'alle Spiele'!AY48,'alle Spiele'!$H48&lt;&gt;'alle Spiele'!$J48),Punktsystem!$B$9,0)+IF(AND(Punktsystem!$D$11&lt;&gt;"",OR('alle Spiele'!$H48='alle Spiele'!AX48,'alle Spiele'!$J48='alle Spiele'!AY48)),Punktsystem!$B$11,0)+IF(AND(Punktsystem!$D$10&lt;&gt;"",'alle Spiele'!$H48='alle Spiele'!$J48,'alle Spiele'!AX48='alle Spiele'!AY48,ABS('alle Spiele'!$H48-'alle Spiele'!AX48)=1),Punktsystem!$B$10,0),0)</f>
        <v>0</v>
      </c>
      <c r="AZ48" s="225">
        <f>IF(AX48=Punktsystem!$B$5,IF(AND(Punktsystem!$I$14&lt;&gt;"",'alle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BA48" s="230">
        <f>IF(OR('alle Spiele'!BA48="",'alle Spiele'!BB48=""),0,IF(AND('alle Spiele'!$H48='alle Spiele'!BA48,'alle Spiele'!$J48='alle Spiele'!BB48),Punktsystem!$B$5,IF(OR(AND('alle Spiele'!$H48-'alle Spiele'!$J48&lt;0,'alle Spiele'!BA48-'alle Spiele'!BB48&lt;0),AND('alle Spiele'!$H48-'alle Spiele'!$J48&gt;0,'alle Spiele'!BA48-'alle Spiele'!BB48&gt;0),AND('alle Spiele'!$H48-'alle Spiele'!$J48=0,'alle Spiele'!BA48-'alle Spiele'!BB48=0)),Punktsystem!$B$6,0)))</f>
        <v>0</v>
      </c>
      <c r="BB48" s="224">
        <f>IF(BA48=Punktsystem!$B$6,IF(AND(Punktsystem!$D$9&lt;&gt;"",'alle Spiele'!$H48-'alle Spiele'!$J48='alle Spiele'!BA48-'alle Spiele'!BB48,'alle Spiele'!$H48&lt;&gt;'alle Spiele'!$J48),Punktsystem!$B$9,0)+IF(AND(Punktsystem!$D$11&lt;&gt;"",OR('alle Spiele'!$H48='alle Spiele'!BA48,'alle Spiele'!$J48='alle Spiele'!BB48)),Punktsystem!$B$11,0)+IF(AND(Punktsystem!$D$10&lt;&gt;"",'alle Spiele'!$H48='alle Spiele'!$J48,'alle Spiele'!BA48='alle Spiele'!BB48,ABS('alle Spiele'!$H48-'alle Spiele'!BA48)=1),Punktsystem!$B$10,0),0)</f>
        <v>0</v>
      </c>
      <c r="BC48" s="225">
        <f>IF(BA48=Punktsystem!$B$5,IF(AND(Punktsystem!$I$14&lt;&gt;"",'alle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BD48" s="230">
        <f>IF(OR('alle Spiele'!BD48="",'alle Spiele'!BE48=""),0,IF(AND('alle Spiele'!$H48='alle Spiele'!BD48,'alle Spiele'!$J48='alle Spiele'!BE48),Punktsystem!$B$5,IF(OR(AND('alle Spiele'!$H48-'alle Spiele'!$J48&lt;0,'alle Spiele'!BD48-'alle Spiele'!BE48&lt;0),AND('alle Spiele'!$H48-'alle Spiele'!$J48&gt;0,'alle Spiele'!BD48-'alle Spiele'!BE48&gt;0),AND('alle Spiele'!$H48-'alle Spiele'!$J48=0,'alle Spiele'!BD48-'alle Spiele'!BE48=0)),Punktsystem!$B$6,0)))</f>
        <v>0</v>
      </c>
      <c r="BE48" s="224">
        <f>IF(BD48=Punktsystem!$B$6,IF(AND(Punktsystem!$D$9&lt;&gt;"",'alle Spiele'!$H48-'alle Spiele'!$J48='alle Spiele'!BD48-'alle Spiele'!BE48,'alle Spiele'!$H48&lt;&gt;'alle Spiele'!$J48),Punktsystem!$B$9,0)+IF(AND(Punktsystem!$D$11&lt;&gt;"",OR('alle Spiele'!$H48='alle Spiele'!BD48,'alle Spiele'!$J48='alle Spiele'!BE48)),Punktsystem!$B$11,0)+IF(AND(Punktsystem!$D$10&lt;&gt;"",'alle Spiele'!$H48='alle Spiele'!$J48,'alle Spiele'!BD48='alle Spiele'!BE48,ABS('alle Spiele'!$H48-'alle Spiele'!BD48)=1),Punktsystem!$B$10,0),0)</f>
        <v>0</v>
      </c>
      <c r="BF48" s="225">
        <f>IF(BD48=Punktsystem!$B$5,IF(AND(Punktsystem!$I$14&lt;&gt;"",'alle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BG48" s="230">
        <f>IF(OR('alle Spiele'!BG48="",'alle Spiele'!BH48=""),0,IF(AND('alle Spiele'!$H48='alle Spiele'!BG48,'alle Spiele'!$J48='alle Spiele'!BH48),Punktsystem!$B$5,IF(OR(AND('alle Spiele'!$H48-'alle Spiele'!$J48&lt;0,'alle Spiele'!BG48-'alle Spiele'!BH48&lt;0),AND('alle Spiele'!$H48-'alle Spiele'!$J48&gt;0,'alle Spiele'!BG48-'alle Spiele'!BH48&gt;0),AND('alle Spiele'!$H48-'alle Spiele'!$J48=0,'alle Spiele'!BG48-'alle Spiele'!BH48=0)),Punktsystem!$B$6,0)))</f>
        <v>0</v>
      </c>
      <c r="BH48" s="224">
        <f>IF(BG48=Punktsystem!$B$6,IF(AND(Punktsystem!$D$9&lt;&gt;"",'alle Spiele'!$H48-'alle Spiele'!$J48='alle Spiele'!BG48-'alle Spiele'!BH48,'alle Spiele'!$H48&lt;&gt;'alle Spiele'!$J48),Punktsystem!$B$9,0)+IF(AND(Punktsystem!$D$11&lt;&gt;"",OR('alle Spiele'!$H48='alle Spiele'!BG48,'alle Spiele'!$J48='alle Spiele'!BH48)),Punktsystem!$B$11,0)+IF(AND(Punktsystem!$D$10&lt;&gt;"",'alle Spiele'!$H48='alle Spiele'!$J48,'alle Spiele'!BG48='alle Spiele'!BH48,ABS('alle Spiele'!$H48-'alle Spiele'!BG48)=1),Punktsystem!$B$10,0),0)</f>
        <v>0</v>
      </c>
      <c r="BI48" s="225">
        <f>IF(BG48=Punktsystem!$B$5,IF(AND(Punktsystem!$I$14&lt;&gt;"",'alle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BJ48" s="230">
        <f>IF(OR('alle Spiele'!BJ48="",'alle Spiele'!BK48=""),0,IF(AND('alle Spiele'!$H48='alle Spiele'!BJ48,'alle Spiele'!$J48='alle Spiele'!BK48),Punktsystem!$B$5,IF(OR(AND('alle Spiele'!$H48-'alle Spiele'!$J48&lt;0,'alle Spiele'!BJ48-'alle Spiele'!BK48&lt;0),AND('alle Spiele'!$H48-'alle Spiele'!$J48&gt;0,'alle Spiele'!BJ48-'alle Spiele'!BK48&gt;0),AND('alle Spiele'!$H48-'alle Spiele'!$J48=0,'alle Spiele'!BJ48-'alle Spiele'!BK48=0)),Punktsystem!$B$6,0)))</f>
        <v>0</v>
      </c>
      <c r="BK48" s="224">
        <f>IF(BJ48=Punktsystem!$B$6,IF(AND(Punktsystem!$D$9&lt;&gt;"",'alle Spiele'!$H48-'alle Spiele'!$J48='alle Spiele'!BJ48-'alle Spiele'!BK48,'alle Spiele'!$H48&lt;&gt;'alle Spiele'!$J48),Punktsystem!$B$9,0)+IF(AND(Punktsystem!$D$11&lt;&gt;"",OR('alle Spiele'!$H48='alle Spiele'!BJ48,'alle Spiele'!$J48='alle Spiele'!BK48)),Punktsystem!$B$11,0)+IF(AND(Punktsystem!$D$10&lt;&gt;"",'alle Spiele'!$H48='alle Spiele'!$J48,'alle Spiele'!BJ48='alle Spiele'!BK48,ABS('alle Spiele'!$H48-'alle Spiele'!BJ48)=1),Punktsystem!$B$10,0),0)</f>
        <v>0</v>
      </c>
      <c r="BL48" s="225">
        <f>IF(BJ48=Punktsystem!$B$5,IF(AND(Punktsystem!$I$14&lt;&gt;"",'alle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BM48" s="230">
        <f>IF(OR('alle Spiele'!BM48="",'alle Spiele'!BN48=""),0,IF(AND('alle Spiele'!$H48='alle Spiele'!BM48,'alle Spiele'!$J48='alle Spiele'!BN48),Punktsystem!$B$5,IF(OR(AND('alle Spiele'!$H48-'alle Spiele'!$J48&lt;0,'alle Spiele'!BM48-'alle Spiele'!BN48&lt;0),AND('alle Spiele'!$H48-'alle Spiele'!$J48&gt;0,'alle Spiele'!BM48-'alle Spiele'!BN48&gt;0),AND('alle Spiele'!$H48-'alle Spiele'!$J48=0,'alle Spiele'!BM48-'alle Spiele'!BN48=0)),Punktsystem!$B$6,0)))</f>
        <v>0</v>
      </c>
      <c r="BN48" s="224">
        <f>IF(BM48=Punktsystem!$B$6,IF(AND(Punktsystem!$D$9&lt;&gt;"",'alle Spiele'!$H48-'alle Spiele'!$J48='alle Spiele'!BM48-'alle Spiele'!BN48,'alle Spiele'!$H48&lt;&gt;'alle Spiele'!$J48),Punktsystem!$B$9,0)+IF(AND(Punktsystem!$D$11&lt;&gt;"",OR('alle Spiele'!$H48='alle Spiele'!BM48,'alle Spiele'!$J48='alle Spiele'!BN48)),Punktsystem!$B$11,0)+IF(AND(Punktsystem!$D$10&lt;&gt;"",'alle Spiele'!$H48='alle Spiele'!$J48,'alle Spiele'!BM48='alle Spiele'!BN48,ABS('alle Spiele'!$H48-'alle Spiele'!BM48)=1),Punktsystem!$B$10,0),0)</f>
        <v>0</v>
      </c>
      <c r="BO48" s="225">
        <f>IF(BM48=Punktsystem!$B$5,IF(AND(Punktsystem!$I$14&lt;&gt;"",'alle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BP48" s="230">
        <f>IF(OR('alle Spiele'!BP48="",'alle Spiele'!BQ48=""),0,IF(AND('alle Spiele'!$H48='alle Spiele'!BP48,'alle Spiele'!$J48='alle Spiele'!BQ48),Punktsystem!$B$5,IF(OR(AND('alle Spiele'!$H48-'alle Spiele'!$J48&lt;0,'alle Spiele'!BP48-'alle Spiele'!BQ48&lt;0),AND('alle Spiele'!$H48-'alle Spiele'!$J48&gt;0,'alle Spiele'!BP48-'alle Spiele'!BQ48&gt;0),AND('alle Spiele'!$H48-'alle Spiele'!$J48=0,'alle Spiele'!BP48-'alle Spiele'!BQ48=0)),Punktsystem!$B$6,0)))</f>
        <v>0</v>
      </c>
      <c r="BQ48" s="224">
        <f>IF(BP48=Punktsystem!$B$6,IF(AND(Punktsystem!$D$9&lt;&gt;"",'alle Spiele'!$H48-'alle Spiele'!$J48='alle Spiele'!BP48-'alle Spiele'!BQ48,'alle Spiele'!$H48&lt;&gt;'alle Spiele'!$J48),Punktsystem!$B$9,0)+IF(AND(Punktsystem!$D$11&lt;&gt;"",OR('alle Spiele'!$H48='alle Spiele'!BP48,'alle Spiele'!$J48='alle Spiele'!BQ48)),Punktsystem!$B$11,0)+IF(AND(Punktsystem!$D$10&lt;&gt;"",'alle Spiele'!$H48='alle Spiele'!$J48,'alle Spiele'!BP48='alle Spiele'!BQ48,ABS('alle Spiele'!$H48-'alle Spiele'!BP48)=1),Punktsystem!$B$10,0),0)</f>
        <v>0</v>
      </c>
      <c r="BR48" s="225">
        <f>IF(BP48=Punktsystem!$B$5,IF(AND(Punktsystem!$I$14&lt;&gt;"",'alle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BS48" s="230">
        <f>IF(OR('alle Spiele'!BS48="",'alle Spiele'!BT48=""),0,IF(AND('alle Spiele'!$H48='alle Spiele'!BS48,'alle Spiele'!$J48='alle Spiele'!BT48),Punktsystem!$B$5,IF(OR(AND('alle Spiele'!$H48-'alle Spiele'!$J48&lt;0,'alle Spiele'!BS48-'alle Spiele'!BT48&lt;0),AND('alle Spiele'!$H48-'alle Spiele'!$J48&gt;0,'alle Spiele'!BS48-'alle Spiele'!BT48&gt;0),AND('alle Spiele'!$H48-'alle Spiele'!$J48=0,'alle Spiele'!BS48-'alle Spiele'!BT48=0)),Punktsystem!$B$6,0)))</f>
        <v>0</v>
      </c>
      <c r="BT48" s="224">
        <f>IF(BS48=Punktsystem!$B$6,IF(AND(Punktsystem!$D$9&lt;&gt;"",'alle Spiele'!$H48-'alle Spiele'!$J48='alle Spiele'!BS48-'alle Spiele'!BT48,'alle Spiele'!$H48&lt;&gt;'alle Spiele'!$J48),Punktsystem!$B$9,0)+IF(AND(Punktsystem!$D$11&lt;&gt;"",OR('alle Spiele'!$H48='alle Spiele'!BS48,'alle Spiele'!$J48='alle Spiele'!BT48)),Punktsystem!$B$11,0)+IF(AND(Punktsystem!$D$10&lt;&gt;"",'alle Spiele'!$H48='alle Spiele'!$J48,'alle Spiele'!BS48='alle Spiele'!BT48,ABS('alle Spiele'!$H48-'alle Spiele'!BS48)=1),Punktsystem!$B$10,0),0)</f>
        <v>0</v>
      </c>
      <c r="BU48" s="225">
        <f>IF(BS48=Punktsystem!$B$5,IF(AND(Punktsystem!$I$14&lt;&gt;"",'alle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BV48" s="230">
        <f>IF(OR('alle Spiele'!BV48="",'alle Spiele'!BW48=""),0,IF(AND('alle Spiele'!$H48='alle Spiele'!BV48,'alle Spiele'!$J48='alle Spiele'!BW48),Punktsystem!$B$5,IF(OR(AND('alle Spiele'!$H48-'alle Spiele'!$J48&lt;0,'alle Spiele'!BV48-'alle Spiele'!BW48&lt;0),AND('alle Spiele'!$H48-'alle Spiele'!$J48&gt;0,'alle Spiele'!BV48-'alle Spiele'!BW48&gt;0),AND('alle Spiele'!$H48-'alle Spiele'!$J48=0,'alle Spiele'!BV48-'alle Spiele'!BW48=0)),Punktsystem!$B$6,0)))</f>
        <v>0</v>
      </c>
      <c r="BW48" s="224">
        <f>IF(BV48=Punktsystem!$B$6,IF(AND(Punktsystem!$D$9&lt;&gt;"",'alle Spiele'!$H48-'alle Spiele'!$J48='alle Spiele'!BV48-'alle Spiele'!BW48,'alle Spiele'!$H48&lt;&gt;'alle Spiele'!$J48),Punktsystem!$B$9,0)+IF(AND(Punktsystem!$D$11&lt;&gt;"",OR('alle Spiele'!$H48='alle Spiele'!BV48,'alle Spiele'!$J48='alle Spiele'!BW48)),Punktsystem!$B$11,0)+IF(AND(Punktsystem!$D$10&lt;&gt;"",'alle Spiele'!$H48='alle Spiele'!$J48,'alle Spiele'!BV48='alle Spiele'!BW48,ABS('alle Spiele'!$H48-'alle Spiele'!BV48)=1),Punktsystem!$B$10,0),0)</f>
        <v>0</v>
      </c>
      <c r="BX48" s="225">
        <f>IF(BV48=Punktsystem!$B$5,IF(AND(Punktsystem!$I$14&lt;&gt;"",'alle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BY48" s="230">
        <f>IF(OR('alle Spiele'!BY48="",'alle Spiele'!BZ48=""),0,IF(AND('alle Spiele'!$H48='alle Spiele'!BY48,'alle Spiele'!$J48='alle Spiele'!BZ48),Punktsystem!$B$5,IF(OR(AND('alle Spiele'!$H48-'alle Spiele'!$J48&lt;0,'alle Spiele'!BY48-'alle Spiele'!BZ48&lt;0),AND('alle Spiele'!$H48-'alle Spiele'!$J48&gt;0,'alle Spiele'!BY48-'alle Spiele'!BZ48&gt;0),AND('alle Spiele'!$H48-'alle Spiele'!$J48=0,'alle Spiele'!BY48-'alle Spiele'!BZ48=0)),Punktsystem!$B$6,0)))</f>
        <v>0</v>
      </c>
      <c r="BZ48" s="224">
        <f>IF(BY48=Punktsystem!$B$6,IF(AND(Punktsystem!$D$9&lt;&gt;"",'alle Spiele'!$H48-'alle Spiele'!$J48='alle Spiele'!BY48-'alle Spiele'!BZ48,'alle Spiele'!$H48&lt;&gt;'alle Spiele'!$J48),Punktsystem!$B$9,0)+IF(AND(Punktsystem!$D$11&lt;&gt;"",OR('alle Spiele'!$H48='alle Spiele'!BY48,'alle Spiele'!$J48='alle Spiele'!BZ48)),Punktsystem!$B$11,0)+IF(AND(Punktsystem!$D$10&lt;&gt;"",'alle Spiele'!$H48='alle Spiele'!$J48,'alle Spiele'!BY48='alle Spiele'!BZ48,ABS('alle Spiele'!$H48-'alle Spiele'!BY48)=1),Punktsystem!$B$10,0),0)</f>
        <v>0</v>
      </c>
      <c r="CA48" s="225">
        <f>IF(BY48=Punktsystem!$B$5,IF(AND(Punktsystem!$I$14&lt;&gt;"",'alle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CB48" s="230">
        <f>IF(OR('alle Spiele'!CB48="",'alle Spiele'!CC48=""),0,IF(AND('alle Spiele'!$H48='alle Spiele'!CB48,'alle Spiele'!$J48='alle Spiele'!CC48),Punktsystem!$B$5,IF(OR(AND('alle Spiele'!$H48-'alle Spiele'!$J48&lt;0,'alle Spiele'!CB48-'alle Spiele'!CC48&lt;0),AND('alle Spiele'!$H48-'alle Spiele'!$J48&gt;0,'alle Spiele'!CB48-'alle Spiele'!CC48&gt;0),AND('alle Spiele'!$H48-'alle Spiele'!$J48=0,'alle Spiele'!CB48-'alle Spiele'!CC48=0)),Punktsystem!$B$6,0)))</f>
        <v>0</v>
      </c>
      <c r="CC48" s="224">
        <f>IF(CB48=Punktsystem!$B$6,IF(AND(Punktsystem!$D$9&lt;&gt;"",'alle Spiele'!$H48-'alle Spiele'!$J48='alle Spiele'!CB48-'alle Spiele'!CC48,'alle Spiele'!$H48&lt;&gt;'alle Spiele'!$J48),Punktsystem!$B$9,0)+IF(AND(Punktsystem!$D$11&lt;&gt;"",OR('alle Spiele'!$H48='alle Spiele'!CB48,'alle Spiele'!$J48='alle Spiele'!CC48)),Punktsystem!$B$11,0)+IF(AND(Punktsystem!$D$10&lt;&gt;"",'alle Spiele'!$H48='alle Spiele'!$J48,'alle Spiele'!CB48='alle Spiele'!CC48,ABS('alle Spiele'!$H48-'alle Spiele'!CB48)=1),Punktsystem!$B$10,0),0)</f>
        <v>0</v>
      </c>
      <c r="CD48" s="225">
        <f>IF(CB48=Punktsystem!$B$5,IF(AND(Punktsystem!$I$14&lt;&gt;"",'alle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CE48" s="230">
        <f>IF(OR('alle Spiele'!CE48="",'alle Spiele'!CF48=""),0,IF(AND('alle Spiele'!$H48='alle Spiele'!CE48,'alle Spiele'!$J48='alle Spiele'!CF48),Punktsystem!$B$5,IF(OR(AND('alle Spiele'!$H48-'alle Spiele'!$J48&lt;0,'alle Spiele'!CE48-'alle Spiele'!CF48&lt;0),AND('alle Spiele'!$H48-'alle Spiele'!$J48&gt;0,'alle Spiele'!CE48-'alle Spiele'!CF48&gt;0),AND('alle Spiele'!$H48-'alle Spiele'!$J48=0,'alle Spiele'!CE48-'alle Spiele'!CF48=0)),Punktsystem!$B$6,0)))</f>
        <v>0</v>
      </c>
      <c r="CF48" s="224">
        <f>IF(CE48=Punktsystem!$B$6,IF(AND(Punktsystem!$D$9&lt;&gt;"",'alle Spiele'!$H48-'alle Spiele'!$J48='alle Spiele'!CE48-'alle Spiele'!CF48,'alle Spiele'!$H48&lt;&gt;'alle Spiele'!$J48),Punktsystem!$B$9,0)+IF(AND(Punktsystem!$D$11&lt;&gt;"",OR('alle Spiele'!$H48='alle Spiele'!CE48,'alle Spiele'!$J48='alle Spiele'!CF48)),Punktsystem!$B$11,0)+IF(AND(Punktsystem!$D$10&lt;&gt;"",'alle Spiele'!$H48='alle Spiele'!$J48,'alle Spiele'!CE48='alle Spiele'!CF48,ABS('alle Spiele'!$H48-'alle Spiele'!CE48)=1),Punktsystem!$B$10,0),0)</f>
        <v>0</v>
      </c>
      <c r="CG48" s="225">
        <f>IF(CE48=Punktsystem!$B$5,IF(AND(Punktsystem!$I$14&lt;&gt;"",'alle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CH48" s="230">
        <f>IF(OR('alle Spiele'!CH48="",'alle Spiele'!CI48=""),0,IF(AND('alle Spiele'!$H48='alle Spiele'!CH48,'alle Spiele'!$J48='alle Spiele'!CI48),Punktsystem!$B$5,IF(OR(AND('alle Spiele'!$H48-'alle Spiele'!$J48&lt;0,'alle Spiele'!CH48-'alle Spiele'!CI48&lt;0),AND('alle Spiele'!$H48-'alle Spiele'!$J48&gt;0,'alle Spiele'!CH48-'alle Spiele'!CI48&gt;0),AND('alle Spiele'!$H48-'alle Spiele'!$J48=0,'alle Spiele'!CH48-'alle Spiele'!CI48=0)),Punktsystem!$B$6,0)))</f>
        <v>0</v>
      </c>
      <c r="CI48" s="224">
        <f>IF(CH48=Punktsystem!$B$6,IF(AND(Punktsystem!$D$9&lt;&gt;"",'alle Spiele'!$H48-'alle Spiele'!$J48='alle Spiele'!CH48-'alle Spiele'!CI48,'alle Spiele'!$H48&lt;&gt;'alle Spiele'!$J48),Punktsystem!$B$9,0)+IF(AND(Punktsystem!$D$11&lt;&gt;"",OR('alle Spiele'!$H48='alle Spiele'!CH48,'alle Spiele'!$J48='alle Spiele'!CI48)),Punktsystem!$B$11,0)+IF(AND(Punktsystem!$D$10&lt;&gt;"",'alle Spiele'!$H48='alle Spiele'!$J48,'alle Spiele'!CH48='alle Spiele'!CI48,ABS('alle Spiele'!$H48-'alle Spiele'!CH48)=1),Punktsystem!$B$10,0),0)</f>
        <v>0</v>
      </c>
      <c r="CJ48" s="225">
        <f>IF(CH48=Punktsystem!$B$5,IF(AND(Punktsystem!$I$14&lt;&gt;"",'alle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CK48" s="230">
        <f>IF(OR('alle Spiele'!CK48="",'alle Spiele'!CL48=""),0,IF(AND('alle Spiele'!$H48='alle Spiele'!CK48,'alle Spiele'!$J48='alle Spiele'!CL48),Punktsystem!$B$5,IF(OR(AND('alle Spiele'!$H48-'alle Spiele'!$J48&lt;0,'alle Spiele'!CK48-'alle Spiele'!CL48&lt;0),AND('alle Spiele'!$H48-'alle Spiele'!$J48&gt;0,'alle Spiele'!CK48-'alle Spiele'!CL48&gt;0),AND('alle Spiele'!$H48-'alle Spiele'!$J48=0,'alle Spiele'!CK48-'alle Spiele'!CL48=0)),Punktsystem!$B$6,0)))</f>
        <v>0</v>
      </c>
      <c r="CL48" s="224">
        <f>IF(CK48=Punktsystem!$B$6,IF(AND(Punktsystem!$D$9&lt;&gt;"",'alle Spiele'!$H48-'alle Spiele'!$J48='alle Spiele'!CK48-'alle Spiele'!CL48,'alle Spiele'!$H48&lt;&gt;'alle Spiele'!$J48),Punktsystem!$B$9,0)+IF(AND(Punktsystem!$D$11&lt;&gt;"",OR('alle Spiele'!$H48='alle Spiele'!CK48,'alle Spiele'!$J48='alle Spiele'!CL48)),Punktsystem!$B$11,0)+IF(AND(Punktsystem!$D$10&lt;&gt;"",'alle Spiele'!$H48='alle Spiele'!$J48,'alle Spiele'!CK48='alle Spiele'!CL48,ABS('alle Spiele'!$H48-'alle Spiele'!CK48)=1),Punktsystem!$B$10,0),0)</f>
        <v>0</v>
      </c>
      <c r="CM48" s="225">
        <f>IF(CK48=Punktsystem!$B$5,IF(AND(Punktsystem!$I$14&lt;&gt;"",'alle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CN48" s="230">
        <f>IF(OR('alle Spiele'!CN48="",'alle Spiele'!CO48=""),0,IF(AND('alle Spiele'!$H48='alle Spiele'!CN48,'alle Spiele'!$J48='alle Spiele'!CO48),Punktsystem!$B$5,IF(OR(AND('alle Spiele'!$H48-'alle Spiele'!$J48&lt;0,'alle Spiele'!CN48-'alle Spiele'!CO48&lt;0),AND('alle Spiele'!$H48-'alle Spiele'!$J48&gt;0,'alle Spiele'!CN48-'alle Spiele'!CO48&gt;0),AND('alle Spiele'!$H48-'alle Spiele'!$J48=0,'alle Spiele'!CN48-'alle Spiele'!CO48=0)),Punktsystem!$B$6,0)))</f>
        <v>0</v>
      </c>
      <c r="CO48" s="224">
        <f>IF(CN48=Punktsystem!$B$6,IF(AND(Punktsystem!$D$9&lt;&gt;"",'alle Spiele'!$H48-'alle Spiele'!$J48='alle Spiele'!CN48-'alle Spiele'!CO48,'alle Spiele'!$H48&lt;&gt;'alle Spiele'!$J48),Punktsystem!$B$9,0)+IF(AND(Punktsystem!$D$11&lt;&gt;"",OR('alle Spiele'!$H48='alle Spiele'!CN48,'alle Spiele'!$J48='alle Spiele'!CO48)),Punktsystem!$B$11,0)+IF(AND(Punktsystem!$D$10&lt;&gt;"",'alle Spiele'!$H48='alle Spiele'!$J48,'alle Spiele'!CN48='alle Spiele'!CO48,ABS('alle Spiele'!$H48-'alle Spiele'!CN48)=1),Punktsystem!$B$10,0),0)</f>
        <v>0</v>
      </c>
      <c r="CP48" s="225">
        <f>IF(CN48=Punktsystem!$B$5,IF(AND(Punktsystem!$I$14&lt;&gt;"",'alle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CQ48" s="230">
        <f>IF(OR('alle Spiele'!CQ48="",'alle Spiele'!CR48=""),0,IF(AND('alle Spiele'!$H48='alle Spiele'!CQ48,'alle Spiele'!$J48='alle Spiele'!CR48),Punktsystem!$B$5,IF(OR(AND('alle Spiele'!$H48-'alle Spiele'!$J48&lt;0,'alle Spiele'!CQ48-'alle Spiele'!CR48&lt;0),AND('alle Spiele'!$H48-'alle Spiele'!$J48&gt;0,'alle Spiele'!CQ48-'alle Spiele'!CR48&gt;0),AND('alle Spiele'!$H48-'alle Spiele'!$J48=0,'alle Spiele'!CQ48-'alle Spiele'!CR48=0)),Punktsystem!$B$6,0)))</f>
        <v>0</v>
      </c>
      <c r="CR48" s="224">
        <f>IF(CQ48=Punktsystem!$B$6,IF(AND(Punktsystem!$D$9&lt;&gt;"",'alle Spiele'!$H48-'alle Spiele'!$J48='alle Spiele'!CQ48-'alle Spiele'!CR48,'alle Spiele'!$H48&lt;&gt;'alle Spiele'!$J48),Punktsystem!$B$9,0)+IF(AND(Punktsystem!$D$11&lt;&gt;"",OR('alle Spiele'!$H48='alle Spiele'!CQ48,'alle Spiele'!$J48='alle Spiele'!CR48)),Punktsystem!$B$11,0)+IF(AND(Punktsystem!$D$10&lt;&gt;"",'alle Spiele'!$H48='alle Spiele'!$J48,'alle Spiele'!CQ48='alle Spiele'!CR48,ABS('alle Spiele'!$H48-'alle Spiele'!CQ48)=1),Punktsystem!$B$10,0),0)</f>
        <v>0</v>
      </c>
      <c r="CS48" s="225">
        <f>IF(CQ48=Punktsystem!$B$5,IF(AND(Punktsystem!$I$14&lt;&gt;"",'alle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CT48" s="230">
        <f>IF(OR('alle Spiele'!CT48="",'alle Spiele'!CU48=""),0,IF(AND('alle Spiele'!$H48='alle Spiele'!CT48,'alle Spiele'!$J48='alle Spiele'!CU48),Punktsystem!$B$5,IF(OR(AND('alle Spiele'!$H48-'alle Spiele'!$J48&lt;0,'alle Spiele'!CT48-'alle Spiele'!CU48&lt;0),AND('alle Spiele'!$H48-'alle Spiele'!$J48&gt;0,'alle Spiele'!CT48-'alle Spiele'!CU48&gt;0),AND('alle Spiele'!$H48-'alle Spiele'!$J48=0,'alle Spiele'!CT48-'alle Spiele'!CU48=0)),Punktsystem!$B$6,0)))</f>
        <v>0</v>
      </c>
      <c r="CU48" s="224">
        <f>IF(CT48=Punktsystem!$B$6,IF(AND(Punktsystem!$D$9&lt;&gt;"",'alle Spiele'!$H48-'alle Spiele'!$J48='alle Spiele'!CT48-'alle Spiele'!CU48,'alle Spiele'!$H48&lt;&gt;'alle Spiele'!$J48),Punktsystem!$B$9,0)+IF(AND(Punktsystem!$D$11&lt;&gt;"",OR('alle Spiele'!$H48='alle Spiele'!CT48,'alle Spiele'!$J48='alle Spiele'!CU48)),Punktsystem!$B$11,0)+IF(AND(Punktsystem!$D$10&lt;&gt;"",'alle Spiele'!$H48='alle Spiele'!$J48,'alle Spiele'!CT48='alle Spiele'!CU48,ABS('alle Spiele'!$H48-'alle Spiele'!CT48)=1),Punktsystem!$B$10,0),0)</f>
        <v>0</v>
      </c>
      <c r="CV48" s="225">
        <f>IF(CT48=Punktsystem!$B$5,IF(AND(Punktsystem!$I$14&lt;&gt;"",'alle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CW48" s="230">
        <f>IF(OR('alle Spiele'!CW48="",'alle Spiele'!CX48=""),0,IF(AND('alle Spiele'!$H48='alle Spiele'!CW48,'alle Spiele'!$J48='alle Spiele'!CX48),Punktsystem!$B$5,IF(OR(AND('alle Spiele'!$H48-'alle Spiele'!$J48&lt;0,'alle Spiele'!CW48-'alle Spiele'!CX48&lt;0),AND('alle Spiele'!$H48-'alle Spiele'!$J48&gt;0,'alle Spiele'!CW48-'alle Spiele'!CX48&gt;0),AND('alle Spiele'!$H48-'alle Spiele'!$J48=0,'alle Spiele'!CW48-'alle Spiele'!CX48=0)),Punktsystem!$B$6,0)))</f>
        <v>0</v>
      </c>
      <c r="CX48" s="224">
        <f>IF(CW48=Punktsystem!$B$6,IF(AND(Punktsystem!$D$9&lt;&gt;"",'alle Spiele'!$H48-'alle Spiele'!$J48='alle Spiele'!CW48-'alle Spiele'!CX48,'alle Spiele'!$H48&lt;&gt;'alle Spiele'!$J48),Punktsystem!$B$9,0)+IF(AND(Punktsystem!$D$11&lt;&gt;"",OR('alle Spiele'!$H48='alle Spiele'!CW48,'alle Spiele'!$J48='alle Spiele'!CX48)),Punktsystem!$B$11,0)+IF(AND(Punktsystem!$D$10&lt;&gt;"",'alle Spiele'!$H48='alle Spiele'!$J48,'alle Spiele'!CW48='alle Spiele'!CX48,ABS('alle Spiele'!$H48-'alle Spiele'!CW48)=1),Punktsystem!$B$10,0),0)</f>
        <v>0</v>
      </c>
      <c r="CY48" s="225">
        <f>IF(CW48=Punktsystem!$B$5,IF(AND(Punktsystem!$I$14&lt;&gt;"",'alle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CZ48" s="230">
        <f>IF(OR('alle Spiele'!CZ48="",'alle Spiele'!DA48=""),0,IF(AND('alle Spiele'!$H48='alle Spiele'!CZ48,'alle Spiele'!$J48='alle Spiele'!DA48),Punktsystem!$B$5,IF(OR(AND('alle Spiele'!$H48-'alle Spiele'!$J48&lt;0,'alle Spiele'!CZ48-'alle Spiele'!DA48&lt;0),AND('alle Spiele'!$H48-'alle Spiele'!$J48&gt;0,'alle Spiele'!CZ48-'alle Spiele'!DA48&gt;0),AND('alle Spiele'!$H48-'alle Spiele'!$J48=0,'alle Spiele'!CZ48-'alle Spiele'!DA48=0)),Punktsystem!$B$6,0)))</f>
        <v>0</v>
      </c>
      <c r="DA48" s="224">
        <f>IF(CZ48=Punktsystem!$B$6,IF(AND(Punktsystem!$D$9&lt;&gt;"",'alle Spiele'!$H48-'alle Spiele'!$J48='alle Spiele'!CZ48-'alle Spiele'!DA48,'alle Spiele'!$H48&lt;&gt;'alle Spiele'!$J48),Punktsystem!$B$9,0)+IF(AND(Punktsystem!$D$11&lt;&gt;"",OR('alle Spiele'!$H48='alle Spiele'!CZ48,'alle Spiele'!$J48='alle Spiele'!DA48)),Punktsystem!$B$11,0)+IF(AND(Punktsystem!$D$10&lt;&gt;"",'alle Spiele'!$H48='alle Spiele'!$J48,'alle Spiele'!CZ48='alle Spiele'!DA48,ABS('alle Spiele'!$H48-'alle Spiele'!CZ48)=1),Punktsystem!$B$10,0),0)</f>
        <v>0</v>
      </c>
      <c r="DB48" s="225">
        <f>IF(CZ48=Punktsystem!$B$5,IF(AND(Punktsystem!$I$14&lt;&gt;"",'alle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DC48" s="230">
        <f>IF(OR('alle Spiele'!DC48="",'alle Spiele'!DD48=""),0,IF(AND('alle Spiele'!$H48='alle Spiele'!DC48,'alle Spiele'!$J48='alle Spiele'!DD48),Punktsystem!$B$5,IF(OR(AND('alle Spiele'!$H48-'alle Spiele'!$J48&lt;0,'alle Spiele'!DC48-'alle Spiele'!DD48&lt;0),AND('alle Spiele'!$H48-'alle Spiele'!$J48&gt;0,'alle Spiele'!DC48-'alle Spiele'!DD48&gt;0),AND('alle Spiele'!$H48-'alle Spiele'!$J48=0,'alle Spiele'!DC48-'alle Spiele'!DD48=0)),Punktsystem!$B$6,0)))</f>
        <v>0</v>
      </c>
      <c r="DD48" s="224">
        <f>IF(DC48=Punktsystem!$B$6,IF(AND(Punktsystem!$D$9&lt;&gt;"",'alle Spiele'!$H48-'alle Spiele'!$J48='alle Spiele'!DC48-'alle Spiele'!DD48,'alle Spiele'!$H48&lt;&gt;'alle Spiele'!$J48),Punktsystem!$B$9,0)+IF(AND(Punktsystem!$D$11&lt;&gt;"",OR('alle Spiele'!$H48='alle Spiele'!DC48,'alle Spiele'!$J48='alle Spiele'!DD48)),Punktsystem!$B$11,0)+IF(AND(Punktsystem!$D$10&lt;&gt;"",'alle Spiele'!$H48='alle Spiele'!$J48,'alle Spiele'!DC48='alle Spiele'!DD48,ABS('alle Spiele'!$H48-'alle Spiele'!DC48)=1),Punktsystem!$B$10,0),0)</f>
        <v>0</v>
      </c>
      <c r="DE48" s="225">
        <f>IF(DC48=Punktsystem!$B$5,IF(AND(Punktsystem!$I$14&lt;&gt;"",'alle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DF48" s="230">
        <f>IF(OR('alle Spiele'!DF48="",'alle Spiele'!DG48=""),0,IF(AND('alle Spiele'!$H48='alle Spiele'!DF48,'alle Spiele'!$J48='alle Spiele'!DG48),Punktsystem!$B$5,IF(OR(AND('alle Spiele'!$H48-'alle Spiele'!$J48&lt;0,'alle Spiele'!DF48-'alle Spiele'!DG48&lt;0),AND('alle Spiele'!$H48-'alle Spiele'!$J48&gt;0,'alle Spiele'!DF48-'alle Spiele'!DG48&gt;0),AND('alle Spiele'!$H48-'alle Spiele'!$J48=0,'alle Spiele'!DF48-'alle Spiele'!DG48=0)),Punktsystem!$B$6,0)))</f>
        <v>0</v>
      </c>
      <c r="DG48" s="224">
        <f>IF(DF48=Punktsystem!$B$6,IF(AND(Punktsystem!$D$9&lt;&gt;"",'alle Spiele'!$H48-'alle Spiele'!$J48='alle Spiele'!DF48-'alle Spiele'!DG48,'alle Spiele'!$H48&lt;&gt;'alle Spiele'!$J48),Punktsystem!$B$9,0)+IF(AND(Punktsystem!$D$11&lt;&gt;"",OR('alle Spiele'!$H48='alle Spiele'!DF48,'alle Spiele'!$J48='alle Spiele'!DG48)),Punktsystem!$B$11,0)+IF(AND(Punktsystem!$D$10&lt;&gt;"",'alle Spiele'!$H48='alle Spiele'!$J48,'alle Spiele'!DF48='alle Spiele'!DG48,ABS('alle Spiele'!$H48-'alle Spiele'!DF48)=1),Punktsystem!$B$10,0),0)</f>
        <v>0</v>
      </c>
      <c r="DH48" s="225">
        <f>IF(DF48=Punktsystem!$B$5,IF(AND(Punktsystem!$I$14&lt;&gt;"",'alle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DI48" s="230">
        <f>IF(OR('alle Spiele'!DI48="",'alle Spiele'!DJ48=""),0,IF(AND('alle Spiele'!$H48='alle Spiele'!DI48,'alle Spiele'!$J48='alle Spiele'!DJ48),Punktsystem!$B$5,IF(OR(AND('alle Spiele'!$H48-'alle Spiele'!$J48&lt;0,'alle Spiele'!DI48-'alle Spiele'!DJ48&lt;0),AND('alle Spiele'!$H48-'alle Spiele'!$J48&gt;0,'alle Spiele'!DI48-'alle Spiele'!DJ48&gt;0),AND('alle Spiele'!$H48-'alle Spiele'!$J48=0,'alle Spiele'!DI48-'alle Spiele'!DJ48=0)),Punktsystem!$B$6,0)))</f>
        <v>0</v>
      </c>
      <c r="DJ48" s="224">
        <f>IF(DI48=Punktsystem!$B$6,IF(AND(Punktsystem!$D$9&lt;&gt;"",'alle Spiele'!$H48-'alle Spiele'!$J48='alle Spiele'!DI48-'alle Spiele'!DJ48,'alle Spiele'!$H48&lt;&gt;'alle Spiele'!$J48),Punktsystem!$B$9,0)+IF(AND(Punktsystem!$D$11&lt;&gt;"",OR('alle Spiele'!$H48='alle Spiele'!DI48,'alle Spiele'!$J48='alle Spiele'!DJ48)),Punktsystem!$B$11,0)+IF(AND(Punktsystem!$D$10&lt;&gt;"",'alle Spiele'!$H48='alle Spiele'!$J48,'alle Spiele'!DI48='alle Spiele'!DJ48,ABS('alle Spiele'!$H48-'alle Spiele'!DI48)=1),Punktsystem!$B$10,0),0)</f>
        <v>0</v>
      </c>
      <c r="DK48" s="225">
        <f>IF(DI48=Punktsystem!$B$5,IF(AND(Punktsystem!$I$14&lt;&gt;"",'alle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DL48" s="230">
        <f>IF(OR('alle Spiele'!DL48="",'alle Spiele'!DM48=""),0,IF(AND('alle Spiele'!$H48='alle Spiele'!DL48,'alle Spiele'!$J48='alle Spiele'!DM48),Punktsystem!$B$5,IF(OR(AND('alle Spiele'!$H48-'alle Spiele'!$J48&lt;0,'alle Spiele'!DL48-'alle Spiele'!DM48&lt;0),AND('alle Spiele'!$H48-'alle Spiele'!$J48&gt;0,'alle Spiele'!DL48-'alle Spiele'!DM48&gt;0),AND('alle Spiele'!$H48-'alle Spiele'!$J48=0,'alle Spiele'!DL48-'alle Spiele'!DM48=0)),Punktsystem!$B$6,0)))</f>
        <v>0</v>
      </c>
      <c r="DM48" s="224">
        <f>IF(DL48=Punktsystem!$B$6,IF(AND(Punktsystem!$D$9&lt;&gt;"",'alle Spiele'!$H48-'alle Spiele'!$J48='alle Spiele'!DL48-'alle Spiele'!DM48,'alle Spiele'!$H48&lt;&gt;'alle Spiele'!$J48),Punktsystem!$B$9,0)+IF(AND(Punktsystem!$D$11&lt;&gt;"",OR('alle Spiele'!$H48='alle Spiele'!DL48,'alle Spiele'!$J48='alle Spiele'!DM48)),Punktsystem!$B$11,0)+IF(AND(Punktsystem!$D$10&lt;&gt;"",'alle Spiele'!$H48='alle Spiele'!$J48,'alle Spiele'!DL48='alle Spiele'!DM48,ABS('alle Spiele'!$H48-'alle Spiele'!DL48)=1),Punktsystem!$B$10,0),0)</f>
        <v>0</v>
      </c>
      <c r="DN48" s="225">
        <f>IF(DL48=Punktsystem!$B$5,IF(AND(Punktsystem!$I$14&lt;&gt;"",'alle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DO48" s="230">
        <f>IF(OR('alle Spiele'!DO48="",'alle Spiele'!DP48=""),0,IF(AND('alle Spiele'!$H48='alle Spiele'!DO48,'alle Spiele'!$J48='alle Spiele'!DP48),Punktsystem!$B$5,IF(OR(AND('alle Spiele'!$H48-'alle Spiele'!$J48&lt;0,'alle Spiele'!DO48-'alle Spiele'!DP48&lt;0),AND('alle Spiele'!$H48-'alle Spiele'!$J48&gt;0,'alle Spiele'!DO48-'alle Spiele'!DP48&gt;0),AND('alle Spiele'!$H48-'alle Spiele'!$J48=0,'alle Spiele'!DO48-'alle Spiele'!DP48=0)),Punktsystem!$B$6,0)))</f>
        <v>0</v>
      </c>
      <c r="DP48" s="224">
        <f>IF(DO48=Punktsystem!$B$6,IF(AND(Punktsystem!$D$9&lt;&gt;"",'alle Spiele'!$H48-'alle Spiele'!$J48='alle Spiele'!DO48-'alle Spiele'!DP48,'alle Spiele'!$H48&lt;&gt;'alle Spiele'!$J48),Punktsystem!$B$9,0)+IF(AND(Punktsystem!$D$11&lt;&gt;"",OR('alle Spiele'!$H48='alle Spiele'!DO48,'alle Spiele'!$J48='alle Spiele'!DP48)),Punktsystem!$B$11,0)+IF(AND(Punktsystem!$D$10&lt;&gt;"",'alle Spiele'!$H48='alle Spiele'!$J48,'alle Spiele'!DO48='alle Spiele'!DP48,ABS('alle Spiele'!$H48-'alle Spiele'!DO48)=1),Punktsystem!$B$10,0),0)</f>
        <v>0</v>
      </c>
      <c r="DQ48" s="225">
        <f>IF(DO48=Punktsystem!$B$5,IF(AND(Punktsystem!$I$14&lt;&gt;"",'alle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DR48" s="230">
        <f>IF(OR('alle Spiele'!DR48="",'alle Spiele'!DS48=""),0,IF(AND('alle Spiele'!$H48='alle Spiele'!DR48,'alle Spiele'!$J48='alle Spiele'!DS48),Punktsystem!$B$5,IF(OR(AND('alle Spiele'!$H48-'alle Spiele'!$J48&lt;0,'alle Spiele'!DR48-'alle Spiele'!DS48&lt;0),AND('alle Spiele'!$H48-'alle Spiele'!$J48&gt;0,'alle Spiele'!DR48-'alle Spiele'!DS48&gt;0),AND('alle Spiele'!$H48-'alle Spiele'!$J48=0,'alle Spiele'!DR48-'alle Spiele'!DS48=0)),Punktsystem!$B$6,0)))</f>
        <v>0</v>
      </c>
      <c r="DS48" s="224">
        <f>IF(DR48=Punktsystem!$B$6,IF(AND(Punktsystem!$D$9&lt;&gt;"",'alle Spiele'!$H48-'alle Spiele'!$J48='alle Spiele'!DR48-'alle Spiele'!DS48,'alle Spiele'!$H48&lt;&gt;'alle Spiele'!$J48),Punktsystem!$B$9,0)+IF(AND(Punktsystem!$D$11&lt;&gt;"",OR('alle Spiele'!$H48='alle Spiele'!DR48,'alle Spiele'!$J48='alle Spiele'!DS48)),Punktsystem!$B$11,0)+IF(AND(Punktsystem!$D$10&lt;&gt;"",'alle Spiele'!$H48='alle Spiele'!$J48,'alle Spiele'!DR48='alle Spiele'!DS48,ABS('alle Spiele'!$H48-'alle Spiele'!DR48)=1),Punktsystem!$B$10,0),0)</f>
        <v>0</v>
      </c>
      <c r="DT48" s="225">
        <f>IF(DR48=Punktsystem!$B$5,IF(AND(Punktsystem!$I$14&lt;&gt;"",'alle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DU48" s="230">
        <f>IF(OR('alle Spiele'!DU48="",'alle Spiele'!DV48=""),0,IF(AND('alle Spiele'!$H48='alle Spiele'!DU48,'alle Spiele'!$J48='alle Spiele'!DV48),Punktsystem!$B$5,IF(OR(AND('alle Spiele'!$H48-'alle Spiele'!$J48&lt;0,'alle Spiele'!DU48-'alle Spiele'!DV48&lt;0),AND('alle Spiele'!$H48-'alle Spiele'!$J48&gt;0,'alle Spiele'!DU48-'alle Spiele'!DV48&gt;0),AND('alle Spiele'!$H48-'alle Spiele'!$J48=0,'alle Spiele'!DU48-'alle Spiele'!DV48=0)),Punktsystem!$B$6,0)))</f>
        <v>0</v>
      </c>
      <c r="DV48" s="224">
        <f>IF(DU48=Punktsystem!$B$6,IF(AND(Punktsystem!$D$9&lt;&gt;"",'alle Spiele'!$H48-'alle Spiele'!$J48='alle Spiele'!DU48-'alle Spiele'!DV48,'alle Spiele'!$H48&lt;&gt;'alle Spiele'!$J48),Punktsystem!$B$9,0)+IF(AND(Punktsystem!$D$11&lt;&gt;"",OR('alle Spiele'!$H48='alle Spiele'!DU48,'alle Spiele'!$J48='alle Spiele'!DV48)),Punktsystem!$B$11,0)+IF(AND(Punktsystem!$D$10&lt;&gt;"",'alle Spiele'!$H48='alle Spiele'!$J48,'alle Spiele'!DU48='alle Spiele'!DV48,ABS('alle Spiele'!$H48-'alle Spiele'!DU48)=1),Punktsystem!$B$10,0),0)</f>
        <v>0</v>
      </c>
      <c r="DW48" s="225">
        <f>IF(DU48=Punktsystem!$B$5,IF(AND(Punktsystem!$I$14&lt;&gt;"",'alle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DX48" s="230">
        <f>IF(OR('alle Spiele'!DX48="",'alle Spiele'!DY48=""),0,IF(AND('alle Spiele'!$H48='alle Spiele'!DX48,'alle Spiele'!$J48='alle Spiele'!DY48),Punktsystem!$B$5,IF(OR(AND('alle Spiele'!$H48-'alle Spiele'!$J48&lt;0,'alle Spiele'!DX48-'alle Spiele'!DY48&lt;0),AND('alle Spiele'!$H48-'alle Spiele'!$J48&gt;0,'alle Spiele'!DX48-'alle Spiele'!DY48&gt;0),AND('alle Spiele'!$H48-'alle Spiele'!$J48=0,'alle Spiele'!DX48-'alle Spiele'!DY48=0)),Punktsystem!$B$6,0)))</f>
        <v>0</v>
      </c>
      <c r="DY48" s="224">
        <f>IF(DX48=Punktsystem!$B$6,IF(AND(Punktsystem!$D$9&lt;&gt;"",'alle Spiele'!$H48-'alle Spiele'!$J48='alle Spiele'!DX48-'alle Spiele'!DY48,'alle Spiele'!$H48&lt;&gt;'alle Spiele'!$J48),Punktsystem!$B$9,0)+IF(AND(Punktsystem!$D$11&lt;&gt;"",OR('alle Spiele'!$H48='alle Spiele'!DX48,'alle Spiele'!$J48='alle Spiele'!DY48)),Punktsystem!$B$11,0)+IF(AND(Punktsystem!$D$10&lt;&gt;"",'alle Spiele'!$H48='alle Spiele'!$J48,'alle Spiele'!DX48='alle Spiele'!DY48,ABS('alle Spiele'!$H48-'alle Spiele'!DX48)=1),Punktsystem!$B$10,0),0)</f>
        <v>0</v>
      </c>
      <c r="DZ48" s="225">
        <f>IF(DX48=Punktsystem!$B$5,IF(AND(Punktsystem!$I$14&lt;&gt;"",'alle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EA48" s="230">
        <f>IF(OR('alle Spiele'!EA48="",'alle Spiele'!EB48=""),0,IF(AND('alle Spiele'!$H48='alle Spiele'!EA48,'alle Spiele'!$J48='alle Spiele'!EB48),Punktsystem!$B$5,IF(OR(AND('alle Spiele'!$H48-'alle Spiele'!$J48&lt;0,'alle Spiele'!EA48-'alle Spiele'!EB48&lt;0),AND('alle Spiele'!$H48-'alle Spiele'!$J48&gt;0,'alle Spiele'!EA48-'alle Spiele'!EB48&gt;0),AND('alle Spiele'!$H48-'alle Spiele'!$J48=0,'alle Spiele'!EA48-'alle Spiele'!EB48=0)),Punktsystem!$B$6,0)))</f>
        <v>0</v>
      </c>
      <c r="EB48" s="224">
        <f>IF(EA48=Punktsystem!$B$6,IF(AND(Punktsystem!$D$9&lt;&gt;"",'alle Spiele'!$H48-'alle Spiele'!$J48='alle Spiele'!EA48-'alle Spiele'!EB48,'alle Spiele'!$H48&lt;&gt;'alle Spiele'!$J48),Punktsystem!$B$9,0)+IF(AND(Punktsystem!$D$11&lt;&gt;"",OR('alle Spiele'!$H48='alle Spiele'!EA48,'alle Spiele'!$J48='alle Spiele'!EB48)),Punktsystem!$B$11,0)+IF(AND(Punktsystem!$D$10&lt;&gt;"",'alle Spiele'!$H48='alle Spiele'!$J48,'alle Spiele'!EA48='alle Spiele'!EB48,ABS('alle Spiele'!$H48-'alle Spiele'!EA48)=1),Punktsystem!$B$10,0),0)</f>
        <v>0</v>
      </c>
      <c r="EC48" s="225">
        <f>IF(EA48=Punktsystem!$B$5,IF(AND(Punktsystem!$I$14&lt;&gt;"",'alle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ED48" s="230">
        <f>IF(OR('alle Spiele'!ED48="",'alle Spiele'!EE48=""),0,IF(AND('alle Spiele'!$H48='alle Spiele'!ED48,'alle Spiele'!$J48='alle Spiele'!EE48),Punktsystem!$B$5,IF(OR(AND('alle Spiele'!$H48-'alle Spiele'!$J48&lt;0,'alle Spiele'!ED48-'alle Spiele'!EE48&lt;0),AND('alle Spiele'!$H48-'alle Spiele'!$J48&gt;0,'alle Spiele'!ED48-'alle Spiele'!EE48&gt;0),AND('alle Spiele'!$H48-'alle Spiele'!$J48=0,'alle Spiele'!ED48-'alle Spiele'!EE48=0)),Punktsystem!$B$6,0)))</f>
        <v>0</v>
      </c>
      <c r="EE48" s="224">
        <f>IF(ED48=Punktsystem!$B$6,IF(AND(Punktsystem!$D$9&lt;&gt;"",'alle Spiele'!$H48-'alle Spiele'!$J48='alle Spiele'!ED48-'alle Spiele'!EE48,'alle Spiele'!$H48&lt;&gt;'alle Spiele'!$J48),Punktsystem!$B$9,0)+IF(AND(Punktsystem!$D$11&lt;&gt;"",OR('alle Spiele'!$H48='alle Spiele'!ED48,'alle Spiele'!$J48='alle Spiele'!EE48)),Punktsystem!$B$11,0)+IF(AND(Punktsystem!$D$10&lt;&gt;"",'alle Spiele'!$H48='alle Spiele'!$J48,'alle Spiele'!ED48='alle Spiele'!EE48,ABS('alle Spiele'!$H48-'alle Spiele'!ED48)=1),Punktsystem!$B$10,0),0)</f>
        <v>0</v>
      </c>
      <c r="EF48" s="225">
        <f>IF(ED48=Punktsystem!$B$5,IF(AND(Punktsystem!$I$14&lt;&gt;"",'alle Spiele'!$H48+'alle Spiele'!$J48&gt;Punktsystem!$D$14),('alle Spiele'!$H48+'alle Spiele'!$J48-Punktsystem!$D$14)*Punktsystem!$F$14,0)+IF(AND(Punktsystem!$I$15&lt;&gt;"",ABS('alle Spiele'!$H48-'alle Spiele'!$J48)&gt;Punktsystem!$D$15),(ABS('alle Spiele'!$H48-'alle Spiele'!$J48)-Punktsystem!$D$15)*Punktsystem!$F$15,0),0)</f>
        <v>0</v>
      </c>
      <c r="EG48" s="230">
        <f>IF(OR('alle Spiele'!EG48="",'alle Spiele'!EH48=""),0,IF(AND('alle Spiele'!$H48='alle Spiele'!EG48,'alle Spiele'!$J48='alle Spiele'!EH48),Punktsystem!$B$5,IF(OR(AND('alle Spiele'!$H48-'alle Spiele'!$J48&lt;0,'alle Spiele'!EG48-'alle Spiele'!EH48&lt;0),AND('alle Spiele'!$H48-'alle Spiele'!$J48&gt;0,'alle Spiele'!EG48-'alle Spiele'!EH48&gt;0),AND('alle Spiele'!$H48-'alle Spiele'!$J48=0,'alle Spiele'!EG48-'alle Spiele'!EH48=0)),Punktsystem!$B$6,0)))</f>
        <v>0</v>
      </c>
      <c r="EH48" s="224">
        <f>IF(EG48=Punktsystem!$B$6,IF(AND(Punktsystem!$D$9&lt;&gt;"",'alle Spiele'!$H48-'alle Spiele'!$J48='alle Spiele'!EG48-'alle Spiele'!EH48,'alle Spiele'!$H48&lt;&gt;'alle Spiele'!$J48),Punktsystem!$B$9,0)+IF(AND(Punktsystem!$D$11&lt;&gt;"",OR('alle Spiele'!$H48='alle Spiele'!EG48,'alle Spiele'!$J48='alle Spiele'!EH48)),Punktsystem!$B$11,0)+IF(AND(Punktsystem!$D$10&lt;&gt;"",'alle Spiele'!$H48='alle Spiele'!$J48,'alle Spiele'!EG48='alle Spiele'!EH48,ABS('alle Spiele'!$H48-'alle Spiele'!EG48)=1),Punktsystem!$B$10,0),0)</f>
        <v>0</v>
      </c>
      <c r="EI48" s="225">
        <f>IF(EG48=Punktsystem!$B$5,IF(AND(Punktsystem!$I$14&lt;&gt;"",'alle Spiele'!$H48+'alle Spiele'!$J48&gt;Punktsystem!$D$14),('alle Spiele'!$H48+'alle Spiele'!$J48-Punktsystem!$D$14)*Punktsystem!$F$14,0)+IF(AND(Punktsystem!$I$15&lt;&gt;"",ABS('alle Spiele'!$H48-'alle Spiele'!$J48)&gt;Punktsystem!$D$15),(ABS('alle Spiele'!$H48-'alle Spiele'!$J48)-Punktsystem!$D$15)*Punktsystem!$F$15,0),0)</f>
        <v>0</v>
      </c>
    </row>
    <row r="49" spans="1:139" x14ac:dyDescent="0.2">
      <c r="A49"/>
      <c r="B49"/>
      <c r="C49"/>
      <c r="D49"/>
      <c r="E49"/>
      <c r="F49"/>
      <c r="G49"/>
      <c r="H49"/>
      <c r="J49"/>
      <c r="K49"/>
      <c r="L49"/>
      <c r="M49"/>
      <c r="N49"/>
      <c r="O49"/>
      <c r="P49"/>
      <c r="Q49"/>
      <c r="T49" s="230">
        <f>IF(OR('alle Spiele'!T49="",'alle Spiele'!U49=""),0,IF(AND('alle Spiele'!$H49='alle Spiele'!T49,'alle Spiele'!$J49='alle Spiele'!U49),Punktsystem!$B$5,IF(OR(AND('alle Spiele'!$H49-'alle Spiele'!$J49&lt;0,'alle Spiele'!T49-'alle Spiele'!U49&lt;0),AND('alle Spiele'!$H49-'alle Spiele'!$J49&gt;0,'alle Spiele'!T49-'alle Spiele'!U49&gt;0),AND('alle Spiele'!$H49-'alle Spiele'!$J49=0,'alle Spiele'!T49-'alle Spiele'!U49=0)),Punktsystem!$B$6,0)))</f>
        <v>0</v>
      </c>
      <c r="U49" s="224">
        <f>IF(T49=Punktsystem!$B$6,IF(AND(Punktsystem!$D$9&lt;&gt;"",'alle Spiele'!$H49-'alle Spiele'!$J49='alle Spiele'!T49-'alle Spiele'!U49,'alle Spiele'!$H49&lt;&gt;'alle Spiele'!$J49),Punktsystem!$B$9,0)+IF(AND(Punktsystem!$D$11&lt;&gt;"",OR('alle Spiele'!$H49='alle Spiele'!T49,'alle Spiele'!$J49='alle Spiele'!U49)),Punktsystem!$B$11,0)+IF(AND(Punktsystem!$D$10&lt;&gt;"",'alle Spiele'!$H49='alle Spiele'!$J49,'alle Spiele'!T49='alle Spiele'!U49,ABS('alle Spiele'!$H49-'alle Spiele'!T49)=1),Punktsystem!$B$10,0),0)</f>
        <v>0</v>
      </c>
      <c r="V49" s="225">
        <f>IF(T49=Punktsystem!$B$5,IF(AND(Punktsystem!$I$14&lt;&gt;"",'alle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W49" s="230">
        <f>IF(OR('alle Spiele'!W49="",'alle Spiele'!X49=""),0,IF(AND('alle Spiele'!$H49='alle Spiele'!W49,'alle Spiele'!$J49='alle Spiele'!X49),Punktsystem!$B$5,IF(OR(AND('alle Spiele'!$H49-'alle Spiele'!$J49&lt;0,'alle Spiele'!W49-'alle Spiele'!X49&lt;0),AND('alle Spiele'!$H49-'alle Spiele'!$J49&gt;0,'alle Spiele'!W49-'alle Spiele'!X49&gt;0),AND('alle Spiele'!$H49-'alle Spiele'!$J49=0,'alle Spiele'!W49-'alle Spiele'!X49=0)),Punktsystem!$B$6,0)))</f>
        <v>0</v>
      </c>
      <c r="X49" s="224">
        <f>IF(W49=Punktsystem!$B$6,IF(AND(Punktsystem!$D$9&lt;&gt;"",'alle Spiele'!$H49-'alle Spiele'!$J49='alle Spiele'!W49-'alle Spiele'!X49,'alle Spiele'!$H49&lt;&gt;'alle Spiele'!$J49),Punktsystem!$B$9,0)+IF(AND(Punktsystem!$D$11&lt;&gt;"",OR('alle Spiele'!$H49='alle Spiele'!W49,'alle Spiele'!$J49='alle Spiele'!X49)),Punktsystem!$B$11,0)+IF(AND(Punktsystem!$D$10&lt;&gt;"",'alle Spiele'!$H49='alle Spiele'!$J49,'alle Spiele'!W49='alle Spiele'!X49,ABS('alle Spiele'!$H49-'alle Spiele'!W49)=1),Punktsystem!$B$10,0),0)</f>
        <v>0</v>
      </c>
      <c r="Y49" s="225">
        <f>IF(W49=Punktsystem!$B$5,IF(AND(Punktsystem!$I$14&lt;&gt;"",'alle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Z49" s="230">
        <f>IF(OR('alle Spiele'!Z49="",'alle Spiele'!AA49=""),0,IF(AND('alle Spiele'!$H49='alle Spiele'!Z49,'alle Spiele'!$J49='alle Spiele'!AA49),Punktsystem!$B$5,IF(OR(AND('alle Spiele'!$H49-'alle Spiele'!$J49&lt;0,'alle Spiele'!Z49-'alle Spiele'!AA49&lt;0),AND('alle Spiele'!$H49-'alle Spiele'!$J49&gt;0,'alle Spiele'!Z49-'alle Spiele'!AA49&gt;0),AND('alle Spiele'!$H49-'alle Spiele'!$J49=0,'alle Spiele'!Z49-'alle Spiele'!AA49=0)),Punktsystem!$B$6,0)))</f>
        <v>0</v>
      </c>
      <c r="AA49" s="224">
        <f>IF(Z49=Punktsystem!$B$6,IF(AND(Punktsystem!$D$9&lt;&gt;"",'alle Spiele'!$H49-'alle Spiele'!$J49='alle Spiele'!Z49-'alle Spiele'!AA49,'alle Spiele'!$H49&lt;&gt;'alle Spiele'!$J49),Punktsystem!$B$9,0)+IF(AND(Punktsystem!$D$11&lt;&gt;"",OR('alle Spiele'!$H49='alle Spiele'!Z49,'alle Spiele'!$J49='alle Spiele'!AA49)),Punktsystem!$B$11,0)+IF(AND(Punktsystem!$D$10&lt;&gt;"",'alle Spiele'!$H49='alle Spiele'!$J49,'alle Spiele'!Z49='alle Spiele'!AA49,ABS('alle Spiele'!$H49-'alle Spiele'!Z49)=1),Punktsystem!$B$10,0),0)</f>
        <v>0</v>
      </c>
      <c r="AB49" s="225">
        <f>IF(Z49=Punktsystem!$B$5,IF(AND(Punktsystem!$I$14&lt;&gt;"",'alle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AC49" s="230">
        <f>IF(OR('alle Spiele'!AC49="",'alle Spiele'!AD49=""),0,IF(AND('alle Spiele'!$H49='alle Spiele'!AC49,'alle Spiele'!$J49='alle Spiele'!AD49),Punktsystem!$B$5,IF(OR(AND('alle Spiele'!$H49-'alle Spiele'!$J49&lt;0,'alle Spiele'!AC49-'alle Spiele'!AD49&lt;0),AND('alle Spiele'!$H49-'alle Spiele'!$J49&gt;0,'alle Spiele'!AC49-'alle Spiele'!AD49&gt;0),AND('alle Spiele'!$H49-'alle Spiele'!$J49=0,'alle Spiele'!AC49-'alle Spiele'!AD49=0)),Punktsystem!$B$6,0)))</f>
        <v>0</v>
      </c>
      <c r="AD49" s="224">
        <f>IF(AC49=Punktsystem!$B$6,IF(AND(Punktsystem!$D$9&lt;&gt;"",'alle Spiele'!$H49-'alle Spiele'!$J49='alle Spiele'!AC49-'alle Spiele'!AD49,'alle Spiele'!$H49&lt;&gt;'alle Spiele'!$J49),Punktsystem!$B$9,0)+IF(AND(Punktsystem!$D$11&lt;&gt;"",OR('alle Spiele'!$H49='alle Spiele'!AC49,'alle Spiele'!$J49='alle Spiele'!AD49)),Punktsystem!$B$11,0)+IF(AND(Punktsystem!$D$10&lt;&gt;"",'alle Spiele'!$H49='alle Spiele'!$J49,'alle Spiele'!AC49='alle Spiele'!AD49,ABS('alle Spiele'!$H49-'alle Spiele'!AC49)=1),Punktsystem!$B$10,0),0)</f>
        <v>0</v>
      </c>
      <c r="AE49" s="225">
        <f>IF(AC49=Punktsystem!$B$5,IF(AND(Punktsystem!$I$14&lt;&gt;"",'alle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AF49" s="230">
        <f>IF(OR('alle Spiele'!AF49="",'alle Spiele'!AG49=""),0,IF(AND('alle Spiele'!$H49='alle Spiele'!AF49,'alle Spiele'!$J49='alle Spiele'!AG49),Punktsystem!$B$5,IF(OR(AND('alle Spiele'!$H49-'alle Spiele'!$J49&lt;0,'alle Spiele'!AF49-'alle Spiele'!AG49&lt;0),AND('alle Spiele'!$H49-'alle Spiele'!$J49&gt;0,'alle Spiele'!AF49-'alle Spiele'!AG49&gt;0),AND('alle Spiele'!$H49-'alle Spiele'!$J49=0,'alle Spiele'!AF49-'alle Spiele'!AG49=0)),Punktsystem!$B$6,0)))</f>
        <v>0</v>
      </c>
      <c r="AG49" s="224">
        <f>IF(AF49=Punktsystem!$B$6,IF(AND(Punktsystem!$D$9&lt;&gt;"",'alle Spiele'!$H49-'alle Spiele'!$J49='alle Spiele'!AF49-'alle Spiele'!AG49,'alle Spiele'!$H49&lt;&gt;'alle Spiele'!$J49),Punktsystem!$B$9,0)+IF(AND(Punktsystem!$D$11&lt;&gt;"",OR('alle Spiele'!$H49='alle Spiele'!AF49,'alle Spiele'!$J49='alle Spiele'!AG49)),Punktsystem!$B$11,0)+IF(AND(Punktsystem!$D$10&lt;&gt;"",'alle Spiele'!$H49='alle Spiele'!$J49,'alle Spiele'!AF49='alle Spiele'!AG49,ABS('alle Spiele'!$H49-'alle Spiele'!AF49)=1),Punktsystem!$B$10,0),0)</f>
        <v>0</v>
      </c>
      <c r="AH49" s="225">
        <f>IF(AF49=Punktsystem!$B$5,IF(AND(Punktsystem!$I$14&lt;&gt;"",'alle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AI49" s="230">
        <f>IF(OR('alle Spiele'!AI49="",'alle Spiele'!AJ49=""),0,IF(AND('alle Spiele'!$H49='alle Spiele'!AI49,'alle Spiele'!$J49='alle Spiele'!AJ49),Punktsystem!$B$5,IF(OR(AND('alle Spiele'!$H49-'alle Spiele'!$J49&lt;0,'alle Spiele'!AI49-'alle Spiele'!AJ49&lt;0),AND('alle Spiele'!$H49-'alle Spiele'!$J49&gt;0,'alle Spiele'!AI49-'alle Spiele'!AJ49&gt;0),AND('alle Spiele'!$H49-'alle Spiele'!$J49=0,'alle Spiele'!AI49-'alle Spiele'!AJ49=0)),Punktsystem!$B$6,0)))</f>
        <v>0</v>
      </c>
      <c r="AJ49" s="224">
        <f>IF(AI49=Punktsystem!$B$6,IF(AND(Punktsystem!$D$9&lt;&gt;"",'alle Spiele'!$H49-'alle Spiele'!$J49='alle Spiele'!AI49-'alle Spiele'!AJ49,'alle Spiele'!$H49&lt;&gt;'alle Spiele'!$J49),Punktsystem!$B$9,0)+IF(AND(Punktsystem!$D$11&lt;&gt;"",OR('alle Spiele'!$H49='alle Spiele'!AI49,'alle Spiele'!$J49='alle Spiele'!AJ49)),Punktsystem!$B$11,0)+IF(AND(Punktsystem!$D$10&lt;&gt;"",'alle Spiele'!$H49='alle Spiele'!$J49,'alle Spiele'!AI49='alle Spiele'!AJ49,ABS('alle Spiele'!$H49-'alle Spiele'!AI49)=1),Punktsystem!$B$10,0),0)</f>
        <v>0</v>
      </c>
      <c r="AK49" s="225">
        <f>IF(AI49=Punktsystem!$B$5,IF(AND(Punktsystem!$I$14&lt;&gt;"",'alle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AL49" s="230">
        <f>IF(OR('alle Spiele'!AL49="",'alle Spiele'!AM49=""),0,IF(AND('alle Spiele'!$H49='alle Spiele'!AL49,'alle Spiele'!$J49='alle Spiele'!AM49),Punktsystem!$B$5,IF(OR(AND('alle Spiele'!$H49-'alle Spiele'!$J49&lt;0,'alle Spiele'!AL49-'alle Spiele'!AM49&lt;0),AND('alle Spiele'!$H49-'alle Spiele'!$J49&gt;0,'alle Spiele'!AL49-'alle Spiele'!AM49&gt;0),AND('alle Spiele'!$H49-'alle Spiele'!$J49=0,'alle Spiele'!AL49-'alle Spiele'!AM49=0)),Punktsystem!$B$6,0)))</f>
        <v>0</v>
      </c>
      <c r="AM49" s="224">
        <f>IF(AL49=Punktsystem!$B$6,IF(AND(Punktsystem!$D$9&lt;&gt;"",'alle Spiele'!$H49-'alle Spiele'!$J49='alle Spiele'!AL49-'alle Spiele'!AM49,'alle Spiele'!$H49&lt;&gt;'alle Spiele'!$J49),Punktsystem!$B$9,0)+IF(AND(Punktsystem!$D$11&lt;&gt;"",OR('alle Spiele'!$H49='alle Spiele'!AL49,'alle Spiele'!$J49='alle Spiele'!AM49)),Punktsystem!$B$11,0)+IF(AND(Punktsystem!$D$10&lt;&gt;"",'alle Spiele'!$H49='alle Spiele'!$J49,'alle Spiele'!AL49='alle Spiele'!AM49,ABS('alle Spiele'!$H49-'alle Spiele'!AL49)=1),Punktsystem!$B$10,0),0)</f>
        <v>0</v>
      </c>
      <c r="AN49" s="225">
        <f>IF(AL49=Punktsystem!$B$5,IF(AND(Punktsystem!$I$14&lt;&gt;"",'alle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AO49" s="230">
        <f>IF(OR('alle Spiele'!AO49="",'alle Spiele'!AP49=""),0,IF(AND('alle Spiele'!$H49='alle Spiele'!AO49,'alle Spiele'!$J49='alle Spiele'!AP49),Punktsystem!$B$5,IF(OR(AND('alle Spiele'!$H49-'alle Spiele'!$J49&lt;0,'alle Spiele'!AO49-'alle Spiele'!AP49&lt;0),AND('alle Spiele'!$H49-'alle Spiele'!$J49&gt;0,'alle Spiele'!AO49-'alle Spiele'!AP49&gt;0),AND('alle Spiele'!$H49-'alle Spiele'!$J49=0,'alle Spiele'!AO49-'alle Spiele'!AP49=0)),Punktsystem!$B$6,0)))</f>
        <v>0</v>
      </c>
      <c r="AP49" s="224">
        <f>IF(AO49=Punktsystem!$B$6,IF(AND(Punktsystem!$D$9&lt;&gt;"",'alle Spiele'!$H49-'alle Spiele'!$J49='alle Spiele'!AO49-'alle Spiele'!AP49,'alle Spiele'!$H49&lt;&gt;'alle Spiele'!$J49),Punktsystem!$B$9,0)+IF(AND(Punktsystem!$D$11&lt;&gt;"",OR('alle Spiele'!$H49='alle Spiele'!AO49,'alle Spiele'!$J49='alle Spiele'!AP49)),Punktsystem!$B$11,0)+IF(AND(Punktsystem!$D$10&lt;&gt;"",'alle Spiele'!$H49='alle Spiele'!$J49,'alle Spiele'!AO49='alle Spiele'!AP49,ABS('alle Spiele'!$H49-'alle Spiele'!AO49)=1),Punktsystem!$B$10,0),0)</f>
        <v>0</v>
      </c>
      <c r="AQ49" s="225">
        <f>IF(AO49=Punktsystem!$B$5,IF(AND(Punktsystem!$I$14&lt;&gt;"",'alle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AR49" s="230">
        <f>IF(OR('alle Spiele'!AR49="",'alle Spiele'!AS49=""),0,IF(AND('alle Spiele'!$H49='alle Spiele'!AR49,'alle Spiele'!$J49='alle Spiele'!AS49),Punktsystem!$B$5,IF(OR(AND('alle Spiele'!$H49-'alle Spiele'!$J49&lt;0,'alle Spiele'!AR49-'alle Spiele'!AS49&lt;0),AND('alle Spiele'!$H49-'alle Spiele'!$J49&gt;0,'alle Spiele'!AR49-'alle Spiele'!AS49&gt;0),AND('alle Spiele'!$H49-'alle Spiele'!$J49=0,'alle Spiele'!AR49-'alle Spiele'!AS49=0)),Punktsystem!$B$6,0)))</f>
        <v>0</v>
      </c>
      <c r="AS49" s="224">
        <f>IF(AR49=Punktsystem!$B$6,IF(AND(Punktsystem!$D$9&lt;&gt;"",'alle Spiele'!$H49-'alle Spiele'!$J49='alle Spiele'!AR49-'alle Spiele'!AS49,'alle Spiele'!$H49&lt;&gt;'alle Spiele'!$J49),Punktsystem!$B$9,0)+IF(AND(Punktsystem!$D$11&lt;&gt;"",OR('alle Spiele'!$H49='alle Spiele'!AR49,'alle Spiele'!$J49='alle Spiele'!AS49)),Punktsystem!$B$11,0)+IF(AND(Punktsystem!$D$10&lt;&gt;"",'alle Spiele'!$H49='alle Spiele'!$J49,'alle Spiele'!AR49='alle Spiele'!AS49,ABS('alle Spiele'!$H49-'alle Spiele'!AR49)=1),Punktsystem!$B$10,0),0)</f>
        <v>0</v>
      </c>
      <c r="AT49" s="225">
        <f>IF(AR49=Punktsystem!$B$5,IF(AND(Punktsystem!$I$14&lt;&gt;"",'alle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AU49" s="230">
        <f>IF(OR('alle Spiele'!AU49="",'alle Spiele'!AV49=""),0,IF(AND('alle Spiele'!$H49='alle Spiele'!AU49,'alle Spiele'!$J49='alle Spiele'!AV49),Punktsystem!$B$5,IF(OR(AND('alle Spiele'!$H49-'alle Spiele'!$J49&lt;0,'alle Spiele'!AU49-'alle Spiele'!AV49&lt;0),AND('alle Spiele'!$H49-'alle Spiele'!$J49&gt;0,'alle Spiele'!AU49-'alle Spiele'!AV49&gt;0),AND('alle Spiele'!$H49-'alle Spiele'!$J49=0,'alle Spiele'!AU49-'alle Spiele'!AV49=0)),Punktsystem!$B$6,0)))</f>
        <v>0</v>
      </c>
      <c r="AV49" s="224">
        <f>IF(AU49=Punktsystem!$B$6,IF(AND(Punktsystem!$D$9&lt;&gt;"",'alle Spiele'!$H49-'alle Spiele'!$J49='alle Spiele'!AU49-'alle Spiele'!AV49,'alle Spiele'!$H49&lt;&gt;'alle Spiele'!$J49),Punktsystem!$B$9,0)+IF(AND(Punktsystem!$D$11&lt;&gt;"",OR('alle Spiele'!$H49='alle Spiele'!AU49,'alle Spiele'!$J49='alle Spiele'!AV49)),Punktsystem!$B$11,0)+IF(AND(Punktsystem!$D$10&lt;&gt;"",'alle Spiele'!$H49='alle Spiele'!$J49,'alle Spiele'!AU49='alle Spiele'!AV49,ABS('alle Spiele'!$H49-'alle Spiele'!AU49)=1),Punktsystem!$B$10,0),0)</f>
        <v>0</v>
      </c>
      <c r="AW49" s="225">
        <f>IF(AU49=Punktsystem!$B$5,IF(AND(Punktsystem!$I$14&lt;&gt;"",'alle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AX49" s="230">
        <f>IF(OR('alle Spiele'!AX49="",'alle Spiele'!AY49=""),0,IF(AND('alle Spiele'!$H49='alle Spiele'!AX49,'alle Spiele'!$J49='alle Spiele'!AY49),Punktsystem!$B$5,IF(OR(AND('alle Spiele'!$H49-'alle Spiele'!$J49&lt;0,'alle Spiele'!AX49-'alle Spiele'!AY49&lt;0),AND('alle Spiele'!$H49-'alle Spiele'!$J49&gt;0,'alle Spiele'!AX49-'alle Spiele'!AY49&gt;0),AND('alle Spiele'!$H49-'alle Spiele'!$J49=0,'alle Spiele'!AX49-'alle Spiele'!AY49=0)),Punktsystem!$B$6,0)))</f>
        <v>0</v>
      </c>
      <c r="AY49" s="224">
        <f>IF(AX49=Punktsystem!$B$6,IF(AND(Punktsystem!$D$9&lt;&gt;"",'alle Spiele'!$H49-'alle Spiele'!$J49='alle Spiele'!AX49-'alle Spiele'!AY49,'alle Spiele'!$H49&lt;&gt;'alle Spiele'!$J49),Punktsystem!$B$9,0)+IF(AND(Punktsystem!$D$11&lt;&gt;"",OR('alle Spiele'!$H49='alle Spiele'!AX49,'alle Spiele'!$J49='alle Spiele'!AY49)),Punktsystem!$B$11,0)+IF(AND(Punktsystem!$D$10&lt;&gt;"",'alle Spiele'!$H49='alle Spiele'!$J49,'alle Spiele'!AX49='alle Spiele'!AY49,ABS('alle Spiele'!$H49-'alle Spiele'!AX49)=1),Punktsystem!$B$10,0),0)</f>
        <v>0</v>
      </c>
      <c r="AZ49" s="225">
        <f>IF(AX49=Punktsystem!$B$5,IF(AND(Punktsystem!$I$14&lt;&gt;"",'alle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BA49" s="230">
        <f>IF(OR('alle Spiele'!BA49="",'alle Spiele'!BB49=""),0,IF(AND('alle Spiele'!$H49='alle Spiele'!BA49,'alle Spiele'!$J49='alle Spiele'!BB49),Punktsystem!$B$5,IF(OR(AND('alle Spiele'!$H49-'alle Spiele'!$J49&lt;0,'alle Spiele'!BA49-'alle Spiele'!BB49&lt;0),AND('alle Spiele'!$H49-'alle Spiele'!$J49&gt;0,'alle Spiele'!BA49-'alle Spiele'!BB49&gt;0),AND('alle Spiele'!$H49-'alle Spiele'!$J49=0,'alle Spiele'!BA49-'alle Spiele'!BB49=0)),Punktsystem!$B$6,0)))</f>
        <v>0</v>
      </c>
      <c r="BB49" s="224">
        <f>IF(BA49=Punktsystem!$B$6,IF(AND(Punktsystem!$D$9&lt;&gt;"",'alle Spiele'!$H49-'alle Spiele'!$J49='alle Spiele'!BA49-'alle Spiele'!BB49,'alle Spiele'!$H49&lt;&gt;'alle Spiele'!$J49),Punktsystem!$B$9,0)+IF(AND(Punktsystem!$D$11&lt;&gt;"",OR('alle Spiele'!$H49='alle Spiele'!BA49,'alle Spiele'!$J49='alle Spiele'!BB49)),Punktsystem!$B$11,0)+IF(AND(Punktsystem!$D$10&lt;&gt;"",'alle Spiele'!$H49='alle Spiele'!$J49,'alle Spiele'!BA49='alle Spiele'!BB49,ABS('alle Spiele'!$H49-'alle Spiele'!BA49)=1),Punktsystem!$B$10,0),0)</f>
        <v>0</v>
      </c>
      <c r="BC49" s="225">
        <f>IF(BA49=Punktsystem!$B$5,IF(AND(Punktsystem!$I$14&lt;&gt;"",'alle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BD49" s="230">
        <f>IF(OR('alle Spiele'!BD49="",'alle Spiele'!BE49=""),0,IF(AND('alle Spiele'!$H49='alle Spiele'!BD49,'alle Spiele'!$J49='alle Spiele'!BE49),Punktsystem!$B$5,IF(OR(AND('alle Spiele'!$H49-'alle Spiele'!$J49&lt;0,'alle Spiele'!BD49-'alle Spiele'!BE49&lt;0),AND('alle Spiele'!$H49-'alle Spiele'!$J49&gt;0,'alle Spiele'!BD49-'alle Spiele'!BE49&gt;0),AND('alle Spiele'!$H49-'alle Spiele'!$J49=0,'alle Spiele'!BD49-'alle Spiele'!BE49=0)),Punktsystem!$B$6,0)))</f>
        <v>0</v>
      </c>
      <c r="BE49" s="224">
        <f>IF(BD49=Punktsystem!$B$6,IF(AND(Punktsystem!$D$9&lt;&gt;"",'alle Spiele'!$H49-'alle Spiele'!$J49='alle Spiele'!BD49-'alle Spiele'!BE49,'alle Spiele'!$H49&lt;&gt;'alle Spiele'!$J49),Punktsystem!$B$9,0)+IF(AND(Punktsystem!$D$11&lt;&gt;"",OR('alle Spiele'!$H49='alle Spiele'!BD49,'alle Spiele'!$J49='alle Spiele'!BE49)),Punktsystem!$B$11,0)+IF(AND(Punktsystem!$D$10&lt;&gt;"",'alle Spiele'!$H49='alle Spiele'!$J49,'alle Spiele'!BD49='alle Spiele'!BE49,ABS('alle Spiele'!$H49-'alle Spiele'!BD49)=1),Punktsystem!$B$10,0),0)</f>
        <v>0</v>
      </c>
      <c r="BF49" s="225">
        <f>IF(BD49=Punktsystem!$B$5,IF(AND(Punktsystem!$I$14&lt;&gt;"",'alle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BG49" s="230">
        <f>IF(OR('alle Spiele'!BG49="",'alle Spiele'!BH49=""),0,IF(AND('alle Spiele'!$H49='alle Spiele'!BG49,'alle Spiele'!$J49='alle Spiele'!BH49),Punktsystem!$B$5,IF(OR(AND('alle Spiele'!$H49-'alle Spiele'!$J49&lt;0,'alle Spiele'!BG49-'alle Spiele'!BH49&lt;0),AND('alle Spiele'!$H49-'alle Spiele'!$J49&gt;0,'alle Spiele'!BG49-'alle Spiele'!BH49&gt;0),AND('alle Spiele'!$H49-'alle Spiele'!$J49=0,'alle Spiele'!BG49-'alle Spiele'!BH49=0)),Punktsystem!$B$6,0)))</f>
        <v>0</v>
      </c>
      <c r="BH49" s="224">
        <f>IF(BG49=Punktsystem!$B$6,IF(AND(Punktsystem!$D$9&lt;&gt;"",'alle Spiele'!$H49-'alle Spiele'!$J49='alle Spiele'!BG49-'alle Spiele'!BH49,'alle Spiele'!$H49&lt;&gt;'alle Spiele'!$J49),Punktsystem!$B$9,0)+IF(AND(Punktsystem!$D$11&lt;&gt;"",OR('alle Spiele'!$H49='alle Spiele'!BG49,'alle Spiele'!$J49='alle Spiele'!BH49)),Punktsystem!$B$11,0)+IF(AND(Punktsystem!$D$10&lt;&gt;"",'alle Spiele'!$H49='alle Spiele'!$J49,'alle Spiele'!BG49='alle Spiele'!BH49,ABS('alle Spiele'!$H49-'alle Spiele'!BG49)=1),Punktsystem!$B$10,0),0)</f>
        <v>0</v>
      </c>
      <c r="BI49" s="225">
        <f>IF(BG49=Punktsystem!$B$5,IF(AND(Punktsystem!$I$14&lt;&gt;"",'alle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BJ49" s="230">
        <f>IF(OR('alle Spiele'!BJ49="",'alle Spiele'!BK49=""),0,IF(AND('alle Spiele'!$H49='alle Spiele'!BJ49,'alle Spiele'!$J49='alle Spiele'!BK49),Punktsystem!$B$5,IF(OR(AND('alle Spiele'!$H49-'alle Spiele'!$J49&lt;0,'alle Spiele'!BJ49-'alle Spiele'!BK49&lt;0),AND('alle Spiele'!$H49-'alle Spiele'!$J49&gt;0,'alle Spiele'!BJ49-'alle Spiele'!BK49&gt;0),AND('alle Spiele'!$H49-'alle Spiele'!$J49=0,'alle Spiele'!BJ49-'alle Spiele'!BK49=0)),Punktsystem!$B$6,0)))</f>
        <v>0</v>
      </c>
      <c r="BK49" s="224">
        <f>IF(BJ49=Punktsystem!$B$6,IF(AND(Punktsystem!$D$9&lt;&gt;"",'alle Spiele'!$H49-'alle Spiele'!$J49='alle Spiele'!BJ49-'alle Spiele'!BK49,'alle Spiele'!$H49&lt;&gt;'alle Spiele'!$J49),Punktsystem!$B$9,0)+IF(AND(Punktsystem!$D$11&lt;&gt;"",OR('alle Spiele'!$H49='alle Spiele'!BJ49,'alle Spiele'!$J49='alle Spiele'!BK49)),Punktsystem!$B$11,0)+IF(AND(Punktsystem!$D$10&lt;&gt;"",'alle Spiele'!$H49='alle Spiele'!$J49,'alle Spiele'!BJ49='alle Spiele'!BK49,ABS('alle Spiele'!$H49-'alle Spiele'!BJ49)=1),Punktsystem!$B$10,0),0)</f>
        <v>0</v>
      </c>
      <c r="BL49" s="225">
        <f>IF(BJ49=Punktsystem!$B$5,IF(AND(Punktsystem!$I$14&lt;&gt;"",'alle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BM49" s="230">
        <f>IF(OR('alle Spiele'!BM49="",'alle Spiele'!BN49=""),0,IF(AND('alle Spiele'!$H49='alle Spiele'!BM49,'alle Spiele'!$J49='alle Spiele'!BN49),Punktsystem!$B$5,IF(OR(AND('alle Spiele'!$H49-'alle Spiele'!$J49&lt;0,'alle Spiele'!BM49-'alle Spiele'!BN49&lt;0),AND('alle Spiele'!$H49-'alle Spiele'!$J49&gt;0,'alle Spiele'!BM49-'alle Spiele'!BN49&gt;0),AND('alle Spiele'!$H49-'alle Spiele'!$J49=0,'alle Spiele'!BM49-'alle Spiele'!BN49=0)),Punktsystem!$B$6,0)))</f>
        <v>0</v>
      </c>
      <c r="BN49" s="224">
        <f>IF(BM49=Punktsystem!$B$6,IF(AND(Punktsystem!$D$9&lt;&gt;"",'alle Spiele'!$H49-'alle Spiele'!$J49='alle Spiele'!BM49-'alle Spiele'!BN49,'alle Spiele'!$H49&lt;&gt;'alle Spiele'!$J49),Punktsystem!$B$9,0)+IF(AND(Punktsystem!$D$11&lt;&gt;"",OR('alle Spiele'!$H49='alle Spiele'!BM49,'alle Spiele'!$J49='alle Spiele'!BN49)),Punktsystem!$B$11,0)+IF(AND(Punktsystem!$D$10&lt;&gt;"",'alle Spiele'!$H49='alle Spiele'!$J49,'alle Spiele'!BM49='alle Spiele'!BN49,ABS('alle Spiele'!$H49-'alle Spiele'!BM49)=1),Punktsystem!$B$10,0),0)</f>
        <v>0</v>
      </c>
      <c r="BO49" s="225">
        <f>IF(BM49=Punktsystem!$B$5,IF(AND(Punktsystem!$I$14&lt;&gt;"",'alle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BP49" s="230">
        <f>IF(OR('alle Spiele'!BP49="",'alle Spiele'!BQ49=""),0,IF(AND('alle Spiele'!$H49='alle Spiele'!BP49,'alle Spiele'!$J49='alle Spiele'!BQ49),Punktsystem!$B$5,IF(OR(AND('alle Spiele'!$H49-'alle Spiele'!$J49&lt;0,'alle Spiele'!BP49-'alle Spiele'!BQ49&lt;0),AND('alle Spiele'!$H49-'alle Spiele'!$J49&gt;0,'alle Spiele'!BP49-'alle Spiele'!BQ49&gt;0),AND('alle Spiele'!$H49-'alle Spiele'!$J49=0,'alle Spiele'!BP49-'alle Spiele'!BQ49=0)),Punktsystem!$B$6,0)))</f>
        <v>0</v>
      </c>
      <c r="BQ49" s="224">
        <f>IF(BP49=Punktsystem!$B$6,IF(AND(Punktsystem!$D$9&lt;&gt;"",'alle Spiele'!$H49-'alle Spiele'!$J49='alle Spiele'!BP49-'alle Spiele'!BQ49,'alle Spiele'!$H49&lt;&gt;'alle Spiele'!$J49),Punktsystem!$B$9,0)+IF(AND(Punktsystem!$D$11&lt;&gt;"",OR('alle Spiele'!$H49='alle Spiele'!BP49,'alle Spiele'!$J49='alle Spiele'!BQ49)),Punktsystem!$B$11,0)+IF(AND(Punktsystem!$D$10&lt;&gt;"",'alle Spiele'!$H49='alle Spiele'!$J49,'alle Spiele'!BP49='alle Spiele'!BQ49,ABS('alle Spiele'!$H49-'alle Spiele'!BP49)=1),Punktsystem!$B$10,0),0)</f>
        <v>0</v>
      </c>
      <c r="BR49" s="225">
        <f>IF(BP49=Punktsystem!$B$5,IF(AND(Punktsystem!$I$14&lt;&gt;"",'alle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BS49" s="230">
        <f>IF(OR('alle Spiele'!BS49="",'alle Spiele'!BT49=""),0,IF(AND('alle Spiele'!$H49='alle Spiele'!BS49,'alle Spiele'!$J49='alle Spiele'!BT49),Punktsystem!$B$5,IF(OR(AND('alle Spiele'!$H49-'alle Spiele'!$J49&lt;0,'alle Spiele'!BS49-'alle Spiele'!BT49&lt;0),AND('alle Spiele'!$H49-'alle Spiele'!$J49&gt;0,'alle Spiele'!BS49-'alle Spiele'!BT49&gt;0),AND('alle Spiele'!$H49-'alle Spiele'!$J49=0,'alle Spiele'!BS49-'alle Spiele'!BT49=0)),Punktsystem!$B$6,0)))</f>
        <v>0</v>
      </c>
      <c r="BT49" s="224">
        <f>IF(BS49=Punktsystem!$B$6,IF(AND(Punktsystem!$D$9&lt;&gt;"",'alle Spiele'!$H49-'alle Spiele'!$J49='alle Spiele'!BS49-'alle Spiele'!BT49,'alle Spiele'!$H49&lt;&gt;'alle Spiele'!$J49),Punktsystem!$B$9,0)+IF(AND(Punktsystem!$D$11&lt;&gt;"",OR('alle Spiele'!$H49='alle Spiele'!BS49,'alle Spiele'!$J49='alle Spiele'!BT49)),Punktsystem!$B$11,0)+IF(AND(Punktsystem!$D$10&lt;&gt;"",'alle Spiele'!$H49='alle Spiele'!$J49,'alle Spiele'!BS49='alle Spiele'!BT49,ABS('alle Spiele'!$H49-'alle Spiele'!BS49)=1),Punktsystem!$B$10,0),0)</f>
        <v>0</v>
      </c>
      <c r="BU49" s="225">
        <f>IF(BS49=Punktsystem!$B$5,IF(AND(Punktsystem!$I$14&lt;&gt;"",'alle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BV49" s="230">
        <f>IF(OR('alle Spiele'!BV49="",'alle Spiele'!BW49=""),0,IF(AND('alle Spiele'!$H49='alle Spiele'!BV49,'alle Spiele'!$J49='alle Spiele'!BW49),Punktsystem!$B$5,IF(OR(AND('alle Spiele'!$H49-'alle Spiele'!$J49&lt;0,'alle Spiele'!BV49-'alle Spiele'!BW49&lt;0),AND('alle Spiele'!$H49-'alle Spiele'!$J49&gt;0,'alle Spiele'!BV49-'alle Spiele'!BW49&gt;0),AND('alle Spiele'!$H49-'alle Spiele'!$J49=0,'alle Spiele'!BV49-'alle Spiele'!BW49=0)),Punktsystem!$B$6,0)))</f>
        <v>0</v>
      </c>
      <c r="BW49" s="224">
        <f>IF(BV49=Punktsystem!$B$6,IF(AND(Punktsystem!$D$9&lt;&gt;"",'alle Spiele'!$H49-'alle Spiele'!$J49='alle Spiele'!BV49-'alle Spiele'!BW49,'alle Spiele'!$H49&lt;&gt;'alle Spiele'!$J49),Punktsystem!$B$9,0)+IF(AND(Punktsystem!$D$11&lt;&gt;"",OR('alle Spiele'!$H49='alle Spiele'!BV49,'alle Spiele'!$J49='alle Spiele'!BW49)),Punktsystem!$B$11,0)+IF(AND(Punktsystem!$D$10&lt;&gt;"",'alle Spiele'!$H49='alle Spiele'!$J49,'alle Spiele'!BV49='alle Spiele'!BW49,ABS('alle Spiele'!$H49-'alle Spiele'!BV49)=1),Punktsystem!$B$10,0),0)</f>
        <v>0</v>
      </c>
      <c r="BX49" s="225">
        <f>IF(BV49=Punktsystem!$B$5,IF(AND(Punktsystem!$I$14&lt;&gt;"",'alle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BY49" s="230">
        <f>IF(OR('alle Spiele'!BY49="",'alle Spiele'!BZ49=""),0,IF(AND('alle Spiele'!$H49='alle Spiele'!BY49,'alle Spiele'!$J49='alle Spiele'!BZ49),Punktsystem!$B$5,IF(OR(AND('alle Spiele'!$H49-'alle Spiele'!$J49&lt;0,'alle Spiele'!BY49-'alle Spiele'!BZ49&lt;0),AND('alle Spiele'!$H49-'alle Spiele'!$J49&gt;0,'alle Spiele'!BY49-'alle Spiele'!BZ49&gt;0),AND('alle Spiele'!$H49-'alle Spiele'!$J49=0,'alle Spiele'!BY49-'alle Spiele'!BZ49=0)),Punktsystem!$B$6,0)))</f>
        <v>0</v>
      </c>
      <c r="BZ49" s="224">
        <f>IF(BY49=Punktsystem!$B$6,IF(AND(Punktsystem!$D$9&lt;&gt;"",'alle Spiele'!$H49-'alle Spiele'!$J49='alle Spiele'!BY49-'alle Spiele'!BZ49,'alle Spiele'!$H49&lt;&gt;'alle Spiele'!$J49),Punktsystem!$B$9,0)+IF(AND(Punktsystem!$D$11&lt;&gt;"",OR('alle Spiele'!$H49='alle Spiele'!BY49,'alle Spiele'!$J49='alle Spiele'!BZ49)),Punktsystem!$B$11,0)+IF(AND(Punktsystem!$D$10&lt;&gt;"",'alle Spiele'!$H49='alle Spiele'!$J49,'alle Spiele'!BY49='alle Spiele'!BZ49,ABS('alle Spiele'!$H49-'alle Spiele'!BY49)=1),Punktsystem!$B$10,0),0)</f>
        <v>0</v>
      </c>
      <c r="CA49" s="225">
        <f>IF(BY49=Punktsystem!$B$5,IF(AND(Punktsystem!$I$14&lt;&gt;"",'alle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CB49" s="230">
        <f>IF(OR('alle Spiele'!CB49="",'alle Spiele'!CC49=""),0,IF(AND('alle Spiele'!$H49='alle Spiele'!CB49,'alle Spiele'!$J49='alle Spiele'!CC49),Punktsystem!$B$5,IF(OR(AND('alle Spiele'!$H49-'alle Spiele'!$J49&lt;0,'alle Spiele'!CB49-'alle Spiele'!CC49&lt;0),AND('alle Spiele'!$H49-'alle Spiele'!$J49&gt;0,'alle Spiele'!CB49-'alle Spiele'!CC49&gt;0),AND('alle Spiele'!$H49-'alle Spiele'!$J49=0,'alle Spiele'!CB49-'alle Spiele'!CC49=0)),Punktsystem!$B$6,0)))</f>
        <v>0</v>
      </c>
      <c r="CC49" s="224">
        <f>IF(CB49=Punktsystem!$B$6,IF(AND(Punktsystem!$D$9&lt;&gt;"",'alle Spiele'!$H49-'alle Spiele'!$J49='alle Spiele'!CB49-'alle Spiele'!CC49,'alle Spiele'!$H49&lt;&gt;'alle Spiele'!$J49),Punktsystem!$B$9,0)+IF(AND(Punktsystem!$D$11&lt;&gt;"",OR('alle Spiele'!$H49='alle Spiele'!CB49,'alle Spiele'!$J49='alle Spiele'!CC49)),Punktsystem!$B$11,0)+IF(AND(Punktsystem!$D$10&lt;&gt;"",'alle Spiele'!$H49='alle Spiele'!$J49,'alle Spiele'!CB49='alle Spiele'!CC49,ABS('alle Spiele'!$H49-'alle Spiele'!CB49)=1),Punktsystem!$B$10,0),0)</f>
        <v>0</v>
      </c>
      <c r="CD49" s="225">
        <f>IF(CB49=Punktsystem!$B$5,IF(AND(Punktsystem!$I$14&lt;&gt;"",'alle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CE49" s="230">
        <f>IF(OR('alle Spiele'!CE49="",'alle Spiele'!CF49=""),0,IF(AND('alle Spiele'!$H49='alle Spiele'!CE49,'alle Spiele'!$J49='alle Spiele'!CF49),Punktsystem!$B$5,IF(OR(AND('alle Spiele'!$H49-'alle Spiele'!$J49&lt;0,'alle Spiele'!CE49-'alle Spiele'!CF49&lt;0),AND('alle Spiele'!$H49-'alle Spiele'!$J49&gt;0,'alle Spiele'!CE49-'alle Spiele'!CF49&gt;0),AND('alle Spiele'!$H49-'alle Spiele'!$J49=0,'alle Spiele'!CE49-'alle Spiele'!CF49=0)),Punktsystem!$B$6,0)))</f>
        <v>0</v>
      </c>
      <c r="CF49" s="224">
        <f>IF(CE49=Punktsystem!$B$6,IF(AND(Punktsystem!$D$9&lt;&gt;"",'alle Spiele'!$H49-'alle Spiele'!$J49='alle Spiele'!CE49-'alle Spiele'!CF49,'alle Spiele'!$H49&lt;&gt;'alle Spiele'!$J49),Punktsystem!$B$9,0)+IF(AND(Punktsystem!$D$11&lt;&gt;"",OR('alle Spiele'!$H49='alle Spiele'!CE49,'alle Spiele'!$J49='alle Spiele'!CF49)),Punktsystem!$B$11,0)+IF(AND(Punktsystem!$D$10&lt;&gt;"",'alle Spiele'!$H49='alle Spiele'!$J49,'alle Spiele'!CE49='alle Spiele'!CF49,ABS('alle Spiele'!$H49-'alle Spiele'!CE49)=1),Punktsystem!$B$10,0),0)</f>
        <v>0</v>
      </c>
      <c r="CG49" s="225">
        <f>IF(CE49=Punktsystem!$B$5,IF(AND(Punktsystem!$I$14&lt;&gt;"",'alle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CH49" s="230">
        <f>IF(OR('alle Spiele'!CH49="",'alle Spiele'!CI49=""),0,IF(AND('alle Spiele'!$H49='alle Spiele'!CH49,'alle Spiele'!$J49='alle Spiele'!CI49),Punktsystem!$B$5,IF(OR(AND('alle Spiele'!$H49-'alle Spiele'!$J49&lt;0,'alle Spiele'!CH49-'alle Spiele'!CI49&lt;0),AND('alle Spiele'!$H49-'alle Spiele'!$J49&gt;0,'alle Spiele'!CH49-'alle Spiele'!CI49&gt;0),AND('alle Spiele'!$H49-'alle Spiele'!$J49=0,'alle Spiele'!CH49-'alle Spiele'!CI49=0)),Punktsystem!$B$6,0)))</f>
        <v>0</v>
      </c>
      <c r="CI49" s="224">
        <f>IF(CH49=Punktsystem!$B$6,IF(AND(Punktsystem!$D$9&lt;&gt;"",'alle Spiele'!$H49-'alle Spiele'!$J49='alle Spiele'!CH49-'alle Spiele'!CI49,'alle Spiele'!$H49&lt;&gt;'alle Spiele'!$J49),Punktsystem!$B$9,0)+IF(AND(Punktsystem!$D$11&lt;&gt;"",OR('alle Spiele'!$H49='alle Spiele'!CH49,'alle Spiele'!$J49='alle Spiele'!CI49)),Punktsystem!$B$11,0)+IF(AND(Punktsystem!$D$10&lt;&gt;"",'alle Spiele'!$H49='alle Spiele'!$J49,'alle Spiele'!CH49='alle Spiele'!CI49,ABS('alle Spiele'!$H49-'alle Spiele'!CH49)=1),Punktsystem!$B$10,0),0)</f>
        <v>0</v>
      </c>
      <c r="CJ49" s="225">
        <f>IF(CH49=Punktsystem!$B$5,IF(AND(Punktsystem!$I$14&lt;&gt;"",'alle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CK49" s="230">
        <f>IF(OR('alle Spiele'!CK49="",'alle Spiele'!CL49=""),0,IF(AND('alle Spiele'!$H49='alle Spiele'!CK49,'alle Spiele'!$J49='alle Spiele'!CL49),Punktsystem!$B$5,IF(OR(AND('alle Spiele'!$H49-'alle Spiele'!$J49&lt;0,'alle Spiele'!CK49-'alle Spiele'!CL49&lt;0),AND('alle Spiele'!$H49-'alle Spiele'!$J49&gt;0,'alle Spiele'!CK49-'alle Spiele'!CL49&gt;0),AND('alle Spiele'!$H49-'alle Spiele'!$J49=0,'alle Spiele'!CK49-'alle Spiele'!CL49=0)),Punktsystem!$B$6,0)))</f>
        <v>0</v>
      </c>
      <c r="CL49" s="224">
        <f>IF(CK49=Punktsystem!$B$6,IF(AND(Punktsystem!$D$9&lt;&gt;"",'alle Spiele'!$H49-'alle Spiele'!$J49='alle Spiele'!CK49-'alle Spiele'!CL49,'alle Spiele'!$H49&lt;&gt;'alle Spiele'!$J49),Punktsystem!$B$9,0)+IF(AND(Punktsystem!$D$11&lt;&gt;"",OR('alle Spiele'!$H49='alle Spiele'!CK49,'alle Spiele'!$J49='alle Spiele'!CL49)),Punktsystem!$B$11,0)+IF(AND(Punktsystem!$D$10&lt;&gt;"",'alle Spiele'!$H49='alle Spiele'!$J49,'alle Spiele'!CK49='alle Spiele'!CL49,ABS('alle Spiele'!$H49-'alle Spiele'!CK49)=1),Punktsystem!$B$10,0),0)</f>
        <v>0</v>
      </c>
      <c r="CM49" s="225">
        <f>IF(CK49=Punktsystem!$B$5,IF(AND(Punktsystem!$I$14&lt;&gt;"",'alle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CN49" s="230">
        <f>IF(OR('alle Spiele'!CN49="",'alle Spiele'!CO49=""),0,IF(AND('alle Spiele'!$H49='alle Spiele'!CN49,'alle Spiele'!$J49='alle Spiele'!CO49),Punktsystem!$B$5,IF(OR(AND('alle Spiele'!$H49-'alle Spiele'!$J49&lt;0,'alle Spiele'!CN49-'alle Spiele'!CO49&lt;0),AND('alle Spiele'!$H49-'alle Spiele'!$J49&gt;0,'alle Spiele'!CN49-'alle Spiele'!CO49&gt;0),AND('alle Spiele'!$H49-'alle Spiele'!$J49=0,'alle Spiele'!CN49-'alle Spiele'!CO49=0)),Punktsystem!$B$6,0)))</f>
        <v>0</v>
      </c>
      <c r="CO49" s="224">
        <f>IF(CN49=Punktsystem!$B$6,IF(AND(Punktsystem!$D$9&lt;&gt;"",'alle Spiele'!$H49-'alle Spiele'!$J49='alle Spiele'!CN49-'alle Spiele'!CO49,'alle Spiele'!$H49&lt;&gt;'alle Spiele'!$J49),Punktsystem!$B$9,0)+IF(AND(Punktsystem!$D$11&lt;&gt;"",OR('alle Spiele'!$H49='alle Spiele'!CN49,'alle Spiele'!$J49='alle Spiele'!CO49)),Punktsystem!$B$11,0)+IF(AND(Punktsystem!$D$10&lt;&gt;"",'alle Spiele'!$H49='alle Spiele'!$J49,'alle Spiele'!CN49='alle Spiele'!CO49,ABS('alle Spiele'!$H49-'alle Spiele'!CN49)=1),Punktsystem!$B$10,0),0)</f>
        <v>0</v>
      </c>
      <c r="CP49" s="225">
        <f>IF(CN49=Punktsystem!$B$5,IF(AND(Punktsystem!$I$14&lt;&gt;"",'alle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CQ49" s="230">
        <f>IF(OR('alle Spiele'!CQ49="",'alle Spiele'!CR49=""),0,IF(AND('alle Spiele'!$H49='alle Spiele'!CQ49,'alle Spiele'!$J49='alle Spiele'!CR49),Punktsystem!$B$5,IF(OR(AND('alle Spiele'!$H49-'alle Spiele'!$J49&lt;0,'alle Spiele'!CQ49-'alle Spiele'!CR49&lt;0),AND('alle Spiele'!$H49-'alle Spiele'!$J49&gt;0,'alle Spiele'!CQ49-'alle Spiele'!CR49&gt;0),AND('alle Spiele'!$H49-'alle Spiele'!$J49=0,'alle Spiele'!CQ49-'alle Spiele'!CR49=0)),Punktsystem!$B$6,0)))</f>
        <v>0</v>
      </c>
      <c r="CR49" s="224">
        <f>IF(CQ49=Punktsystem!$B$6,IF(AND(Punktsystem!$D$9&lt;&gt;"",'alle Spiele'!$H49-'alle Spiele'!$J49='alle Spiele'!CQ49-'alle Spiele'!CR49,'alle Spiele'!$H49&lt;&gt;'alle Spiele'!$J49),Punktsystem!$B$9,0)+IF(AND(Punktsystem!$D$11&lt;&gt;"",OR('alle Spiele'!$H49='alle Spiele'!CQ49,'alle Spiele'!$J49='alle Spiele'!CR49)),Punktsystem!$B$11,0)+IF(AND(Punktsystem!$D$10&lt;&gt;"",'alle Spiele'!$H49='alle Spiele'!$J49,'alle Spiele'!CQ49='alle Spiele'!CR49,ABS('alle Spiele'!$H49-'alle Spiele'!CQ49)=1),Punktsystem!$B$10,0),0)</f>
        <v>0</v>
      </c>
      <c r="CS49" s="225">
        <f>IF(CQ49=Punktsystem!$B$5,IF(AND(Punktsystem!$I$14&lt;&gt;"",'alle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CT49" s="230">
        <f>IF(OR('alle Spiele'!CT49="",'alle Spiele'!CU49=""),0,IF(AND('alle Spiele'!$H49='alle Spiele'!CT49,'alle Spiele'!$J49='alle Spiele'!CU49),Punktsystem!$B$5,IF(OR(AND('alle Spiele'!$H49-'alle Spiele'!$J49&lt;0,'alle Spiele'!CT49-'alle Spiele'!CU49&lt;0),AND('alle Spiele'!$H49-'alle Spiele'!$J49&gt;0,'alle Spiele'!CT49-'alle Spiele'!CU49&gt;0),AND('alle Spiele'!$H49-'alle Spiele'!$J49=0,'alle Spiele'!CT49-'alle Spiele'!CU49=0)),Punktsystem!$B$6,0)))</f>
        <v>0</v>
      </c>
      <c r="CU49" s="224">
        <f>IF(CT49=Punktsystem!$B$6,IF(AND(Punktsystem!$D$9&lt;&gt;"",'alle Spiele'!$H49-'alle Spiele'!$J49='alle Spiele'!CT49-'alle Spiele'!CU49,'alle Spiele'!$H49&lt;&gt;'alle Spiele'!$J49),Punktsystem!$B$9,0)+IF(AND(Punktsystem!$D$11&lt;&gt;"",OR('alle Spiele'!$H49='alle Spiele'!CT49,'alle Spiele'!$J49='alle Spiele'!CU49)),Punktsystem!$B$11,0)+IF(AND(Punktsystem!$D$10&lt;&gt;"",'alle Spiele'!$H49='alle Spiele'!$J49,'alle Spiele'!CT49='alle Spiele'!CU49,ABS('alle Spiele'!$H49-'alle Spiele'!CT49)=1),Punktsystem!$B$10,0),0)</f>
        <v>0</v>
      </c>
      <c r="CV49" s="225">
        <f>IF(CT49=Punktsystem!$B$5,IF(AND(Punktsystem!$I$14&lt;&gt;"",'alle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CW49" s="230">
        <f>IF(OR('alle Spiele'!CW49="",'alle Spiele'!CX49=""),0,IF(AND('alle Spiele'!$H49='alle Spiele'!CW49,'alle Spiele'!$J49='alle Spiele'!CX49),Punktsystem!$B$5,IF(OR(AND('alle Spiele'!$H49-'alle Spiele'!$J49&lt;0,'alle Spiele'!CW49-'alle Spiele'!CX49&lt;0),AND('alle Spiele'!$H49-'alle Spiele'!$J49&gt;0,'alle Spiele'!CW49-'alle Spiele'!CX49&gt;0),AND('alle Spiele'!$H49-'alle Spiele'!$J49=0,'alle Spiele'!CW49-'alle Spiele'!CX49=0)),Punktsystem!$B$6,0)))</f>
        <v>0</v>
      </c>
      <c r="CX49" s="224">
        <f>IF(CW49=Punktsystem!$B$6,IF(AND(Punktsystem!$D$9&lt;&gt;"",'alle Spiele'!$H49-'alle Spiele'!$J49='alle Spiele'!CW49-'alle Spiele'!CX49,'alle Spiele'!$H49&lt;&gt;'alle Spiele'!$J49),Punktsystem!$B$9,0)+IF(AND(Punktsystem!$D$11&lt;&gt;"",OR('alle Spiele'!$H49='alle Spiele'!CW49,'alle Spiele'!$J49='alle Spiele'!CX49)),Punktsystem!$B$11,0)+IF(AND(Punktsystem!$D$10&lt;&gt;"",'alle Spiele'!$H49='alle Spiele'!$J49,'alle Spiele'!CW49='alle Spiele'!CX49,ABS('alle Spiele'!$H49-'alle Spiele'!CW49)=1),Punktsystem!$B$10,0),0)</f>
        <v>0</v>
      </c>
      <c r="CY49" s="225">
        <f>IF(CW49=Punktsystem!$B$5,IF(AND(Punktsystem!$I$14&lt;&gt;"",'alle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CZ49" s="230">
        <f>IF(OR('alle Spiele'!CZ49="",'alle Spiele'!DA49=""),0,IF(AND('alle Spiele'!$H49='alle Spiele'!CZ49,'alle Spiele'!$J49='alle Spiele'!DA49),Punktsystem!$B$5,IF(OR(AND('alle Spiele'!$H49-'alle Spiele'!$J49&lt;0,'alle Spiele'!CZ49-'alle Spiele'!DA49&lt;0),AND('alle Spiele'!$H49-'alle Spiele'!$J49&gt;0,'alle Spiele'!CZ49-'alle Spiele'!DA49&gt;0),AND('alle Spiele'!$H49-'alle Spiele'!$J49=0,'alle Spiele'!CZ49-'alle Spiele'!DA49=0)),Punktsystem!$B$6,0)))</f>
        <v>0</v>
      </c>
      <c r="DA49" s="224">
        <f>IF(CZ49=Punktsystem!$B$6,IF(AND(Punktsystem!$D$9&lt;&gt;"",'alle Spiele'!$H49-'alle Spiele'!$J49='alle Spiele'!CZ49-'alle Spiele'!DA49,'alle Spiele'!$H49&lt;&gt;'alle Spiele'!$J49),Punktsystem!$B$9,0)+IF(AND(Punktsystem!$D$11&lt;&gt;"",OR('alle Spiele'!$H49='alle Spiele'!CZ49,'alle Spiele'!$J49='alle Spiele'!DA49)),Punktsystem!$B$11,0)+IF(AND(Punktsystem!$D$10&lt;&gt;"",'alle Spiele'!$H49='alle Spiele'!$J49,'alle Spiele'!CZ49='alle Spiele'!DA49,ABS('alle Spiele'!$H49-'alle Spiele'!CZ49)=1),Punktsystem!$B$10,0),0)</f>
        <v>0</v>
      </c>
      <c r="DB49" s="225">
        <f>IF(CZ49=Punktsystem!$B$5,IF(AND(Punktsystem!$I$14&lt;&gt;"",'alle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DC49" s="230">
        <f>IF(OR('alle Spiele'!DC49="",'alle Spiele'!DD49=""),0,IF(AND('alle Spiele'!$H49='alle Spiele'!DC49,'alle Spiele'!$J49='alle Spiele'!DD49),Punktsystem!$B$5,IF(OR(AND('alle Spiele'!$H49-'alle Spiele'!$J49&lt;0,'alle Spiele'!DC49-'alle Spiele'!DD49&lt;0),AND('alle Spiele'!$H49-'alle Spiele'!$J49&gt;0,'alle Spiele'!DC49-'alle Spiele'!DD49&gt;0),AND('alle Spiele'!$H49-'alle Spiele'!$J49=0,'alle Spiele'!DC49-'alle Spiele'!DD49=0)),Punktsystem!$B$6,0)))</f>
        <v>0</v>
      </c>
      <c r="DD49" s="224">
        <f>IF(DC49=Punktsystem!$B$6,IF(AND(Punktsystem!$D$9&lt;&gt;"",'alle Spiele'!$H49-'alle Spiele'!$J49='alle Spiele'!DC49-'alle Spiele'!DD49,'alle Spiele'!$H49&lt;&gt;'alle Spiele'!$J49),Punktsystem!$B$9,0)+IF(AND(Punktsystem!$D$11&lt;&gt;"",OR('alle Spiele'!$H49='alle Spiele'!DC49,'alle Spiele'!$J49='alle Spiele'!DD49)),Punktsystem!$B$11,0)+IF(AND(Punktsystem!$D$10&lt;&gt;"",'alle Spiele'!$H49='alle Spiele'!$J49,'alle Spiele'!DC49='alle Spiele'!DD49,ABS('alle Spiele'!$H49-'alle Spiele'!DC49)=1),Punktsystem!$B$10,0),0)</f>
        <v>0</v>
      </c>
      <c r="DE49" s="225">
        <f>IF(DC49=Punktsystem!$B$5,IF(AND(Punktsystem!$I$14&lt;&gt;"",'alle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DF49" s="230">
        <f>IF(OR('alle Spiele'!DF49="",'alle Spiele'!DG49=""),0,IF(AND('alle Spiele'!$H49='alle Spiele'!DF49,'alle Spiele'!$J49='alle Spiele'!DG49),Punktsystem!$B$5,IF(OR(AND('alle Spiele'!$H49-'alle Spiele'!$J49&lt;0,'alle Spiele'!DF49-'alle Spiele'!DG49&lt;0),AND('alle Spiele'!$H49-'alle Spiele'!$J49&gt;0,'alle Spiele'!DF49-'alle Spiele'!DG49&gt;0),AND('alle Spiele'!$H49-'alle Spiele'!$J49=0,'alle Spiele'!DF49-'alle Spiele'!DG49=0)),Punktsystem!$B$6,0)))</f>
        <v>0</v>
      </c>
      <c r="DG49" s="224">
        <f>IF(DF49=Punktsystem!$B$6,IF(AND(Punktsystem!$D$9&lt;&gt;"",'alle Spiele'!$H49-'alle Spiele'!$J49='alle Spiele'!DF49-'alle Spiele'!DG49,'alle Spiele'!$H49&lt;&gt;'alle Spiele'!$J49),Punktsystem!$B$9,0)+IF(AND(Punktsystem!$D$11&lt;&gt;"",OR('alle Spiele'!$H49='alle Spiele'!DF49,'alle Spiele'!$J49='alle Spiele'!DG49)),Punktsystem!$B$11,0)+IF(AND(Punktsystem!$D$10&lt;&gt;"",'alle Spiele'!$H49='alle Spiele'!$J49,'alle Spiele'!DF49='alle Spiele'!DG49,ABS('alle Spiele'!$H49-'alle Spiele'!DF49)=1),Punktsystem!$B$10,0),0)</f>
        <v>0</v>
      </c>
      <c r="DH49" s="225">
        <f>IF(DF49=Punktsystem!$B$5,IF(AND(Punktsystem!$I$14&lt;&gt;"",'alle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DI49" s="230">
        <f>IF(OR('alle Spiele'!DI49="",'alle Spiele'!DJ49=""),0,IF(AND('alle Spiele'!$H49='alle Spiele'!DI49,'alle Spiele'!$J49='alle Spiele'!DJ49),Punktsystem!$B$5,IF(OR(AND('alle Spiele'!$H49-'alle Spiele'!$J49&lt;0,'alle Spiele'!DI49-'alle Spiele'!DJ49&lt;0),AND('alle Spiele'!$H49-'alle Spiele'!$J49&gt;0,'alle Spiele'!DI49-'alle Spiele'!DJ49&gt;0),AND('alle Spiele'!$H49-'alle Spiele'!$J49=0,'alle Spiele'!DI49-'alle Spiele'!DJ49=0)),Punktsystem!$B$6,0)))</f>
        <v>0</v>
      </c>
      <c r="DJ49" s="224">
        <f>IF(DI49=Punktsystem!$B$6,IF(AND(Punktsystem!$D$9&lt;&gt;"",'alle Spiele'!$H49-'alle Spiele'!$J49='alle Spiele'!DI49-'alle Spiele'!DJ49,'alle Spiele'!$H49&lt;&gt;'alle Spiele'!$J49),Punktsystem!$B$9,0)+IF(AND(Punktsystem!$D$11&lt;&gt;"",OR('alle Spiele'!$H49='alle Spiele'!DI49,'alle Spiele'!$J49='alle Spiele'!DJ49)),Punktsystem!$B$11,0)+IF(AND(Punktsystem!$D$10&lt;&gt;"",'alle Spiele'!$H49='alle Spiele'!$J49,'alle Spiele'!DI49='alle Spiele'!DJ49,ABS('alle Spiele'!$H49-'alle Spiele'!DI49)=1),Punktsystem!$B$10,0),0)</f>
        <v>0</v>
      </c>
      <c r="DK49" s="225">
        <f>IF(DI49=Punktsystem!$B$5,IF(AND(Punktsystem!$I$14&lt;&gt;"",'alle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DL49" s="230">
        <f>IF(OR('alle Spiele'!DL49="",'alle Spiele'!DM49=""),0,IF(AND('alle Spiele'!$H49='alle Spiele'!DL49,'alle Spiele'!$J49='alle Spiele'!DM49),Punktsystem!$B$5,IF(OR(AND('alle Spiele'!$H49-'alle Spiele'!$J49&lt;0,'alle Spiele'!DL49-'alle Spiele'!DM49&lt;0),AND('alle Spiele'!$H49-'alle Spiele'!$J49&gt;0,'alle Spiele'!DL49-'alle Spiele'!DM49&gt;0),AND('alle Spiele'!$H49-'alle Spiele'!$J49=0,'alle Spiele'!DL49-'alle Spiele'!DM49=0)),Punktsystem!$B$6,0)))</f>
        <v>0</v>
      </c>
      <c r="DM49" s="224">
        <f>IF(DL49=Punktsystem!$B$6,IF(AND(Punktsystem!$D$9&lt;&gt;"",'alle Spiele'!$H49-'alle Spiele'!$J49='alle Spiele'!DL49-'alle Spiele'!DM49,'alle Spiele'!$H49&lt;&gt;'alle Spiele'!$J49),Punktsystem!$B$9,0)+IF(AND(Punktsystem!$D$11&lt;&gt;"",OR('alle Spiele'!$H49='alle Spiele'!DL49,'alle Spiele'!$J49='alle Spiele'!DM49)),Punktsystem!$B$11,0)+IF(AND(Punktsystem!$D$10&lt;&gt;"",'alle Spiele'!$H49='alle Spiele'!$J49,'alle Spiele'!DL49='alle Spiele'!DM49,ABS('alle Spiele'!$H49-'alle Spiele'!DL49)=1),Punktsystem!$B$10,0),0)</f>
        <v>0</v>
      </c>
      <c r="DN49" s="225">
        <f>IF(DL49=Punktsystem!$B$5,IF(AND(Punktsystem!$I$14&lt;&gt;"",'alle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DO49" s="230">
        <f>IF(OR('alle Spiele'!DO49="",'alle Spiele'!DP49=""),0,IF(AND('alle Spiele'!$H49='alle Spiele'!DO49,'alle Spiele'!$J49='alle Spiele'!DP49),Punktsystem!$B$5,IF(OR(AND('alle Spiele'!$H49-'alle Spiele'!$J49&lt;0,'alle Spiele'!DO49-'alle Spiele'!DP49&lt;0),AND('alle Spiele'!$H49-'alle Spiele'!$J49&gt;0,'alle Spiele'!DO49-'alle Spiele'!DP49&gt;0),AND('alle Spiele'!$H49-'alle Spiele'!$J49=0,'alle Spiele'!DO49-'alle Spiele'!DP49=0)),Punktsystem!$B$6,0)))</f>
        <v>0</v>
      </c>
      <c r="DP49" s="224">
        <f>IF(DO49=Punktsystem!$B$6,IF(AND(Punktsystem!$D$9&lt;&gt;"",'alle Spiele'!$H49-'alle Spiele'!$J49='alle Spiele'!DO49-'alle Spiele'!DP49,'alle Spiele'!$H49&lt;&gt;'alle Spiele'!$J49),Punktsystem!$B$9,0)+IF(AND(Punktsystem!$D$11&lt;&gt;"",OR('alle Spiele'!$H49='alle Spiele'!DO49,'alle Spiele'!$J49='alle Spiele'!DP49)),Punktsystem!$B$11,0)+IF(AND(Punktsystem!$D$10&lt;&gt;"",'alle Spiele'!$H49='alle Spiele'!$J49,'alle Spiele'!DO49='alle Spiele'!DP49,ABS('alle Spiele'!$H49-'alle Spiele'!DO49)=1),Punktsystem!$B$10,0),0)</f>
        <v>0</v>
      </c>
      <c r="DQ49" s="225">
        <f>IF(DO49=Punktsystem!$B$5,IF(AND(Punktsystem!$I$14&lt;&gt;"",'alle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DR49" s="230">
        <f>IF(OR('alle Spiele'!DR49="",'alle Spiele'!DS49=""),0,IF(AND('alle Spiele'!$H49='alle Spiele'!DR49,'alle Spiele'!$J49='alle Spiele'!DS49),Punktsystem!$B$5,IF(OR(AND('alle Spiele'!$H49-'alle Spiele'!$J49&lt;0,'alle Spiele'!DR49-'alle Spiele'!DS49&lt;0),AND('alle Spiele'!$H49-'alle Spiele'!$J49&gt;0,'alle Spiele'!DR49-'alle Spiele'!DS49&gt;0),AND('alle Spiele'!$H49-'alle Spiele'!$J49=0,'alle Spiele'!DR49-'alle Spiele'!DS49=0)),Punktsystem!$B$6,0)))</f>
        <v>0</v>
      </c>
      <c r="DS49" s="224">
        <f>IF(DR49=Punktsystem!$B$6,IF(AND(Punktsystem!$D$9&lt;&gt;"",'alle Spiele'!$H49-'alle Spiele'!$J49='alle Spiele'!DR49-'alle Spiele'!DS49,'alle Spiele'!$H49&lt;&gt;'alle Spiele'!$J49),Punktsystem!$B$9,0)+IF(AND(Punktsystem!$D$11&lt;&gt;"",OR('alle Spiele'!$H49='alle Spiele'!DR49,'alle Spiele'!$J49='alle Spiele'!DS49)),Punktsystem!$B$11,0)+IF(AND(Punktsystem!$D$10&lt;&gt;"",'alle Spiele'!$H49='alle Spiele'!$J49,'alle Spiele'!DR49='alle Spiele'!DS49,ABS('alle Spiele'!$H49-'alle Spiele'!DR49)=1),Punktsystem!$B$10,0),0)</f>
        <v>0</v>
      </c>
      <c r="DT49" s="225">
        <f>IF(DR49=Punktsystem!$B$5,IF(AND(Punktsystem!$I$14&lt;&gt;"",'alle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DU49" s="230">
        <f>IF(OR('alle Spiele'!DU49="",'alle Spiele'!DV49=""),0,IF(AND('alle Spiele'!$H49='alle Spiele'!DU49,'alle Spiele'!$J49='alle Spiele'!DV49),Punktsystem!$B$5,IF(OR(AND('alle Spiele'!$H49-'alle Spiele'!$J49&lt;0,'alle Spiele'!DU49-'alle Spiele'!DV49&lt;0),AND('alle Spiele'!$H49-'alle Spiele'!$J49&gt;0,'alle Spiele'!DU49-'alle Spiele'!DV49&gt;0),AND('alle Spiele'!$H49-'alle Spiele'!$J49=0,'alle Spiele'!DU49-'alle Spiele'!DV49=0)),Punktsystem!$B$6,0)))</f>
        <v>0</v>
      </c>
      <c r="DV49" s="224">
        <f>IF(DU49=Punktsystem!$B$6,IF(AND(Punktsystem!$D$9&lt;&gt;"",'alle Spiele'!$H49-'alle Spiele'!$J49='alle Spiele'!DU49-'alle Spiele'!DV49,'alle Spiele'!$H49&lt;&gt;'alle Spiele'!$J49),Punktsystem!$B$9,0)+IF(AND(Punktsystem!$D$11&lt;&gt;"",OR('alle Spiele'!$H49='alle Spiele'!DU49,'alle Spiele'!$J49='alle Spiele'!DV49)),Punktsystem!$B$11,0)+IF(AND(Punktsystem!$D$10&lt;&gt;"",'alle Spiele'!$H49='alle Spiele'!$J49,'alle Spiele'!DU49='alle Spiele'!DV49,ABS('alle Spiele'!$H49-'alle Spiele'!DU49)=1),Punktsystem!$B$10,0),0)</f>
        <v>0</v>
      </c>
      <c r="DW49" s="225">
        <f>IF(DU49=Punktsystem!$B$5,IF(AND(Punktsystem!$I$14&lt;&gt;"",'alle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DX49" s="230">
        <f>IF(OR('alle Spiele'!DX49="",'alle Spiele'!DY49=""),0,IF(AND('alle Spiele'!$H49='alle Spiele'!DX49,'alle Spiele'!$J49='alle Spiele'!DY49),Punktsystem!$B$5,IF(OR(AND('alle Spiele'!$H49-'alle Spiele'!$J49&lt;0,'alle Spiele'!DX49-'alle Spiele'!DY49&lt;0),AND('alle Spiele'!$H49-'alle Spiele'!$J49&gt;0,'alle Spiele'!DX49-'alle Spiele'!DY49&gt;0),AND('alle Spiele'!$H49-'alle Spiele'!$J49=0,'alle Spiele'!DX49-'alle Spiele'!DY49=0)),Punktsystem!$B$6,0)))</f>
        <v>0</v>
      </c>
      <c r="DY49" s="224">
        <f>IF(DX49=Punktsystem!$B$6,IF(AND(Punktsystem!$D$9&lt;&gt;"",'alle Spiele'!$H49-'alle Spiele'!$J49='alle Spiele'!DX49-'alle Spiele'!DY49,'alle Spiele'!$H49&lt;&gt;'alle Spiele'!$J49),Punktsystem!$B$9,0)+IF(AND(Punktsystem!$D$11&lt;&gt;"",OR('alle Spiele'!$H49='alle Spiele'!DX49,'alle Spiele'!$J49='alle Spiele'!DY49)),Punktsystem!$B$11,0)+IF(AND(Punktsystem!$D$10&lt;&gt;"",'alle Spiele'!$H49='alle Spiele'!$J49,'alle Spiele'!DX49='alle Spiele'!DY49,ABS('alle Spiele'!$H49-'alle Spiele'!DX49)=1),Punktsystem!$B$10,0),0)</f>
        <v>0</v>
      </c>
      <c r="DZ49" s="225">
        <f>IF(DX49=Punktsystem!$B$5,IF(AND(Punktsystem!$I$14&lt;&gt;"",'alle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EA49" s="230">
        <f>IF(OR('alle Spiele'!EA49="",'alle Spiele'!EB49=""),0,IF(AND('alle Spiele'!$H49='alle Spiele'!EA49,'alle Spiele'!$J49='alle Spiele'!EB49),Punktsystem!$B$5,IF(OR(AND('alle Spiele'!$H49-'alle Spiele'!$J49&lt;0,'alle Spiele'!EA49-'alle Spiele'!EB49&lt;0),AND('alle Spiele'!$H49-'alle Spiele'!$J49&gt;0,'alle Spiele'!EA49-'alle Spiele'!EB49&gt;0),AND('alle Spiele'!$H49-'alle Spiele'!$J49=0,'alle Spiele'!EA49-'alle Spiele'!EB49=0)),Punktsystem!$B$6,0)))</f>
        <v>0</v>
      </c>
      <c r="EB49" s="224">
        <f>IF(EA49=Punktsystem!$B$6,IF(AND(Punktsystem!$D$9&lt;&gt;"",'alle Spiele'!$H49-'alle Spiele'!$J49='alle Spiele'!EA49-'alle Spiele'!EB49,'alle Spiele'!$H49&lt;&gt;'alle Spiele'!$J49),Punktsystem!$B$9,0)+IF(AND(Punktsystem!$D$11&lt;&gt;"",OR('alle Spiele'!$H49='alle Spiele'!EA49,'alle Spiele'!$J49='alle Spiele'!EB49)),Punktsystem!$B$11,0)+IF(AND(Punktsystem!$D$10&lt;&gt;"",'alle Spiele'!$H49='alle Spiele'!$J49,'alle Spiele'!EA49='alle Spiele'!EB49,ABS('alle Spiele'!$H49-'alle Spiele'!EA49)=1),Punktsystem!$B$10,0),0)</f>
        <v>0</v>
      </c>
      <c r="EC49" s="225">
        <f>IF(EA49=Punktsystem!$B$5,IF(AND(Punktsystem!$I$14&lt;&gt;"",'alle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ED49" s="230">
        <f>IF(OR('alle Spiele'!ED49="",'alle Spiele'!EE49=""),0,IF(AND('alle Spiele'!$H49='alle Spiele'!ED49,'alle Spiele'!$J49='alle Spiele'!EE49),Punktsystem!$B$5,IF(OR(AND('alle Spiele'!$H49-'alle Spiele'!$J49&lt;0,'alle Spiele'!ED49-'alle Spiele'!EE49&lt;0),AND('alle Spiele'!$H49-'alle Spiele'!$J49&gt;0,'alle Spiele'!ED49-'alle Spiele'!EE49&gt;0),AND('alle Spiele'!$H49-'alle Spiele'!$J49=0,'alle Spiele'!ED49-'alle Spiele'!EE49=0)),Punktsystem!$B$6,0)))</f>
        <v>0</v>
      </c>
      <c r="EE49" s="224">
        <f>IF(ED49=Punktsystem!$B$6,IF(AND(Punktsystem!$D$9&lt;&gt;"",'alle Spiele'!$H49-'alle Spiele'!$J49='alle Spiele'!ED49-'alle Spiele'!EE49,'alle Spiele'!$H49&lt;&gt;'alle Spiele'!$J49),Punktsystem!$B$9,0)+IF(AND(Punktsystem!$D$11&lt;&gt;"",OR('alle Spiele'!$H49='alle Spiele'!ED49,'alle Spiele'!$J49='alle Spiele'!EE49)),Punktsystem!$B$11,0)+IF(AND(Punktsystem!$D$10&lt;&gt;"",'alle Spiele'!$H49='alle Spiele'!$J49,'alle Spiele'!ED49='alle Spiele'!EE49,ABS('alle Spiele'!$H49-'alle Spiele'!ED49)=1),Punktsystem!$B$10,0),0)</f>
        <v>0</v>
      </c>
      <c r="EF49" s="225">
        <f>IF(ED49=Punktsystem!$B$5,IF(AND(Punktsystem!$I$14&lt;&gt;"",'alle Spiele'!$H49+'alle Spiele'!$J49&gt;Punktsystem!$D$14),('alle Spiele'!$H49+'alle Spiele'!$J49-Punktsystem!$D$14)*Punktsystem!$F$14,0)+IF(AND(Punktsystem!$I$15&lt;&gt;"",ABS('alle Spiele'!$H49-'alle Spiele'!$J49)&gt;Punktsystem!$D$15),(ABS('alle Spiele'!$H49-'alle Spiele'!$J49)-Punktsystem!$D$15)*Punktsystem!$F$15,0),0)</f>
        <v>0</v>
      </c>
      <c r="EG49" s="230">
        <f>IF(OR('alle Spiele'!EG49="",'alle Spiele'!EH49=""),0,IF(AND('alle Spiele'!$H49='alle Spiele'!EG49,'alle Spiele'!$J49='alle Spiele'!EH49),Punktsystem!$B$5,IF(OR(AND('alle Spiele'!$H49-'alle Spiele'!$J49&lt;0,'alle Spiele'!EG49-'alle Spiele'!EH49&lt;0),AND('alle Spiele'!$H49-'alle Spiele'!$J49&gt;0,'alle Spiele'!EG49-'alle Spiele'!EH49&gt;0),AND('alle Spiele'!$H49-'alle Spiele'!$J49=0,'alle Spiele'!EG49-'alle Spiele'!EH49=0)),Punktsystem!$B$6,0)))</f>
        <v>0</v>
      </c>
      <c r="EH49" s="224">
        <f>IF(EG49=Punktsystem!$B$6,IF(AND(Punktsystem!$D$9&lt;&gt;"",'alle Spiele'!$H49-'alle Spiele'!$J49='alle Spiele'!EG49-'alle Spiele'!EH49,'alle Spiele'!$H49&lt;&gt;'alle Spiele'!$J49),Punktsystem!$B$9,0)+IF(AND(Punktsystem!$D$11&lt;&gt;"",OR('alle Spiele'!$H49='alle Spiele'!EG49,'alle Spiele'!$J49='alle Spiele'!EH49)),Punktsystem!$B$11,0)+IF(AND(Punktsystem!$D$10&lt;&gt;"",'alle Spiele'!$H49='alle Spiele'!$J49,'alle Spiele'!EG49='alle Spiele'!EH49,ABS('alle Spiele'!$H49-'alle Spiele'!EG49)=1),Punktsystem!$B$10,0),0)</f>
        <v>0</v>
      </c>
      <c r="EI49" s="225">
        <f>IF(EG49=Punktsystem!$B$5,IF(AND(Punktsystem!$I$14&lt;&gt;"",'alle Spiele'!$H49+'alle Spiele'!$J49&gt;Punktsystem!$D$14),('alle Spiele'!$H49+'alle Spiele'!$J49-Punktsystem!$D$14)*Punktsystem!$F$14,0)+IF(AND(Punktsystem!$I$15&lt;&gt;"",ABS('alle Spiele'!$H49-'alle Spiele'!$J49)&gt;Punktsystem!$D$15),(ABS('alle Spiele'!$H49-'alle Spiele'!$J49)-Punktsystem!$D$15)*Punktsystem!$F$15,0),0)</f>
        <v>0</v>
      </c>
    </row>
    <row r="50" spans="1:139" x14ac:dyDescent="0.2">
      <c r="A50"/>
      <c r="B50"/>
      <c r="C50"/>
      <c r="D50"/>
      <c r="E50"/>
      <c r="F50"/>
      <c r="G50"/>
      <c r="H50"/>
      <c r="J50"/>
      <c r="K50"/>
      <c r="L50"/>
      <c r="M50"/>
      <c r="N50"/>
      <c r="O50"/>
      <c r="P50"/>
      <c r="Q50"/>
      <c r="T50" s="230">
        <f>IF(OR('alle Spiele'!T50="",'alle Spiele'!U50=""),0,IF(AND('alle Spiele'!$H50='alle Spiele'!T50,'alle Spiele'!$J50='alle Spiele'!U50),Punktsystem!$B$5,IF(OR(AND('alle Spiele'!$H50-'alle Spiele'!$J50&lt;0,'alle Spiele'!T50-'alle Spiele'!U50&lt;0),AND('alle Spiele'!$H50-'alle Spiele'!$J50&gt;0,'alle Spiele'!T50-'alle Spiele'!U50&gt;0),AND('alle Spiele'!$H50-'alle Spiele'!$J50=0,'alle Spiele'!T50-'alle Spiele'!U50=0)),Punktsystem!$B$6,0)))</f>
        <v>0</v>
      </c>
      <c r="U50" s="224">
        <f>IF(T50=Punktsystem!$B$6,IF(AND(Punktsystem!$D$9&lt;&gt;"",'alle Spiele'!$H50-'alle Spiele'!$J50='alle Spiele'!T50-'alle Spiele'!U50,'alle Spiele'!$H50&lt;&gt;'alle Spiele'!$J50),Punktsystem!$B$9,0)+IF(AND(Punktsystem!$D$11&lt;&gt;"",OR('alle Spiele'!$H50='alle Spiele'!T50,'alle Spiele'!$J50='alle Spiele'!U50)),Punktsystem!$B$11,0)+IF(AND(Punktsystem!$D$10&lt;&gt;"",'alle Spiele'!$H50='alle Spiele'!$J50,'alle Spiele'!T50='alle Spiele'!U50,ABS('alle Spiele'!$H50-'alle Spiele'!T50)=1),Punktsystem!$B$10,0),0)</f>
        <v>0</v>
      </c>
      <c r="V50" s="225">
        <f>IF(T50=Punktsystem!$B$5,IF(AND(Punktsystem!$I$14&lt;&gt;"",'alle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W50" s="230">
        <f>IF(OR('alle Spiele'!W50="",'alle Spiele'!X50=""),0,IF(AND('alle Spiele'!$H50='alle Spiele'!W50,'alle Spiele'!$J50='alle Spiele'!X50),Punktsystem!$B$5,IF(OR(AND('alle Spiele'!$H50-'alle Spiele'!$J50&lt;0,'alle Spiele'!W50-'alle Spiele'!X50&lt;0),AND('alle Spiele'!$H50-'alle Spiele'!$J50&gt;0,'alle Spiele'!W50-'alle Spiele'!X50&gt;0),AND('alle Spiele'!$H50-'alle Spiele'!$J50=0,'alle Spiele'!W50-'alle Spiele'!X50=0)),Punktsystem!$B$6,0)))</f>
        <v>0</v>
      </c>
      <c r="X50" s="224">
        <f>IF(W50=Punktsystem!$B$6,IF(AND(Punktsystem!$D$9&lt;&gt;"",'alle Spiele'!$H50-'alle Spiele'!$J50='alle Spiele'!W50-'alle Spiele'!X50,'alle Spiele'!$H50&lt;&gt;'alle Spiele'!$J50),Punktsystem!$B$9,0)+IF(AND(Punktsystem!$D$11&lt;&gt;"",OR('alle Spiele'!$H50='alle Spiele'!W50,'alle Spiele'!$J50='alle Spiele'!X50)),Punktsystem!$B$11,0)+IF(AND(Punktsystem!$D$10&lt;&gt;"",'alle Spiele'!$H50='alle Spiele'!$J50,'alle Spiele'!W50='alle Spiele'!X50,ABS('alle Spiele'!$H50-'alle Spiele'!W50)=1),Punktsystem!$B$10,0),0)</f>
        <v>0</v>
      </c>
      <c r="Y50" s="225">
        <f>IF(W50=Punktsystem!$B$5,IF(AND(Punktsystem!$I$14&lt;&gt;"",'alle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Z50" s="230">
        <f>IF(OR('alle Spiele'!Z50="",'alle Spiele'!AA50=""),0,IF(AND('alle Spiele'!$H50='alle Spiele'!Z50,'alle Spiele'!$J50='alle Spiele'!AA50),Punktsystem!$B$5,IF(OR(AND('alle Spiele'!$H50-'alle Spiele'!$J50&lt;0,'alle Spiele'!Z50-'alle Spiele'!AA50&lt;0),AND('alle Spiele'!$H50-'alle Spiele'!$J50&gt;0,'alle Spiele'!Z50-'alle Spiele'!AA50&gt;0),AND('alle Spiele'!$H50-'alle Spiele'!$J50=0,'alle Spiele'!Z50-'alle Spiele'!AA50=0)),Punktsystem!$B$6,0)))</f>
        <v>0</v>
      </c>
      <c r="AA50" s="224">
        <f>IF(Z50=Punktsystem!$B$6,IF(AND(Punktsystem!$D$9&lt;&gt;"",'alle Spiele'!$H50-'alle Spiele'!$J50='alle Spiele'!Z50-'alle Spiele'!AA50,'alle Spiele'!$H50&lt;&gt;'alle Spiele'!$J50),Punktsystem!$B$9,0)+IF(AND(Punktsystem!$D$11&lt;&gt;"",OR('alle Spiele'!$H50='alle Spiele'!Z50,'alle Spiele'!$J50='alle Spiele'!AA50)),Punktsystem!$B$11,0)+IF(AND(Punktsystem!$D$10&lt;&gt;"",'alle Spiele'!$H50='alle Spiele'!$J50,'alle Spiele'!Z50='alle Spiele'!AA50,ABS('alle Spiele'!$H50-'alle Spiele'!Z50)=1),Punktsystem!$B$10,0),0)</f>
        <v>0</v>
      </c>
      <c r="AB50" s="225">
        <f>IF(Z50=Punktsystem!$B$5,IF(AND(Punktsystem!$I$14&lt;&gt;"",'alle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AC50" s="230">
        <f>IF(OR('alle Spiele'!AC50="",'alle Spiele'!AD50=""),0,IF(AND('alle Spiele'!$H50='alle Spiele'!AC50,'alle Spiele'!$J50='alle Spiele'!AD50),Punktsystem!$B$5,IF(OR(AND('alle Spiele'!$H50-'alle Spiele'!$J50&lt;0,'alle Spiele'!AC50-'alle Spiele'!AD50&lt;0),AND('alle Spiele'!$H50-'alle Spiele'!$J50&gt;0,'alle Spiele'!AC50-'alle Spiele'!AD50&gt;0),AND('alle Spiele'!$H50-'alle Spiele'!$J50=0,'alle Spiele'!AC50-'alle Spiele'!AD50=0)),Punktsystem!$B$6,0)))</f>
        <v>0</v>
      </c>
      <c r="AD50" s="224">
        <f>IF(AC50=Punktsystem!$B$6,IF(AND(Punktsystem!$D$9&lt;&gt;"",'alle Spiele'!$H50-'alle Spiele'!$J50='alle Spiele'!AC50-'alle Spiele'!AD50,'alle Spiele'!$H50&lt;&gt;'alle Spiele'!$J50),Punktsystem!$B$9,0)+IF(AND(Punktsystem!$D$11&lt;&gt;"",OR('alle Spiele'!$H50='alle Spiele'!AC50,'alle Spiele'!$J50='alle Spiele'!AD50)),Punktsystem!$B$11,0)+IF(AND(Punktsystem!$D$10&lt;&gt;"",'alle Spiele'!$H50='alle Spiele'!$J50,'alle Spiele'!AC50='alle Spiele'!AD50,ABS('alle Spiele'!$H50-'alle Spiele'!AC50)=1),Punktsystem!$B$10,0),0)</f>
        <v>0</v>
      </c>
      <c r="AE50" s="225">
        <f>IF(AC50=Punktsystem!$B$5,IF(AND(Punktsystem!$I$14&lt;&gt;"",'alle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AF50" s="230">
        <f>IF(OR('alle Spiele'!AF50="",'alle Spiele'!AG50=""),0,IF(AND('alle Spiele'!$H50='alle Spiele'!AF50,'alle Spiele'!$J50='alle Spiele'!AG50),Punktsystem!$B$5,IF(OR(AND('alle Spiele'!$H50-'alle Spiele'!$J50&lt;0,'alle Spiele'!AF50-'alle Spiele'!AG50&lt;0),AND('alle Spiele'!$H50-'alle Spiele'!$J50&gt;0,'alle Spiele'!AF50-'alle Spiele'!AG50&gt;0),AND('alle Spiele'!$H50-'alle Spiele'!$J50=0,'alle Spiele'!AF50-'alle Spiele'!AG50=0)),Punktsystem!$B$6,0)))</f>
        <v>0</v>
      </c>
      <c r="AG50" s="224">
        <f>IF(AF50=Punktsystem!$B$6,IF(AND(Punktsystem!$D$9&lt;&gt;"",'alle Spiele'!$H50-'alle Spiele'!$J50='alle Spiele'!AF50-'alle Spiele'!AG50,'alle Spiele'!$H50&lt;&gt;'alle Spiele'!$J50),Punktsystem!$B$9,0)+IF(AND(Punktsystem!$D$11&lt;&gt;"",OR('alle Spiele'!$H50='alle Spiele'!AF50,'alle Spiele'!$J50='alle Spiele'!AG50)),Punktsystem!$B$11,0)+IF(AND(Punktsystem!$D$10&lt;&gt;"",'alle Spiele'!$H50='alle Spiele'!$J50,'alle Spiele'!AF50='alle Spiele'!AG50,ABS('alle Spiele'!$H50-'alle Spiele'!AF50)=1),Punktsystem!$B$10,0),0)</f>
        <v>0</v>
      </c>
      <c r="AH50" s="225">
        <f>IF(AF50=Punktsystem!$B$5,IF(AND(Punktsystem!$I$14&lt;&gt;"",'alle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AI50" s="230">
        <f>IF(OR('alle Spiele'!AI50="",'alle Spiele'!AJ50=""),0,IF(AND('alle Spiele'!$H50='alle Spiele'!AI50,'alle Spiele'!$J50='alle Spiele'!AJ50),Punktsystem!$B$5,IF(OR(AND('alle Spiele'!$H50-'alle Spiele'!$J50&lt;0,'alle Spiele'!AI50-'alle Spiele'!AJ50&lt;0),AND('alle Spiele'!$H50-'alle Spiele'!$J50&gt;0,'alle Spiele'!AI50-'alle Spiele'!AJ50&gt;0),AND('alle Spiele'!$H50-'alle Spiele'!$J50=0,'alle Spiele'!AI50-'alle Spiele'!AJ50=0)),Punktsystem!$B$6,0)))</f>
        <v>0</v>
      </c>
      <c r="AJ50" s="224">
        <f>IF(AI50=Punktsystem!$B$6,IF(AND(Punktsystem!$D$9&lt;&gt;"",'alle Spiele'!$H50-'alle Spiele'!$J50='alle Spiele'!AI50-'alle Spiele'!AJ50,'alle Spiele'!$H50&lt;&gt;'alle Spiele'!$J50),Punktsystem!$B$9,0)+IF(AND(Punktsystem!$D$11&lt;&gt;"",OR('alle Spiele'!$H50='alle Spiele'!AI50,'alle Spiele'!$J50='alle Spiele'!AJ50)),Punktsystem!$B$11,0)+IF(AND(Punktsystem!$D$10&lt;&gt;"",'alle Spiele'!$H50='alle Spiele'!$J50,'alle Spiele'!AI50='alle Spiele'!AJ50,ABS('alle Spiele'!$H50-'alle Spiele'!AI50)=1),Punktsystem!$B$10,0),0)</f>
        <v>0</v>
      </c>
      <c r="AK50" s="225">
        <f>IF(AI50=Punktsystem!$B$5,IF(AND(Punktsystem!$I$14&lt;&gt;"",'alle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AL50" s="230">
        <f>IF(OR('alle Spiele'!AL50="",'alle Spiele'!AM50=""),0,IF(AND('alle Spiele'!$H50='alle Spiele'!AL50,'alle Spiele'!$J50='alle Spiele'!AM50),Punktsystem!$B$5,IF(OR(AND('alle Spiele'!$H50-'alle Spiele'!$J50&lt;0,'alle Spiele'!AL50-'alle Spiele'!AM50&lt;0),AND('alle Spiele'!$H50-'alle Spiele'!$J50&gt;0,'alle Spiele'!AL50-'alle Spiele'!AM50&gt;0),AND('alle Spiele'!$H50-'alle Spiele'!$J50=0,'alle Spiele'!AL50-'alle Spiele'!AM50=0)),Punktsystem!$B$6,0)))</f>
        <v>0</v>
      </c>
      <c r="AM50" s="224">
        <f>IF(AL50=Punktsystem!$B$6,IF(AND(Punktsystem!$D$9&lt;&gt;"",'alle Spiele'!$H50-'alle Spiele'!$J50='alle Spiele'!AL50-'alle Spiele'!AM50,'alle Spiele'!$H50&lt;&gt;'alle Spiele'!$J50),Punktsystem!$B$9,0)+IF(AND(Punktsystem!$D$11&lt;&gt;"",OR('alle Spiele'!$H50='alle Spiele'!AL50,'alle Spiele'!$J50='alle Spiele'!AM50)),Punktsystem!$B$11,0)+IF(AND(Punktsystem!$D$10&lt;&gt;"",'alle Spiele'!$H50='alle Spiele'!$J50,'alle Spiele'!AL50='alle Spiele'!AM50,ABS('alle Spiele'!$H50-'alle Spiele'!AL50)=1),Punktsystem!$B$10,0),0)</f>
        <v>0</v>
      </c>
      <c r="AN50" s="225">
        <f>IF(AL50=Punktsystem!$B$5,IF(AND(Punktsystem!$I$14&lt;&gt;"",'alle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AO50" s="230">
        <f>IF(OR('alle Spiele'!AO50="",'alle Spiele'!AP50=""),0,IF(AND('alle Spiele'!$H50='alle Spiele'!AO50,'alle Spiele'!$J50='alle Spiele'!AP50),Punktsystem!$B$5,IF(OR(AND('alle Spiele'!$H50-'alle Spiele'!$J50&lt;0,'alle Spiele'!AO50-'alle Spiele'!AP50&lt;0),AND('alle Spiele'!$H50-'alle Spiele'!$J50&gt;0,'alle Spiele'!AO50-'alle Spiele'!AP50&gt;0),AND('alle Spiele'!$H50-'alle Spiele'!$J50=0,'alle Spiele'!AO50-'alle Spiele'!AP50=0)),Punktsystem!$B$6,0)))</f>
        <v>0</v>
      </c>
      <c r="AP50" s="224">
        <f>IF(AO50=Punktsystem!$B$6,IF(AND(Punktsystem!$D$9&lt;&gt;"",'alle Spiele'!$H50-'alle Spiele'!$J50='alle Spiele'!AO50-'alle Spiele'!AP50,'alle Spiele'!$H50&lt;&gt;'alle Spiele'!$J50),Punktsystem!$B$9,0)+IF(AND(Punktsystem!$D$11&lt;&gt;"",OR('alle Spiele'!$H50='alle Spiele'!AO50,'alle Spiele'!$J50='alle Spiele'!AP50)),Punktsystem!$B$11,0)+IF(AND(Punktsystem!$D$10&lt;&gt;"",'alle Spiele'!$H50='alle Spiele'!$J50,'alle Spiele'!AO50='alle Spiele'!AP50,ABS('alle Spiele'!$H50-'alle Spiele'!AO50)=1),Punktsystem!$B$10,0),0)</f>
        <v>0</v>
      </c>
      <c r="AQ50" s="225">
        <f>IF(AO50=Punktsystem!$B$5,IF(AND(Punktsystem!$I$14&lt;&gt;"",'alle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AR50" s="230">
        <f>IF(OR('alle Spiele'!AR50="",'alle Spiele'!AS50=""),0,IF(AND('alle Spiele'!$H50='alle Spiele'!AR50,'alle Spiele'!$J50='alle Spiele'!AS50),Punktsystem!$B$5,IF(OR(AND('alle Spiele'!$H50-'alle Spiele'!$J50&lt;0,'alle Spiele'!AR50-'alle Spiele'!AS50&lt;0),AND('alle Spiele'!$H50-'alle Spiele'!$J50&gt;0,'alle Spiele'!AR50-'alle Spiele'!AS50&gt;0),AND('alle Spiele'!$H50-'alle Spiele'!$J50=0,'alle Spiele'!AR50-'alle Spiele'!AS50=0)),Punktsystem!$B$6,0)))</f>
        <v>0</v>
      </c>
      <c r="AS50" s="224">
        <f>IF(AR50=Punktsystem!$B$6,IF(AND(Punktsystem!$D$9&lt;&gt;"",'alle Spiele'!$H50-'alle Spiele'!$J50='alle Spiele'!AR50-'alle Spiele'!AS50,'alle Spiele'!$H50&lt;&gt;'alle Spiele'!$J50),Punktsystem!$B$9,0)+IF(AND(Punktsystem!$D$11&lt;&gt;"",OR('alle Spiele'!$H50='alle Spiele'!AR50,'alle Spiele'!$J50='alle Spiele'!AS50)),Punktsystem!$B$11,0)+IF(AND(Punktsystem!$D$10&lt;&gt;"",'alle Spiele'!$H50='alle Spiele'!$J50,'alle Spiele'!AR50='alle Spiele'!AS50,ABS('alle Spiele'!$H50-'alle Spiele'!AR50)=1),Punktsystem!$B$10,0),0)</f>
        <v>0</v>
      </c>
      <c r="AT50" s="225">
        <f>IF(AR50=Punktsystem!$B$5,IF(AND(Punktsystem!$I$14&lt;&gt;"",'alle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AU50" s="230">
        <f>IF(OR('alle Spiele'!AU50="",'alle Spiele'!AV50=""),0,IF(AND('alle Spiele'!$H50='alle Spiele'!AU50,'alle Spiele'!$J50='alle Spiele'!AV50),Punktsystem!$B$5,IF(OR(AND('alle Spiele'!$H50-'alle Spiele'!$J50&lt;0,'alle Spiele'!AU50-'alle Spiele'!AV50&lt;0),AND('alle Spiele'!$H50-'alle Spiele'!$J50&gt;0,'alle Spiele'!AU50-'alle Spiele'!AV50&gt;0),AND('alle Spiele'!$H50-'alle Spiele'!$J50=0,'alle Spiele'!AU50-'alle Spiele'!AV50=0)),Punktsystem!$B$6,0)))</f>
        <v>0</v>
      </c>
      <c r="AV50" s="224">
        <f>IF(AU50=Punktsystem!$B$6,IF(AND(Punktsystem!$D$9&lt;&gt;"",'alle Spiele'!$H50-'alle Spiele'!$J50='alle Spiele'!AU50-'alle Spiele'!AV50,'alle Spiele'!$H50&lt;&gt;'alle Spiele'!$J50),Punktsystem!$B$9,0)+IF(AND(Punktsystem!$D$11&lt;&gt;"",OR('alle Spiele'!$H50='alle Spiele'!AU50,'alle Spiele'!$J50='alle Spiele'!AV50)),Punktsystem!$B$11,0)+IF(AND(Punktsystem!$D$10&lt;&gt;"",'alle Spiele'!$H50='alle Spiele'!$J50,'alle Spiele'!AU50='alle Spiele'!AV50,ABS('alle Spiele'!$H50-'alle Spiele'!AU50)=1),Punktsystem!$B$10,0),0)</f>
        <v>0</v>
      </c>
      <c r="AW50" s="225">
        <f>IF(AU50=Punktsystem!$B$5,IF(AND(Punktsystem!$I$14&lt;&gt;"",'alle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AX50" s="230">
        <f>IF(OR('alle Spiele'!AX50="",'alle Spiele'!AY50=""),0,IF(AND('alle Spiele'!$H50='alle Spiele'!AX50,'alle Spiele'!$J50='alle Spiele'!AY50),Punktsystem!$B$5,IF(OR(AND('alle Spiele'!$H50-'alle Spiele'!$J50&lt;0,'alle Spiele'!AX50-'alle Spiele'!AY50&lt;0),AND('alle Spiele'!$H50-'alle Spiele'!$J50&gt;0,'alle Spiele'!AX50-'alle Spiele'!AY50&gt;0),AND('alle Spiele'!$H50-'alle Spiele'!$J50=0,'alle Spiele'!AX50-'alle Spiele'!AY50=0)),Punktsystem!$B$6,0)))</f>
        <v>0</v>
      </c>
      <c r="AY50" s="224">
        <f>IF(AX50=Punktsystem!$B$6,IF(AND(Punktsystem!$D$9&lt;&gt;"",'alle Spiele'!$H50-'alle Spiele'!$J50='alle Spiele'!AX50-'alle Spiele'!AY50,'alle Spiele'!$H50&lt;&gt;'alle Spiele'!$J50),Punktsystem!$B$9,0)+IF(AND(Punktsystem!$D$11&lt;&gt;"",OR('alle Spiele'!$H50='alle Spiele'!AX50,'alle Spiele'!$J50='alle Spiele'!AY50)),Punktsystem!$B$11,0)+IF(AND(Punktsystem!$D$10&lt;&gt;"",'alle Spiele'!$H50='alle Spiele'!$J50,'alle Spiele'!AX50='alle Spiele'!AY50,ABS('alle Spiele'!$H50-'alle Spiele'!AX50)=1),Punktsystem!$B$10,0),0)</f>
        <v>0</v>
      </c>
      <c r="AZ50" s="225">
        <f>IF(AX50=Punktsystem!$B$5,IF(AND(Punktsystem!$I$14&lt;&gt;"",'alle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BA50" s="230">
        <f>IF(OR('alle Spiele'!BA50="",'alle Spiele'!BB50=""),0,IF(AND('alle Spiele'!$H50='alle Spiele'!BA50,'alle Spiele'!$J50='alle Spiele'!BB50),Punktsystem!$B$5,IF(OR(AND('alle Spiele'!$H50-'alle Spiele'!$J50&lt;0,'alle Spiele'!BA50-'alle Spiele'!BB50&lt;0),AND('alle Spiele'!$H50-'alle Spiele'!$J50&gt;0,'alle Spiele'!BA50-'alle Spiele'!BB50&gt;0),AND('alle Spiele'!$H50-'alle Spiele'!$J50=0,'alle Spiele'!BA50-'alle Spiele'!BB50=0)),Punktsystem!$B$6,0)))</f>
        <v>0</v>
      </c>
      <c r="BB50" s="224">
        <f>IF(BA50=Punktsystem!$B$6,IF(AND(Punktsystem!$D$9&lt;&gt;"",'alle Spiele'!$H50-'alle Spiele'!$J50='alle Spiele'!BA50-'alle Spiele'!BB50,'alle Spiele'!$H50&lt;&gt;'alle Spiele'!$J50),Punktsystem!$B$9,0)+IF(AND(Punktsystem!$D$11&lt;&gt;"",OR('alle Spiele'!$H50='alle Spiele'!BA50,'alle Spiele'!$J50='alle Spiele'!BB50)),Punktsystem!$B$11,0)+IF(AND(Punktsystem!$D$10&lt;&gt;"",'alle Spiele'!$H50='alle Spiele'!$J50,'alle Spiele'!BA50='alle Spiele'!BB50,ABS('alle Spiele'!$H50-'alle Spiele'!BA50)=1),Punktsystem!$B$10,0),0)</f>
        <v>0</v>
      </c>
      <c r="BC50" s="225">
        <f>IF(BA50=Punktsystem!$B$5,IF(AND(Punktsystem!$I$14&lt;&gt;"",'alle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BD50" s="230">
        <f>IF(OR('alle Spiele'!BD50="",'alle Spiele'!BE50=""),0,IF(AND('alle Spiele'!$H50='alle Spiele'!BD50,'alle Spiele'!$J50='alle Spiele'!BE50),Punktsystem!$B$5,IF(OR(AND('alle Spiele'!$H50-'alle Spiele'!$J50&lt;0,'alle Spiele'!BD50-'alle Spiele'!BE50&lt;0),AND('alle Spiele'!$H50-'alle Spiele'!$J50&gt;0,'alle Spiele'!BD50-'alle Spiele'!BE50&gt;0),AND('alle Spiele'!$H50-'alle Spiele'!$J50=0,'alle Spiele'!BD50-'alle Spiele'!BE50=0)),Punktsystem!$B$6,0)))</f>
        <v>0</v>
      </c>
      <c r="BE50" s="224">
        <f>IF(BD50=Punktsystem!$B$6,IF(AND(Punktsystem!$D$9&lt;&gt;"",'alle Spiele'!$H50-'alle Spiele'!$J50='alle Spiele'!BD50-'alle Spiele'!BE50,'alle Spiele'!$H50&lt;&gt;'alle Spiele'!$J50),Punktsystem!$B$9,0)+IF(AND(Punktsystem!$D$11&lt;&gt;"",OR('alle Spiele'!$H50='alle Spiele'!BD50,'alle Spiele'!$J50='alle Spiele'!BE50)),Punktsystem!$B$11,0)+IF(AND(Punktsystem!$D$10&lt;&gt;"",'alle Spiele'!$H50='alle Spiele'!$J50,'alle Spiele'!BD50='alle Spiele'!BE50,ABS('alle Spiele'!$H50-'alle Spiele'!BD50)=1),Punktsystem!$B$10,0),0)</f>
        <v>0</v>
      </c>
      <c r="BF50" s="225">
        <f>IF(BD50=Punktsystem!$B$5,IF(AND(Punktsystem!$I$14&lt;&gt;"",'alle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BG50" s="230">
        <f>IF(OR('alle Spiele'!BG50="",'alle Spiele'!BH50=""),0,IF(AND('alle Spiele'!$H50='alle Spiele'!BG50,'alle Spiele'!$J50='alle Spiele'!BH50),Punktsystem!$B$5,IF(OR(AND('alle Spiele'!$H50-'alle Spiele'!$J50&lt;0,'alle Spiele'!BG50-'alle Spiele'!BH50&lt;0),AND('alle Spiele'!$H50-'alle Spiele'!$J50&gt;0,'alle Spiele'!BG50-'alle Spiele'!BH50&gt;0),AND('alle Spiele'!$H50-'alle Spiele'!$J50=0,'alle Spiele'!BG50-'alle Spiele'!BH50=0)),Punktsystem!$B$6,0)))</f>
        <v>0</v>
      </c>
      <c r="BH50" s="224">
        <f>IF(BG50=Punktsystem!$B$6,IF(AND(Punktsystem!$D$9&lt;&gt;"",'alle Spiele'!$H50-'alle Spiele'!$J50='alle Spiele'!BG50-'alle Spiele'!BH50,'alle Spiele'!$H50&lt;&gt;'alle Spiele'!$J50),Punktsystem!$B$9,0)+IF(AND(Punktsystem!$D$11&lt;&gt;"",OR('alle Spiele'!$H50='alle Spiele'!BG50,'alle Spiele'!$J50='alle Spiele'!BH50)),Punktsystem!$B$11,0)+IF(AND(Punktsystem!$D$10&lt;&gt;"",'alle Spiele'!$H50='alle Spiele'!$J50,'alle Spiele'!BG50='alle Spiele'!BH50,ABS('alle Spiele'!$H50-'alle Spiele'!BG50)=1),Punktsystem!$B$10,0),0)</f>
        <v>0</v>
      </c>
      <c r="BI50" s="225">
        <f>IF(BG50=Punktsystem!$B$5,IF(AND(Punktsystem!$I$14&lt;&gt;"",'alle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BJ50" s="230">
        <f>IF(OR('alle Spiele'!BJ50="",'alle Spiele'!BK50=""),0,IF(AND('alle Spiele'!$H50='alle Spiele'!BJ50,'alle Spiele'!$J50='alle Spiele'!BK50),Punktsystem!$B$5,IF(OR(AND('alle Spiele'!$H50-'alle Spiele'!$J50&lt;0,'alle Spiele'!BJ50-'alle Spiele'!BK50&lt;0),AND('alle Spiele'!$H50-'alle Spiele'!$J50&gt;0,'alle Spiele'!BJ50-'alle Spiele'!BK50&gt;0),AND('alle Spiele'!$H50-'alle Spiele'!$J50=0,'alle Spiele'!BJ50-'alle Spiele'!BK50=0)),Punktsystem!$B$6,0)))</f>
        <v>0</v>
      </c>
      <c r="BK50" s="224">
        <f>IF(BJ50=Punktsystem!$B$6,IF(AND(Punktsystem!$D$9&lt;&gt;"",'alle Spiele'!$H50-'alle Spiele'!$J50='alle Spiele'!BJ50-'alle Spiele'!BK50,'alle Spiele'!$H50&lt;&gt;'alle Spiele'!$J50),Punktsystem!$B$9,0)+IF(AND(Punktsystem!$D$11&lt;&gt;"",OR('alle Spiele'!$H50='alle Spiele'!BJ50,'alle Spiele'!$J50='alle Spiele'!BK50)),Punktsystem!$B$11,0)+IF(AND(Punktsystem!$D$10&lt;&gt;"",'alle Spiele'!$H50='alle Spiele'!$J50,'alle Spiele'!BJ50='alle Spiele'!BK50,ABS('alle Spiele'!$H50-'alle Spiele'!BJ50)=1),Punktsystem!$B$10,0),0)</f>
        <v>0</v>
      </c>
      <c r="BL50" s="225">
        <f>IF(BJ50=Punktsystem!$B$5,IF(AND(Punktsystem!$I$14&lt;&gt;"",'alle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BM50" s="230">
        <f>IF(OR('alle Spiele'!BM50="",'alle Spiele'!BN50=""),0,IF(AND('alle Spiele'!$H50='alle Spiele'!BM50,'alle Spiele'!$J50='alle Spiele'!BN50),Punktsystem!$B$5,IF(OR(AND('alle Spiele'!$H50-'alle Spiele'!$J50&lt;0,'alle Spiele'!BM50-'alle Spiele'!BN50&lt;0),AND('alle Spiele'!$H50-'alle Spiele'!$J50&gt;0,'alle Spiele'!BM50-'alle Spiele'!BN50&gt;0),AND('alle Spiele'!$H50-'alle Spiele'!$J50=0,'alle Spiele'!BM50-'alle Spiele'!BN50=0)),Punktsystem!$B$6,0)))</f>
        <v>0</v>
      </c>
      <c r="BN50" s="224">
        <f>IF(BM50=Punktsystem!$B$6,IF(AND(Punktsystem!$D$9&lt;&gt;"",'alle Spiele'!$H50-'alle Spiele'!$J50='alle Spiele'!BM50-'alle Spiele'!BN50,'alle Spiele'!$H50&lt;&gt;'alle Spiele'!$J50),Punktsystem!$B$9,0)+IF(AND(Punktsystem!$D$11&lt;&gt;"",OR('alle Spiele'!$H50='alle Spiele'!BM50,'alle Spiele'!$J50='alle Spiele'!BN50)),Punktsystem!$B$11,0)+IF(AND(Punktsystem!$D$10&lt;&gt;"",'alle Spiele'!$H50='alle Spiele'!$J50,'alle Spiele'!BM50='alle Spiele'!BN50,ABS('alle Spiele'!$H50-'alle Spiele'!BM50)=1),Punktsystem!$B$10,0),0)</f>
        <v>0</v>
      </c>
      <c r="BO50" s="225">
        <f>IF(BM50=Punktsystem!$B$5,IF(AND(Punktsystem!$I$14&lt;&gt;"",'alle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BP50" s="230">
        <f>IF(OR('alle Spiele'!BP50="",'alle Spiele'!BQ50=""),0,IF(AND('alle Spiele'!$H50='alle Spiele'!BP50,'alle Spiele'!$J50='alle Spiele'!BQ50),Punktsystem!$B$5,IF(OR(AND('alle Spiele'!$H50-'alle Spiele'!$J50&lt;0,'alle Spiele'!BP50-'alle Spiele'!BQ50&lt;0),AND('alle Spiele'!$H50-'alle Spiele'!$J50&gt;0,'alle Spiele'!BP50-'alle Spiele'!BQ50&gt;0),AND('alle Spiele'!$H50-'alle Spiele'!$J50=0,'alle Spiele'!BP50-'alle Spiele'!BQ50=0)),Punktsystem!$B$6,0)))</f>
        <v>0</v>
      </c>
      <c r="BQ50" s="224">
        <f>IF(BP50=Punktsystem!$B$6,IF(AND(Punktsystem!$D$9&lt;&gt;"",'alle Spiele'!$H50-'alle Spiele'!$J50='alle Spiele'!BP50-'alle Spiele'!BQ50,'alle Spiele'!$H50&lt;&gt;'alle Spiele'!$J50),Punktsystem!$B$9,0)+IF(AND(Punktsystem!$D$11&lt;&gt;"",OR('alle Spiele'!$H50='alle Spiele'!BP50,'alle Spiele'!$J50='alle Spiele'!BQ50)),Punktsystem!$B$11,0)+IF(AND(Punktsystem!$D$10&lt;&gt;"",'alle Spiele'!$H50='alle Spiele'!$J50,'alle Spiele'!BP50='alle Spiele'!BQ50,ABS('alle Spiele'!$H50-'alle Spiele'!BP50)=1),Punktsystem!$B$10,0),0)</f>
        <v>0</v>
      </c>
      <c r="BR50" s="225">
        <f>IF(BP50=Punktsystem!$B$5,IF(AND(Punktsystem!$I$14&lt;&gt;"",'alle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BS50" s="230">
        <f>IF(OR('alle Spiele'!BS50="",'alle Spiele'!BT50=""),0,IF(AND('alle Spiele'!$H50='alle Spiele'!BS50,'alle Spiele'!$J50='alle Spiele'!BT50),Punktsystem!$B$5,IF(OR(AND('alle Spiele'!$H50-'alle Spiele'!$J50&lt;0,'alle Spiele'!BS50-'alle Spiele'!BT50&lt;0),AND('alle Spiele'!$H50-'alle Spiele'!$J50&gt;0,'alle Spiele'!BS50-'alle Spiele'!BT50&gt;0),AND('alle Spiele'!$H50-'alle Spiele'!$J50=0,'alle Spiele'!BS50-'alle Spiele'!BT50=0)),Punktsystem!$B$6,0)))</f>
        <v>0</v>
      </c>
      <c r="BT50" s="224">
        <f>IF(BS50=Punktsystem!$B$6,IF(AND(Punktsystem!$D$9&lt;&gt;"",'alle Spiele'!$H50-'alle Spiele'!$J50='alle Spiele'!BS50-'alle Spiele'!BT50,'alle Spiele'!$H50&lt;&gt;'alle Spiele'!$J50),Punktsystem!$B$9,0)+IF(AND(Punktsystem!$D$11&lt;&gt;"",OR('alle Spiele'!$H50='alle Spiele'!BS50,'alle Spiele'!$J50='alle Spiele'!BT50)),Punktsystem!$B$11,0)+IF(AND(Punktsystem!$D$10&lt;&gt;"",'alle Spiele'!$H50='alle Spiele'!$J50,'alle Spiele'!BS50='alle Spiele'!BT50,ABS('alle Spiele'!$H50-'alle Spiele'!BS50)=1),Punktsystem!$B$10,0),0)</f>
        <v>0</v>
      </c>
      <c r="BU50" s="225">
        <f>IF(BS50=Punktsystem!$B$5,IF(AND(Punktsystem!$I$14&lt;&gt;"",'alle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BV50" s="230">
        <f>IF(OR('alle Spiele'!BV50="",'alle Spiele'!BW50=""),0,IF(AND('alle Spiele'!$H50='alle Spiele'!BV50,'alle Spiele'!$J50='alle Spiele'!BW50),Punktsystem!$B$5,IF(OR(AND('alle Spiele'!$H50-'alle Spiele'!$J50&lt;0,'alle Spiele'!BV50-'alle Spiele'!BW50&lt;0),AND('alle Spiele'!$H50-'alle Spiele'!$J50&gt;0,'alle Spiele'!BV50-'alle Spiele'!BW50&gt;0),AND('alle Spiele'!$H50-'alle Spiele'!$J50=0,'alle Spiele'!BV50-'alle Spiele'!BW50=0)),Punktsystem!$B$6,0)))</f>
        <v>0</v>
      </c>
      <c r="BW50" s="224">
        <f>IF(BV50=Punktsystem!$B$6,IF(AND(Punktsystem!$D$9&lt;&gt;"",'alle Spiele'!$H50-'alle Spiele'!$J50='alle Spiele'!BV50-'alle Spiele'!BW50,'alle Spiele'!$H50&lt;&gt;'alle Spiele'!$J50),Punktsystem!$B$9,0)+IF(AND(Punktsystem!$D$11&lt;&gt;"",OR('alle Spiele'!$H50='alle Spiele'!BV50,'alle Spiele'!$J50='alle Spiele'!BW50)),Punktsystem!$B$11,0)+IF(AND(Punktsystem!$D$10&lt;&gt;"",'alle Spiele'!$H50='alle Spiele'!$J50,'alle Spiele'!BV50='alle Spiele'!BW50,ABS('alle Spiele'!$H50-'alle Spiele'!BV50)=1),Punktsystem!$B$10,0),0)</f>
        <v>0</v>
      </c>
      <c r="BX50" s="225">
        <f>IF(BV50=Punktsystem!$B$5,IF(AND(Punktsystem!$I$14&lt;&gt;"",'alle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BY50" s="230">
        <f>IF(OR('alle Spiele'!BY50="",'alle Spiele'!BZ50=""),0,IF(AND('alle Spiele'!$H50='alle Spiele'!BY50,'alle Spiele'!$J50='alle Spiele'!BZ50),Punktsystem!$B$5,IF(OR(AND('alle Spiele'!$H50-'alle Spiele'!$J50&lt;0,'alle Spiele'!BY50-'alle Spiele'!BZ50&lt;0),AND('alle Spiele'!$H50-'alle Spiele'!$J50&gt;0,'alle Spiele'!BY50-'alle Spiele'!BZ50&gt;0),AND('alle Spiele'!$H50-'alle Spiele'!$J50=0,'alle Spiele'!BY50-'alle Spiele'!BZ50=0)),Punktsystem!$B$6,0)))</f>
        <v>0</v>
      </c>
      <c r="BZ50" s="224">
        <f>IF(BY50=Punktsystem!$B$6,IF(AND(Punktsystem!$D$9&lt;&gt;"",'alle Spiele'!$H50-'alle Spiele'!$J50='alle Spiele'!BY50-'alle Spiele'!BZ50,'alle Spiele'!$H50&lt;&gt;'alle Spiele'!$J50),Punktsystem!$B$9,0)+IF(AND(Punktsystem!$D$11&lt;&gt;"",OR('alle Spiele'!$H50='alle Spiele'!BY50,'alle Spiele'!$J50='alle Spiele'!BZ50)),Punktsystem!$B$11,0)+IF(AND(Punktsystem!$D$10&lt;&gt;"",'alle Spiele'!$H50='alle Spiele'!$J50,'alle Spiele'!BY50='alle Spiele'!BZ50,ABS('alle Spiele'!$H50-'alle Spiele'!BY50)=1),Punktsystem!$B$10,0),0)</f>
        <v>0</v>
      </c>
      <c r="CA50" s="225">
        <f>IF(BY50=Punktsystem!$B$5,IF(AND(Punktsystem!$I$14&lt;&gt;"",'alle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CB50" s="230">
        <f>IF(OR('alle Spiele'!CB50="",'alle Spiele'!CC50=""),0,IF(AND('alle Spiele'!$H50='alle Spiele'!CB50,'alle Spiele'!$J50='alle Spiele'!CC50),Punktsystem!$B$5,IF(OR(AND('alle Spiele'!$H50-'alle Spiele'!$J50&lt;0,'alle Spiele'!CB50-'alle Spiele'!CC50&lt;0),AND('alle Spiele'!$H50-'alle Spiele'!$J50&gt;0,'alle Spiele'!CB50-'alle Spiele'!CC50&gt;0),AND('alle Spiele'!$H50-'alle Spiele'!$J50=0,'alle Spiele'!CB50-'alle Spiele'!CC50=0)),Punktsystem!$B$6,0)))</f>
        <v>0</v>
      </c>
      <c r="CC50" s="224">
        <f>IF(CB50=Punktsystem!$B$6,IF(AND(Punktsystem!$D$9&lt;&gt;"",'alle Spiele'!$H50-'alle Spiele'!$J50='alle Spiele'!CB50-'alle Spiele'!CC50,'alle Spiele'!$H50&lt;&gt;'alle Spiele'!$J50),Punktsystem!$B$9,0)+IF(AND(Punktsystem!$D$11&lt;&gt;"",OR('alle Spiele'!$H50='alle Spiele'!CB50,'alle Spiele'!$J50='alle Spiele'!CC50)),Punktsystem!$B$11,0)+IF(AND(Punktsystem!$D$10&lt;&gt;"",'alle Spiele'!$H50='alle Spiele'!$J50,'alle Spiele'!CB50='alle Spiele'!CC50,ABS('alle Spiele'!$H50-'alle Spiele'!CB50)=1),Punktsystem!$B$10,0),0)</f>
        <v>0</v>
      </c>
      <c r="CD50" s="225">
        <f>IF(CB50=Punktsystem!$B$5,IF(AND(Punktsystem!$I$14&lt;&gt;"",'alle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CE50" s="230">
        <f>IF(OR('alle Spiele'!CE50="",'alle Spiele'!CF50=""),0,IF(AND('alle Spiele'!$H50='alle Spiele'!CE50,'alle Spiele'!$J50='alle Spiele'!CF50),Punktsystem!$B$5,IF(OR(AND('alle Spiele'!$H50-'alle Spiele'!$J50&lt;0,'alle Spiele'!CE50-'alle Spiele'!CF50&lt;0),AND('alle Spiele'!$H50-'alle Spiele'!$J50&gt;0,'alle Spiele'!CE50-'alle Spiele'!CF50&gt;0),AND('alle Spiele'!$H50-'alle Spiele'!$J50=0,'alle Spiele'!CE50-'alle Spiele'!CF50=0)),Punktsystem!$B$6,0)))</f>
        <v>0</v>
      </c>
      <c r="CF50" s="224">
        <f>IF(CE50=Punktsystem!$B$6,IF(AND(Punktsystem!$D$9&lt;&gt;"",'alle Spiele'!$H50-'alle Spiele'!$J50='alle Spiele'!CE50-'alle Spiele'!CF50,'alle Spiele'!$H50&lt;&gt;'alle Spiele'!$J50),Punktsystem!$B$9,0)+IF(AND(Punktsystem!$D$11&lt;&gt;"",OR('alle Spiele'!$H50='alle Spiele'!CE50,'alle Spiele'!$J50='alle Spiele'!CF50)),Punktsystem!$B$11,0)+IF(AND(Punktsystem!$D$10&lt;&gt;"",'alle Spiele'!$H50='alle Spiele'!$J50,'alle Spiele'!CE50='alle Spiele'!CF50,ABS('alle Spiele'!$H50-'alle Spiele'!CE50)=1),Punktsystem!$B$10,0),0)</f>
        <v>0</v>
      </c>
      <c r="CG50" s="225">
        <f>IF(CE50=Punktsystem!$B$5,IF(AND(Punktsystem!$I$14&lt;&gt;"",'alle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CH50" s="230">
        <f>IF(OR('alle Spiele'!CH50="",'alle Spiele'!CI50=""),0,IF(AND('alle Spiele'!$H50='alle Spiele'!CH50,'alle Spiele'!$J50='alle Spiele'!CI50),Punktsystem!$B$5,IF(OR(AND('alle Spiele'!$H50-'alle Spiele'!$J50&lt;0,'alle Spiele'!CH50-'alle Spiele'!CI50&lt;0),AND('alle Spiele'!$H50-'alle Spiele'!$J50&gt;0,'alle Spiele'!CH50-'alle Spiele'!CI50&gt;0),AND('alle Spiele'!$H50-'alle Spiele'!$J50=0,'alle Spiele'!CH50-'alle Spiele'!CI50=0)),Punktsystem!$B$6,0)))</f>
        <v>0</v>
      </c>
      <c r="CI50" s="224">
        <f>IF(CH50=Punktsystem!$B$6,IF(AND(Punktsystem!$D$9&lt;&gt;"",'alle Spiele'!$H50-'alle Spiele'!$J50='alle Spiele'!CH50-'alle Spiele'!CI50,'alle Spiele'!$H50&lt;&gt;'alle Spiele'!$J50),Punktsystem!$B$9,0)+IF(AND(Punktsystem!$D$11&lt;&gt;"",OR('alle Spiele'!$H50='alle Spiele'!CH50,'alle Spiele'!$J50='alle Spiele'!CI50)),Punktsystem!$B$11,0)+IF(AND(Punktsystem!$D$10&lt;&gt;"",'alle Spiele'!$H50='alle Spiele'!$J50,'alle Spiele'!CH50='alle Spiele'!CI50,ABS('alle Spiele'!$H50-'alle Spiele'!CH50)=1),Punktsystem!$B$10,0),0)</f>
        <v>0</v>
      </c>
      <c r="CJ50" s="225">
        <f>IF(CH50=Punktsystem!$B$5,IF(AND(Punktsystem!$I$14&lt;&gt;"",'alle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CK50" s="230">
        <f>IF(OR('alle Spiele'!CK50="",'alle Spiele'!CL50=""),0,IF(AND('alle Spiele'!$H50='alle Spiele'!CK50,'alle Spiele'!$J50='alle Spiele'!CL50),Punktsystem!$B$5,IF(OR(AND('alle Spiele'!$H50-'alle Spiele'!$J50&lt;0,'alle Spiele'!CK50-'alle Spiele'!CL50&lt;0),AND('alle Spiele'!$H50-'alle Spiele'!$J50&gt;0,'alle Spiele'!CK50-'alle Spiele'!CL50&gt;0),AND('alle Spiele'!$H50-'alle Spiele'!$J50=0,'alle Spiele'!CK50-'alle Spiele'!CL50=0)),Punktsystem!$B$6,0)))</f>
        <v>0</v>
      </c>
      <c r="CL50" s="224">
        <f>IF(CK50=Punktsystem!$B$6,IF(AND(Punktsystem!$D$9&lt;&gt;"",'alle Spiele'!$H50-'alle Spiele'!$J50='alle Spiele'!CK50-'alle Spiele'!CL50,'alle Spiele'!$H50&lt;&gt;'alle Spiele'!$J50),Punktsystem!$B$9,0)+IF(AND(Punktsystem!$D$11&lt;&gt;"",OR('alle Spiele'!$H50='alle Spiele'!CK50,'alle Spiele'!$J50='alle Spiele'!CL50)),Punktsystem!$B$11,0)+IF(AND(Punktsystem!$D$10&lt;&gt;"",'alle Spiele'!$H50='alle Spiele'!$J50,'alle Spiele'!CK50='alle Spiele'!CL50,ABS('alle Spiele'!$H50-'alle Spiele'!CK50)=1),Punktsystem!$B$10,0),0)</f>
        <v>0</v>
      </c>
      <c r="CM50" s="225">
        <f>IF(CK50=Punktsystem!$B$5,IF(AND(Punktsystem!$I$14&lt;&gt;"",'alle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CN50" s="230">
        <f>IF(OR('alle Spiele'!CN50="",'alle Spiele'!CO50=""),0,IF(AND('alle Spiele'!$H50='alle Spiele'!CN50,'alle Spiele'!$J50='alle Spiele'!CO50),Punktsystem!$B$5,IF(OR(AND('alle Spiele'!$H50-'alle Spiele'!$J50&lt;0,'alle Spiele'!CN50-'alle Spiele'!CO50&lt;0),AND('alle Spiele'!$H50-'alle Spiele'!$J50&gt;0,'alle Spiele'!CN50-'alle Spiele'!CO50&gt;0),AND('alle Spiele'!$H50-'alle Spiele'!$J50=0,'alle Spiele'!CN50-'alle Spiele'!CO50=0)),Punktsystem!$B$6,0)))</f>
        <v>0</v>
      </c>
      <c r="CO50" s="224">
        <f>IF(CN50=Punktsystem!$B$6,IF(AND(Punktsystem!$D$9&lt;&gt;"",'alle Spiele'!$H50-'alle Spiele'!$J50='alle Spiele'!CN50-'alle Spiele'!CO50,'alle Spiele'!$H50&lt;&gt;'alle Spiele'!$J50),Punktsystem!$B$9,0)+IF(AND(Punktsystem!$D$11&lt;&gt;"",OR('alle Spiele'!$H50='alle Spiele'!CN50,'alle Spiele'!$J50='alle Spiele'!CO50)),Punktsystem!$B$11,0)+IF(AND(Punktsystem!$D$10&lt;&gt;"",'alle Spiele'!$H50='alle Spiele'!$J50,'alle Spiele'!CN50='alle Spiele'!CO50,ABS('alle Spiele'!$H50-'alle Spiele'!CN50)=1),Punktsystem!$B$10,0),0)</f>
        <v>0</v>
      </c>
      <c r="CP50" s="225">
        <f>IF(CN50=Punktsystem!$B$5,IF(AND(Punktsystem!$I$14&lt;&gt;"",'alle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CQ50" s="230">
        <f>IF(OR('alle Spiele'!CQ50="",'alle Spiele'!CR50=""),0,IF(AND('alle Spiele'!$H50='alle Spiele'!CQ50,'alle Spiele'!$J50='alle Spiele'!CR50),Punktsystem!$B$5,IF(OR(AND('alle Spiele'!$H50-'alle Spiele'!$J50&lt;0,'alle Spiele'!CQ50-'alle Spiele'!CR50&lt;0),AND('alle Spiele'!$H50-'alle Spiele'!$J50&gt;0,'alle Spiele'!CQ50-'alle Spiele'!CR50&gt;0),AND('alle Spiele'!$H50-'alle Spiele'!$J50=0,'alle Spiele'!CQ50-'alle Spiele'!CR50=0)),Punktsystem!$B$6,0)))</f>
        <v>0</v>
      </c>
      <c r="CR50" s="224">
        <f>IF(CQ50=Punktsystem!$B$6,IF(AND(Punktsystem!$D$9&lt;&gt;"",'alle Spiele'!$H50-'alle Spiele'!$J50='alle Spiele'!CQ50-'alle Spiele'!CR50,'alle Spiele'!$H50&lt;&gt;'alle Spiele'!$J50),Punktsystem!$B$9,0)+IF(AND(Punktsystem!$D$11&lt;&gt;"",OR('alle Spiele'!$H50='alle Spiele'!CQ50,'alle Spiele'!$J50='alle Spiele'!CR50)),Punktsystem!$B$11,0)+IF(AND(Punktsystem!$D$10&lt;&gt;"",'alle Spiele'!$H50='alle Spiele'!$J50,'alle Spiele'!CQ50='alle Spiele'!CR50,ABS('alle Spiele'!$H50-'alle Spiele'!CQ50)=1),Punktsystem!$B$10,0),0)</f>
        <v>0</v>
      </c>
      <c r="CS50" s="225">
        <f>IF(CQ50=Punktsystem!$B$5,IF(AND(Punktsystem!$I$14&lt;&gt;"",'alle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CT50" s="230">
        <f>IF(OR('alle Spiele'!CT50="",'alle Spiele'!CU50=""),0,IF(AND('alle Spiele'!$H50='alle Spiele'!CT50,'alle Spiele'!$J50='alle Spiele'!CU50),Punktsystem!$B$5,IF(OR(AND('alle Spiele'!$H50-'alle Spiele'!$J50&lt;0,'alle Spiele'!CT50-'alle Spiele'!CU50&lt;0),AND('alle Spiele'!$H50-'alle Spiele'!$J50&gt;0,'alle Spiele'!CT50-'alle Spiele'!CU50&gt;0),AND('alle Spiele'!$H50-'alle Spiele'!$J50=0,'alle Spiele'!CT50-'alle Spiele'!CU50=0)),Punktsystem!$B$6,0)))</f>
        <v>0</v>
      </c>
      <c r="CU50" s="224">
        <f>IF(CT50=Punktsystem!$B$6,IF(AND(Punktsystem!$D$9&lt;&gt;"",'alle Spiele'!$H50-'alle Spiele'!$J50='alle Spiele'!CT50-'alle Spiele'!CU50,'alle Spiele'!$H50&lt;&gt;'alle Spiele'!$J50),Punktsystem!$B$9,0)+IF(AND(Punktsystem!$D$11&lt;&gt;"",OR('alle Spiele'!$H50='alle Spiele'!CT50,'alle Spiele'!$J50='alle Spiele'!CU50)),Punktsystem!$B$11,0)+IF(AND(Punktsystem!$D$10&lt;&gt;"",'alle Spiele'!$H50='alle Spiele'!$J50,'alle Spiele'!CT50='alle Spiele'!CU50,ABS('alle Spiele'!$H50-'alle Spiele'!CT50)=1),Punktsystem!$B$10,0),0)</f>
        <v>0</v>
      </c>
      <c r="CV50" s="225">
        <f>IF(CT50=Punktsystem!$B$5,IF(AND(Punktsystem!$I$14&lt;&gt;"",'alle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CW50" s="230">
        <f>IF(OR('alle Spiele'!CW50="",'alle Spiele'!CX50=""),0,IF(AND('alle Spiele'!$H50='alle Spiele'!CW50,'alle Spiele'!$J50='alle Spiele'!CX50),Punktsystem!$B$5,IF(OR(AND('alle Spiele'!$H50-'alle Spiele'!$J50&lt;0,'alle Spiele'!CW50-'alle Spiele'!CX50&lt;0),AND('alle Spiele'!$H50-'alle Spiele'!$J50&gt;0,'alle Spiele'!CW50-'alle Spiele'!CX50&gt;0),AND('alle Spiele'!$H50-'alle Spiele'!$J50=0,'alle Spiele'!CW50-'alle Spiele'!CX50=0)),Punktsystem!$B$6,0)))</f>
        <v>0</v>
      </c>
      <c r="CX50" s="224">
        <f>IF(CW50=Punktsystem!$B$6,IF(AND(Punktsystem!$D$9&lt;&gt;"",'alle Spiele'!$H50-'alle Spiele'!$J50='alle Spiele'!CW50-'alle Spiele'!CX50,'alle Spiele'!$H50&lt;&gt;'alle Spiele'!$J50),Punktsystem!$B$9,0)+IF(AND(Punktsystem!$D$11&lt;&gt;"",OR('alle Spiele'!$H50='alle Spiele'!CW50,'alle Spiele'!$J50='alle Spiele'!CX50)),Punktsystem!$B$11,0)+IF(AND(Punktsystem!$D$10&lt;&gt;"",'alle Spiele'!$H50='alle Spiele'!$J50,'alle Spiele'!CW50='alle Spiele'!CX50,ABS('alle Spiele'!$H50-'alle Spiele'!CW50)=1),Punktsystem!$B$10,0),0)</f>
        <v>0</v>
      </c>
      <c r="CY50" s="225">
        <f>IF(CW50=Punktsystem!$B$5,IF(AND(Punktsystem!$I$14&lt;&gt;"",'alle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CZ50" s="230">
        <f>IF(OR('alle Spiele'!CZ50="",'alle Spiele'!DA50=""),0,IF(AND('alle Spiele'!$H50='alle Spiele'!CZ50,'alle Spiele'!$J50='alle Spiele'!DA50),Punktsystem!$B$5,IF(OR(AND('alle Spiele'!$H50-'alle Spiele'!$J50&lt;0,'alle Spiele'!CZ50-'alle Spiele'!DA50&lt;0),AND('alle Spiele'!$H50-'alle Spiele'!$J50&gt;0,'alle Spiele'!CZ50-'alle Spiele'!DA50&gt;0),AND('alle Spiele'!$H50-'alle Spiele'!$J50=0,'alle Spiele'!CZ50-'alle Spiele'!DA50=0)),Punktsystem!$B$6,0)))</f>
        <v>0</v>
      </c>
      <c r="DA50" s="224">
        <f>IF(CZ50=Punktsystem!$B$6,IF(AND(Punktsystem!$D$9&lt;&gt;"",'alle Spiele'!$H50-'alle Spiele'!$J50='alle Spiele'!CZ50-'alle Spiele'!DA50,'alle Spiele'!$H50&lt;&gt;'alle Spiele'!$J50),Punktsystem!$B$9,0)+IF(AND(Punktsystem!$D$11&lt;&gt;"",OR('alle Spiele'!$H50='alle Spiele'!CZ50,'alle Spiele'!$J50='alle Spiele'!DA50)),Punktsystem!$B$11,0)+IF(AND(Punktsystem!$D$10&lt;&gt;"",'alle Spiele'!$H50='alle Spiele'!$J50,'alle Spiele'!CZ50='alle Spiele'!DA50,ABS('alle Spiele'!$H50-'alle Spiele'!CZ50)=1),Punktsystem!$B$10,0),0)</f>
        <v>0</v>
      </c>
      <c r="DB50" s="225">
        <f>IF(CZ50=Punktsystem!$B$5,IF(AND(Punktsystem!$I$14&lt;&gt;"",'alle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DC50" s="230">
        <f>IF(OR('alle Spiele'!DC50="",'alle Spiele'!DD50=""),0,IF(AND('alle Spiele'!$H50='alle Spiele'!DC50,'alle Spiele'!$J50='alle Spiele'!DD50),Punktsystem!$B$5,IF(OR(AND('alle Spiele'!$H50-'alle Spiele'!$J50&lt;0,'alle Spiele'!DC50-'alle Spiele'!DD50&lt;0),AND('alle Spiele'!$H50-'alle Spiele'!$J50&gt;0,'alle Spiele'!DC50-'alle Spiele'!DD50&gt;0),AND('alle Spiele'!$H50-'alle Spiele'!$J50=0,'alle Spiele'!DC50-'alle Spiele'!DD50=0)),Punktsystem!$B$6,0)))</f>
        <v>0</v>
      </c>
      <c r="DD50" s="224">
        <f>IF(DC50=Punktsystem!$B$6,IF(AND(Punktsystem!$D$9&lt;&gt;"",'alle Spiele'!$H50-'alle Spiele'!$J50='alle Spiele'!DC50-'alle Spiele'!DD50,'alle Spiele'!$H50&lt;&gt;'alle Spiele'!$J50),Punktsystem!$B$9,0)+IF(AND(Punktsystem!$D$11&lt;&gt;"",OR('alle Spiele'!$H50='alle Spiele'!DC50,'alle Spiele'!$J50='alle Spiele'!DD50)),Punktsystem!$B$11,0)+IF(AND(Punktsystem!$D$10&lt;&gt;"",'alle Spiele'!$H50='alle Spiele'!$J50,'alle Spiele'!DC50='alle Spiele'!DD50,ABS('alle Spiele'!$H50-'alle Spiele'!DC50)=1),Punktsystem!$B$10,0),0)</f>
        <v>0</v>
      </c>
      <c r="DE50" s="225">
        <f>IF(DC50=Punktsystem!$B$5,IF(AND(Punktsystem!$I$14&lt;&gt;"",'alle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DF50" s="230">
        <f>IF(OR('alle Spiele'!DF50="",'alle Spiele'!DG50=""),0,IF(AND('alle Spiele'!$H50='alle Spiele'!DF50,'alle Spiele'!$J50='alle Spiele'!DG50),Punktsystem!$B$5,IF(OR(AND('alle Spiele'!$H50-'alle Spiele'!$J50&lt;0,'alle Spiele'!DF50-'alle Spiele'!DG50&lt;0),AND('alle Spiele'!$H50-'alle Spiele'!$J50&gt;0,'alle Spiele'!DF50-'alle Spiele'!DG50&gt;0),AND('alle Spiele'!$H50-'alle Spiele'!$J50=0,'alle Spiele'!DF50-'alle Spiele'!DG50=0)),Punktsystem!$B$6,0)))</f>
        <v>0</v>
      </c>
      <c r="DG50" s="224">
        <f>IF(DF50=Punktsystem!$B$6,IF(AND(Punktsystem!$D$9&lt;&gt;"",'alle Spiele'!$H50-'alle Spiele'!$J50='alle Spiele'!DF50-'alle Spiele'!DG50,'alle Spiele'!$H50&lt;&gt;'alle Spiele'!$J50),Punktsystem!$B$9,0)+IF(AND(Punktsystem!$D$11&lt;&gt;"",OR('alle Spiele'!$H50='alle Spiele'!DF50,'alle Spiele'!$J50='alle Spiele'!DG50)),Punktsystem!$B$11,0)+IF(AND(Punktsystem!$D$10&lt;&gt;"",'alle Spiele'!$H50='alle Spiele'!$J50,'alle Spiele'!DF50='alle Spiele'!DG50,ABS('alle Spiele'!$H50-'alle Spiele'!DF50)=1),Punktsystem!$B$10,0),0)</f>
        <v>0</v>
      </c>
      <c r="DH50" s="225">
        <f>IF(DF50=Punktsystem!$B$5,IF(AND(Punktsystem!$I$14&lt;&gt;"",'alle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DI50" s="230">
        <f>IF(OR('alle Spiele'!DI50="",'alle Spiele'!DJ50=""),0,IF(AND('alle Spiele'!$H50='alle Spiele'!DI50,'alle Spiele'!$J50='alle Spiele'!DJ50),Punktsystem!$B$5,IF(OR(AND('alle Spiele'!$H50-'alle Spiele'!$J50&lt;0,'alle Spiele'!DI50-'alle Spiele'!DJ50&lt;0),AND('alle Spiele'!$H50-'alle Spiele'!$J50&gt;0,'alle Spiele'!DI50-'alle Spiele'!DJ50&gt;0),AND('alle Spiele'!$H50-'alle Spiele'!$J50=0,'alle Spiele'!DI50-'alle Spiele'!DJ50=0)),Punktsystem!$B$6,0)))</f>
        <v>0</v>
      </c>
      <c r="DJ50" s="224">
        <f>IF(DI50=Punktsystem!$B$6,IF(AND(Punktsystem!$D$9&lt;&gt;"",'alle Spiele'!$H50-'alle Spiele'!$J50='alle Spiele'!DI50-'alle Spiele'!DJ50,'alle Spiele'!$H50&lt;&gt;'alle Spiele'!$J50),Punktsystem!$B$9,0)+IF(AND(Punktsystem!$D$11&lt;&gt;"",OR('alle Spiele'!$H50='alle Spiele'!DI50,'alle Spiele'!$J50='alle Spiele'!DJ50)),Punktsystem!$B$11,0)+IF(AND(Punktsystem!$D$10&lt;&gt;"",'alle Spiele'!$H50='alle Spiele'!$J50,'alle Spiele'!DI50='alle Spiele'!DJ50,ABS('alle Spiele'!$H50-'alle Spiele'!DI50)=1),Punktsystem!$B$10,0),0)</f>
        <v>0</v>
      </c>
      <c r="DK50" s="225">
        <f>IF(DI50=Punktsystem!$B$5,IF(AND(Punktsystem!$I$14&lt;&gt;"",'alle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DL50" s="230">
        <f>IF(OR('alle Spiele'!DL50="",'alle Spiele'!DM50=""),0,IF(AND('alle Spiele'!$H50='alle Spiele'!DL50,'alle Spiele'!$J50='alle Spiele'!DM50),Punktsystem!$B$5,IF(OR(AND('alle Spiele'!$H50-'alle Spiele'!$J50&lt;0,'alle Spiele'!DL50-'alle Spiele'!DM50&lt;0),AND('alle Spiele'!$H50-'alle Spiele'!$J50&gt;0,'alle Spiele'!DL50-'alle Spiele'!DM50&gt;0),AND('alle Spiele'!$H50-'alle Spiele'!$J50=0,'alle Spiele'!DL50-'alle Spiele'!DM50=0)),Punktsystem!$B$6,0)))</f>
        <v>0</v>
      </c>
      <c r="DM50" s="224">
        <f>IF(DL50=Punktsystem!$B$6,IF(AND(Punktsystem!$D$9&lt;&gt;"",'alle Spiele'!$H50-'alle Spiele'!$J50='alle Spiele'!DL50-'alle Spiele'!DM50,'alle Spiele'!$H50&lt;&gt;'alle Spiele'!$J50),Punktsystem!$B$9,0)+IF(AND(Punktsystem!$D$11&lt;&gt;"",OR('alle Spiele'!$H50='alle Spiele'!DL50,'alle Spiele'!$J50='alle Spiele'!DM50)),Punktsystem!$B$11,0)+IF(AND(Punktsystem!$D$10&lt;&gt;"",'alle Spiele'!$H50='alle Spiele'!$J50,'alle Spiele'!DL50='alle Spiele'!DM50,ABS('alle Spiele'!$H50-'alle Spiele'!DL50)=1),Punktsystem!$B$10,0),0)</f>
        <v>0</v>
      </c>
      <c r="DN50" s="225">
        <f>IF(DL50=Punktsystem!$B$5,IF(AND(Punktsystem!$I$14&lt;&gt;"",'alle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DO50" s="230">
        <f>IF(OR('alle Spiele'!DO50="",'alle Spiele'!DP50=""),0,IF(AND('alle Spiele'!$H50='alle Spiele'!DO50,'alle Spiele'!$J50='alle Spiele'!DP50),Punktsystem!$B$5,IF(OR(AND('alle Spiele'!$H50-'alle Spiele'!$J50&lt;0,'alle Spiele'!DO50-'alle Spiele'!DP50&lt;0),AND('alle Spiele'!$H50-'alle Spiele'!$J50&gt;0,'alle Spiele'!DO50-'alle Spiele'!DP50&gt;0),AND('alle Spiele'!$H50-'alle Spiele'!$J50=0,'alle Spiele'!DO50-'alle Spiele'!DP50=0)),Punktsystem!$B$6,0)))</f>
        <v>0</v>
      </c>
      <c r="DP50" s="224">
        <f>IF(DO50=Punktsystem!$B$6,IF(AND(Punktsystem!$D$9&lt;&gt;"",'alle Spiele'!$H50-'alle Spiele'!$J50='alle Spiele'!DO50-'alle Spiele'!DP50,'alle Spiele'!$H50&lt;&gt;'alle Spiele'!$J50),Punktsystem!$B$9,0)+IF(AND(Punktsystem!$D$11&lt;&gt;"",OR('alle Spiele'!$H50='alle Spiele'!DO50,'alle Spiele'!$J50='alle Spiele'!DP50)),Punktsystem!$B$11,0)+IF(AND(Punktsystem!$D$10&lt;&gt;"",'alle Spiele'!$H50='alle Spiele'!$J50,'alle Spiele'!DO50='alle Spiele'!DP50,ABS('alle Spiele'!$H50-'alle Spiele'!DO50)=1),Punktsystem!$B$10,0),0)</f>
        <v>0</v>
      </c>
      <c r="DQ50" s="225">
        <f>IF(DO50=Punktsystem!$B$5,IF(AND(Punktsystem!$I$14&lt;&gt;"",'alle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DR50" s="230">
        <f>IF(OR('alle Spiele'!DR50="",'alle Spiele'!DS50=""),0,IF(AND('alle Spiele'!$H50='alle Spiele'!DR50,'alle Spiele'!$J50='alle Spiele'!DS50),Punktsystem!$B$5,IF(OR(AND('alle Spiele'!$H50-'alle Spiele'!$J50&lt;0,'alle Spiele'!DR50-'alle Spiele'!DS50&lt;0),AND('alle Spiele'!$H50-'alle Spiele'!$J50&gt;0,'alle Spiele'!DR50-'alle Spiele'!DS50&gt;0),AND('alle Spiele'!$H50-'alle Spiele'!$J50=0,'alle Spiele'!DR50-'alle Spiele'!DS50=0)),Punktsystem!$B$6,0)))</f>
        <v>0</v>
      </c>
      <c r="DS50" s="224">
        <f>IF(DR50=Punktsystem!$B$6,IF(AND(Punktsystem!$D$9&lt;&gt;"",'alle Spiele'!$H50-'alle Spiele'!$J50='alle Spiele'!DR50-'alle Spiele'!DS50,'alle Spiele'!$H50&lt;&gt;'alle Spiele'!$J50),Punktsystem!$B$9,0)+IF(AND(Punktsystem!$D$11&lt;&gt;"",OR('alle Spiele'!$H50='alle Spiele'!DR50,'alle Spiele'!$J50='alle Spiele'!DS50)),Punktsystem!$B$11,0)+IF(AND(Punktsystem!$D$10&lt;&gt;"",'alle Spiele'!$H50='alle Spiele'!$J50,'alle Spiele'!DR50='alle Spiele'!DS50,ABS('alle Spiele'!$H50-'alle Spiele'!DR50)=1),Punktsystem!$B$10,0),0)</f>
        <v>0</v>
      </c>
      <c r="DT50" s="225">
        <f>IF(DR50=Punktsystem!$B$5,IF(AND(Punktsystem!$I$14&lt;&gt;"",'alle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DU50" s="230">
        <f>IF(OR('alle Spiele'!DU50="",'alle Spiele'!DV50=""),0,IF(AND('alle Spiele'!$H50='alle Spiele'!DU50,'alle Spiele'!$J50='alle Spiele'!DV50),Punktsystem!$B$5,IF(OR(AND('alle Spiele'!$H50-'alle Spiele'!$J50&lt;0,'alle Spiele'!DU50-'alle Spiele'!DV50&lt;0),AND('alle Spiele'!$H50-'alle Spiele'!$J50&gt;0,'alle Spiele'!DU50-'alle Spiele'!DV50&gt;0),AND('alle Spiele'!$H50-'alle Spiele'!$J50=0,'alle Spiele'!DU50-'alle Spiele'!DV50=0)),Punktsystem!$B$6,0)))</f>
        <v>0</v>
      </c>
      <c r="DV50" s="224">
        <f>IF(DU50=Punktsystem!$B$6,IF(AND(Punktsystem!$D$9&lt;&gt;"",'alle Spiele'!$H50-'alle Spiele'!$J50='alle Spiele'!DU50-'alle Spiele'!DV50,'alle Spiele'!$H50&lt;&gt;'alle Spiele'!$J50),Punktsystem!$B$9,0)+IF(AND(Punktsystem!$D$11&lt;&gt;"",OR('alle Spiele'!$H50='alle Spiele'!DU50,'alle Spiele'!$J50='alle Spiele'!DV50)),Punktsystem!$B$11,0)+IF(AND(Punktsystem!$D$10&lt;&gt;"",'alle Spiele'!$H50='alle Spiele'!$J50,'alle Spiele'!DU50='alle Spiele'!DV50,ABS('alle Spiele'!$H50-'alle Spiele'!DU50)=1),Punktsystem!$B$10,0),0)</f>
        <v>0</v>
      </c>
      <c r="DW50" s="225">
        <f>IF(DU50=Punktsystem!$B$5,IF(AND(Punktsystem!$I$14&lt;&gt;"",'alle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DX50" s="230">
        <f>IF(OR('alle Spiele'!DX50="",'alle Spiele'!DY50=""),0,IF(AND('alle Spiele'!$H50='alle Spiele'!DX50,'alle Spiele'!$J50='alle Spiele'!DY50),Punktsystem!$B$5,IF(OR(AND('alle Spiele'!$H50-'alle Spiele'!$J50&lt;0,'alle Spiele'!DX50-'alle Spiele'!DY50&lt;0),AND('alle Spiele'!$H50-'alle Spiele'!$J50&gt;0,'alle Spiele'!DX50-'alle Spiele'!DY50&gt;0),AND('alle Spiele'!$H50-'alle Spiele'!$J50=0,'alle Spiele'!DX50-'alle Spiele'!DY50=0)),Punktsystem!$B$6,0)))</f>
        <v>0</v>
      </c>
      <c r="DY50" s="224">
        <f>IF(DX50=Punktsystem!$B$6,IF(AND(Punktsystem!$D$9&lt;&gt;"",'alle Spiele'!$H50-'alle Spiele'!$J50='alle Spiele'!DX50-'alle Spiele'!DY50,'alle Spiele'!$H50&lt;&gt;'alle Spiele'!$J50),Punktsystem!$B$9,0)+IF(AND(Punktsystem!$D$11&lt;&gt;"",OR('alle Spiele'!$H50='alle Spiele'!DX50,'alle Spiele'!$J50='alle Spiele'!DY50)),Punktsystem!$B$11,0)+IF(AND(Punktsystem!$D$10&lt;&gt;"",'alle Spiele'!$H50='alle Spiele'!$J50,'alle Spiele'!DX50='alle Spiele'!DY50,ABS('alle Spiele'!$H50-'alle Spiele'!DX50)=1),Punktsystem!$B$10,0),0)</f>
        <v>0</v>
      </c>
      <c r="DZ50" s="225">
        <f>IF(DX50=Punktsystem!$B$5,IF(AND(Punktsystem!$I$14&lt;&gt;"",'alle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EA50" s="230">
        <f>IF(OR('alle Spiele'!EA50="",'alle Spiele'!EB50=""),0,IF(AND('alle Spiele'!$H50='alle Spiele'!EA50,'alle Spiele'!$J50='alle Spiele'!EB50),Punktsystem!$B$5,IF(OR(AND('alle Spiele'!$H50-'alle Spiele'!$J50&lt;0,'alle Spiele'!EA50-'alle Spiele'!EB50&lt;0),AND('alle Spiele'!$H50-'alle Spiele'!$J50&gt;0,'alle Spiele'!EA50-'alle Spiele'!EB50&gt;0),AND('alle Spiele'!$H50-'alle Spiele'!$J50=0,'alle Spiele'!EA50-'alle Spiele'!EB50=0)),Punktsystem!$B$6,0)))</f>
        <v>0</v>
      </c>
      <c r="EB50" s="224">
        <f>IF(EA50=Punktsystem!$B$6,IF(AND(Punktsystem!$D$9&lt;&gt;"",'alle Spiele'!$H50-'alle Spiele'!$J50='alle Spiele'!EA50-'alle Spiele'!EB50,'alle Spiele'!$H50&lt;&gt;'alle Spiele'!$J50),Punktsystem!$B$9,0)+IF(AND(Punktsystem!$D$11&lt;&gt;"",OR('alle Spiele'!$H50='alle Spiele'!EA50,'alle Spiele'!$J50='alle Spiele'!EB50)),Punktsystem!$B$11,0)+IF(AND(Punktsystem!$D$10&lt;&gt;"",'alle Spiele'!$H50='alle Spiele'!$J50,'alle Spiele'!EA50='alle Spiele'!EB50,ABS('alle Spiele'!$H50-'alle Spiele'!EA50)=1),Punktsystem!$B$10,0),0)</f>
        <v>0</v>
      </c>
      <c r="EC50" s="225">
        <f>IF(EA50=Punktsystem!$B$5,IF(AND(Punktsystem!$I$14&lt;&gt;"",'alle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ED50" s="230">
        <f>IF(OR('alle Spiele'!ED50="",'alle Spiele'!EE50=""),0,IF(AND('alle Spiele'!$H50='alle Spiele'!ED50,'alle Spiele'!$J50='alle Spiele'!EE50),Punktsystem!$B$5,IF(OR(AND('alle Spiele'!$H50-'alle Spiele'!$J50&lt;0,'alle Spiele'!ED50-'alle Spiele'!EE50&lt;0),AND('alle Spiele'!$H50-'alle Spiele'!$J50&gt;0,'alle Spiele'!ED50-'alle Spiele'!EE50&gt;0),AND('alle Spiele'!$H50-'alle Spiele'!$J50=0,'alle Spiele'!ED50-'alle Spiele'!EE50=0)),Punktsystem!$B$6,0)))</f>
        <v>0</v>
      </c>
      <c r="EE50" s="224">
        <f>IF(ED50=Punktsystem!$B$6,IF(AND(Punktsystem!$D$9&lt;&gt;"",'alle Spiele'!$H50-'alle Spiele'!$J50='alle Spiele'!ED50-'alle Spiele'!EE50,'alle Spiele'!$H50&lt;&gt;'alle Spiele'!$J50),Punktsystem!$B$9,0)+IF(AND(Punktsystem!$D$11&lt;&gt;"",OR('alle Spiele'!$H50='alle Spiele'!ED50,'alle Spiele'!$J50='alle Spiele'!EE50)),Punktsystem!$B$11,0)+IF(AND(Punktsystem!$D$10&lt;&gt;"",'alle Spiele'!$H50='alle Spiele'!$J50,'alle Spiele'!ED50='alle Spiele'!EE50,ABS('alle Spiele'!$H50-'alle Spiele'!ED50)=1),Punktsystem!$B$10,0),0)</f>
        <v>0</v>
      </c>
      <c r="EF50" s="225">
        <f>IF(ED50=Punktsystem!$B$5,IF(AND(Punktsystem!$I$14&lt;&gt;"",'alle Spiele'!$H50+'alle Spiele'!$J50&gt;Punktsystem!$D$14),('alle Spiele'!$H50+'alle Spiele'!$J50-Punktsystem!$D$14)*Punktsystem!$F$14,0)+IF(AND(Punktsystem!$I$15&lt;&gt;"",ABS('alle Spiele'!$H50-'alle Spiele'!$J50)&gt;Punktsystem!$D$15),(ABS('alle Spiele'!$H50-'alle Spiele'!$J50)-Punktsystem!$D$15)*Punktsystem!$F$15,0),0)</f>
        <v>0</v>
      </c>
      <c r="EG50" s="230">
        <f>IF(OR('alle Spiele'!EG50="",'alle Spiele'!EH50=""),0,IF(AND('alle Spiele'!$H50='alle Spiele'!EG50,'alle Spiele'!$J50='alle Spiele'!EH50),Punktsystem!$B$5,IF(OR(AND('alle Spiele'!$H50-'alle Spiele'!$J50&lt;0,'alle Spiele'!EG50-'alle Spiele'!EH50&lt;0),AND('alle Spiele'!$H50-'alle Spiele'!$J50&gt;0,'alle Spiele'!EG50-'alle Spiele'!EH50&gt;0),AND('alle Spiele'!$H50-'alle Spiele'!$J50=0,'alle Spiele'!EG50-'alle Spiele'!EH50=0)),Punktsystem!$B$6,0)))</f>
        <v>0</v>
      </c>
      <c r="EH50" s="224">
        <f>IF(EG50=Punktsystem!$B$6,IF(AND(Punktsystem!$D$9&lt;&gt;"",'alle Spiele'!$H50-'alle Spiele'!$J50='alle Spiele'!EG50-'alle Spiele'!EH50,'alle Spiele'!$H50&lt;&gt;'alle Spiele'!$J50),Punktsystem!$B$9,0)+IF(AND(Punktsystem!$D$11&lt;&gt;"",OR('alle Spiele'!$H50='alle Spiele'!EG50,'alle Spiele'!$J50='alle Spiele'!EH50)),Punktsystem!$B$11,0)+IF(AND(Punktsystem!$D$10&lt;&gt;"",'alle Spiele'!$H50='alle Spiele'!$J50,'alle Spiele'!EG50='alle Spiele'!EH50,ABS('alle Spiele'!$H50-'alle Spiele'!EG50)=1),Punktsystem!$B$10,0),0)</f>
        <v>0</v>
      </c>
      <c r="EI50" s="225">
        <f>IF(EG50=Punktsystem!$B$5,IF(AND(Punktsystem!$I$14&lt;&gt;"",'alle Spiele'!$H50+'alle Spiele'!$J50&gt;Punktsystem!$D$14),('alle Spiele'!$H50+'alle Spiele'!$J50-Punktsystem!$D$14)*Punktsystem!$F$14,0)+IF(AND(Punktsystem!$I$15&lt;&gt;"",ABS('alle Spiele'!$H50-'alle Spiele'!$J50)&gt;Punktsystem!$D$15),(ABS('alle Spiele'!$H50-'alle Spiele'!$J50)-Punktsystem!$D$15)*Punktsystem!$F$15,0),0)</f>
        <v>0</v>
      </c>
    </row>
    <row r="51" spans="1:139" ht="13.5" thickBot="1" x14ac:dyDescent="0.25">
      <c r="A51"/>
      <c r="B51"/>
      <c r="C51"/>
      <c r="D51"/>
      <c r="E51"/>
      <c r="F51"/>
      <c r="G51"/>
      <c r="H51"/>
      <c r="J51"/>
      <c r="K51"/>
      <c r="L51"/>
      <c r="M51"/>
      <c r="N51"/>
      <c r="O51"/>
      <c r="P51"/>
      <c r="Q51"/>
      <c r="T51" s="231">
        <f>IF(OR('alle Spiele'!T51="",'alle Spiele'!U51=""),0,IF(AND('alle Spiele'!$H51='alle Spiele'!T51,'alle Spiele'!$J51='alle Spiele'!U51),Punktsystem!$B$5,IF(OR(AND('alle Spiele'!$H51-'alle Spiele'!$J51&lt;0,'alle Spiele'!T51-'alle Spiele'!U51&lt;0),AND('alle Spiele'!$H51-'alle Spiele'!$J51&gt;0,'alle Spiele'!T51-'alle Spiele'!U51&gt;0),AND('alle Spiele'!$H51-'alle Spiele'!$J51=0,'alle Spiele'!T51-'alle Spiele'!U51=0)),Punktsystem!$B$6,0)))</f>
        <v>0</v>
      </c>
      <c r="U51" s="226">
        <f>IF(T51=Punktsystem!$B$6,IF(AND(Punktsystem!$D$9&lt;&gt;"",'alle Spiele'!$H51-'alle Spiele'!$J51='alle Spiele'!T51-'alle Spiele'!U51,'alle Spiele'!$H51&lt;&gt;'alle Spiele'!$J51),Punktsystem!$B$9,0)+IF(AND(Punktsystem!$D$11&lt;&gt;"",OR('alle Spiele'!$H51='alle Spiele'!T51,'alle Spiele'!$J51='alle Spiele'!U51)),Punktsystem!$B$11,0)+IF(AND(Punktsystem!$D$10&lt;&gt;"",'alle Spiele'!$H51='alle Spiele'!$J51,'alle Spiele'!T51='alle Spiele'!U51,ABS('alle Spiele'!$H51-'alle Spiele'!T51)=1),Punktsystem!$B$10,0),0)</f>
        <v>0</v>
      </c>
      <c r="V51" s="227">
        <f>IF(T51=Punktsystem!$B$5,IF(AND(Punktsystem!$I$14&lt;&gt;"",'alle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W51" s="231">
        <f>IF(OR('alle Spiele'!W51="",'alle Spiele'!X51=""),0,IF(AND('alle Spiele'!$H51='alle Spiele'!W51,'alle Spiele'!$J51='alle Spiele'!X51),Punktsystem!$B$5,IF(OR(AND('alle Spiele'!$H51-'alle Spiele'!$J51&lt;0,'alle Spiele'!W51-'alle Spiele'!X51&lt;0),AND('alle Spiele'!$H51-'alle Spiele'!$J51&gt;0,'alle Spiele'!W51-'alle Spiele'!X51&gt;0),AND('alle Spiele'!$H51-'alle Spiele'!$J51=0,'alle Spiele'!W51-'alle Spiele'!X51=0)),Punktsystem!$B$6,0)))</f>
        <v>0</v>
      </c>
      <c r="X51" s="226">
        <f>IF(W51=Punktsystem!$B$6,IF(AND(Punktsystem!$D$9&lt;&gt;"",'alle Spiele'!$H51-'alle Spiele'!$J51='alle Spiele'!W51-'alle Spiele'!X51,'alle Spiele'!$H51&lt;&gt;'alle Spiele'!$J51),Punktsystem!$B$9,0)+IF(AND(Punktsystem!$D$11&lt;&gt;"",OR('alle Spiele'!$H51='alle Spiele'!W51,'alle Spiele'!$J51='alle Spiele'!X51)),Punktsystem!$B$11,0)+IF(AND(Punktsystem!$D$10&lt;&gt;"",'alle Spiele'!$H51='alle Spiele'!$J51,'alle Spiele'!W51='alle Spiele'!X51,ABS('alle Spiele'!$H51-'alle Spiele'!W51)=1),Punktsystem!$B$10,0),0)</f>
        <v>0</v>
      </c>
      <c r="Y51" s="227">
        <f>IF(W51=Punktsystem!$B$5,IF(AND(Punktsystem!$I$14&lt;&gt;"",'alle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Z51" s="231">
        <f>IF(OR('alle Spiele'!Z51="",'alle Spiele'!AA51=""),0,IF(AND('alle Spiele'!$H51='alle Spiele'!Z51,'alle Spiele'!$J51='alle Spiele'!AA51),Punktsystem!$B$5,IF(OR(AND('alle Spiele'!$H51-'alle Spiele'!$J51&lt;0,'alle Spiele'!Z51-'alle Spiele'!AA51&lt;0),AND('alle Spiele'!$H51-'alle Spiele'!$J51&gt;0,'alle Spiele'!Z51-'alle Spiele'!AA51&gt;0),AND('alle Spiele'!$H51-'alle Spiele'!$J51=0,'alle Spiele'!Z51-'alle Spiele'!AA51=0)),Punktsystem!$B$6,0)))</f>
        <v>0</v>
      </c>
      <c r="AA51" s="226">
        <f>IF(Z51=Punktsystem!$B$6,IF(AND(Punktsystem!$D$9&lt;&gt;"",'alle Spiele'!$H51-'alle Spiele'!$J51='alle Spiele'!Z51-'alle Spiele'!AA51,'alle Spiele'!$H51&lt;&gt;'alle Spiele'!$J51),Punktsystem!$B$9,0)+IF(AND(Punktsystem!$D$11&lt;&gt;"",OR('alle Spiele'!$H51='alle Spiele'!Z51,'alle Spiele'!$J51='alle Spiele'!AA51)),Punktsystem!$B$11,0)+IF(AND(Punktsystem!$D$10&lt;&gt;"",'alle Spiele'!$H51='alle Spiele'!$J51,'alle Spiele'!Z51='alle Spiele'!AA51,ABS('alle Spiele'!$H51-'alle Spiele'!Z51)=1),Punktsystem!$B$10,0),0)</f>
        <v>0</v>
      </c>
      <c r="AB51" s="227">
        <f>IF(Z51=Punktsystem!$B$5,IF(AND(Punktsystem!$I$14&lt;&gt;"",'alle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AC51" s="231">
        <f>IF(OR('alle Spiele'!AC51="",'alle Spiele'!AD51=""),0,IF(AND('alle Spiele'!$H51='alle Spiele'!AC51,'alle Spiele'!$J51='alle Spiele'!AD51),Punktsystem!$B$5,IF(OR(AND('alle Spiele'!$H51-'alle Spiele'!$J51&lt;0,'alle Spiele'!AC51-'alle Spiele'!AD51&lt;0),AND('alle Spiele'!$H51-'alle Spiele'!$J51&gt;0,'alle Spiele'!AC51-'alle Spiele'!AD51&gt;0),AND('alle Spiele'!$H51-'alle Spiele'!$J51=0,'alle Spiele'!AC51-'alle Spiele'!AD51=0)),Punktsystem!$B$6,0)))</f>
        <v>0</v>
      </c>
      <c r="AD51" s="226">
        <f>IF(AC51=Punktsystem!$B$6,IF(AND(Punktsystem!$D$9&lt;&gt;"",'alle Spiele'!$H51-'alle Spiele'!$J51='alle Spiele'!AC51-'alle Spiele'!AD51,'alle Spiele'!$H51&lt;&gt;'alle Spiele'!$J51),Punktsystem!$B$9,0)+IF(AND(Punktsystem!$D$11&lt;&gt;"",OR('alle Spiele'!$H51='alle Spiele'!AC51,'alle Spiele'!$J51='alle Spiele'!AD51)),Punktsystem!$B$11,0)+IF(AND(Punktsystem!$D$10&lt;&gt;"",'alle Spiele'!$H51='alle Spiele'!$J51,'alle Spiele'!AC51='alle Spiele'!AD51,ABS('alle Spiele'!$H51-'alle Spiele'!AC51)=1),Punktsystem!$B$10,0),0)</f>
        <v>0</v>
      </c>
      <c r="AE51" s="227">
        <f>IF(AC51=Punktsystem!$B$5,IF(AND(Punktsystem!$I$14&lt;&gt;"",'alle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AF51" s="231">
        <f>IF(OR('alle Spiele'!AF51="",'alle Spiele'!AG51=""),0,IF(AND('alle Spiele'!$H51='alle Spiele'!AF51,'alle Spiele'!$J51='alle Spiele'!AG51),Punktsystem!$B$5,IF(OR(AND('alle Spiele'!$H51-'alle Spiele'!$J51&lt;0,'alle Spiele'!AF51-'alle Spiele'!AG51&lt;0),AND('alle Spiele'!$H51-'alle Spiele'!$J51&gt;0,'alle Spiele'!AF51-'alle Spiele'!AG51&gt;0),AND('alle Spiele'!$H51-'alle Spiele'!$J51=0,'alle Spiele'!AF51-'alle Spiele'!AG51=0)),Punktsystem!$B$6,0)))</f>
        <v>0</v>
      </c>
      <c r="AG51" s="226">
        <f>IF(AF51=Punktsystem!$B$6,IF(AND(Punktsystem!$D$9&lt;&gt;"",'alle Spiele'!$H51-'alle Spiele'!$J51='alle Spiele'!AF51-'alle Spiele'!AG51,'alle Spiele'!$H51&lt;&gt;'alle Spiele'!$J51),Punktsystem!$B$9,0)+IF(AND(Punktsystem!$D$11&lt;&gt;"",OR('alle Spiele'!$H51='alle Spiele'!AF51,'alle Spiele'!$J51='alle Spiele'!AG51)),Punktsystem!$B$11,0)+IF(AND(Punktsystem!$D$10&lt;&gt;"",'alle Spiele'!$H51='alle Spiele'!$J51,'alle Spiele'!AF51='alle Spiele'!AG51,ABS('alle Spiele'!$H51-'alle Spiele'!AF51)=1),Punktsystem!$B$10,0),0)</f>
        <v>0</v>
      </c>
      <c r="AH51" s="227">
        <f>IF(AF51=Punktsystem!$B$5,IF(AND(Punktsystem!$I$14&lt;&gt;"",'alle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AI51" s="231">
        <f>IF(OR('alle Spiele'!AI51="",'alle Spiele'!AJ51=""),0,IF(AND('alle Spiele'!$H51='alle Spiele'!AI51,'alle Spiele'!$J51='alle Spiele'!AJ51),Punktsystem!$B$5,IF(OR(AND('alle Spiele'!$H51-'alle Spiele'!$J51&lt;0,'alle Spiele'!AI51-'alle Spiele'!AJ51&lt;0),AND('alle Spiele'!$H51-'alle Spiele'!$J51&gt;0,'alle Spiele'!AI51-'alle Spiele'!AJ51&gt;0),AND('alle Spiele'!$H51-'alle Spiele'!$J51=0,'alle Spiele'!AI51-'alle Spiele'!AJ51=0)),Punktsystem!$B$6,0)))</f>
        <v>0</v>
      </c>
      <c r="AJ51" s="226">
        <f>IF(AI51=Punktsystem!$B$6,IF(AND(Punktsystem!$D$9&lt;&gt;"",'alle Spiele'!$H51-'alle Spiele'!$J51='alle Spiele'!AI51-'alle Spiele'!AJ51,'alle Spiele'!$H51&lt;&gt;'alle Spiele'!$J51),Punktsystem!$B$9,0)+IF(AND(Punktsystem!$D$11&lt;&gt;"",OR('alle Spiele'!$H51='alle Spiele'!AI51,'alle Spiele'!$J51='alle Spiele'!AJ51)),Punktsystem!$B$11,0)+IF(AND(Punktsystem!$D$10&lt;&gt;"",'alle Spiele'!$H51='alle Spiele'!$J51,'alle Spiele'!AI51='alle Spiele'!AJ51,ABS('alle Spiele'!$H51-'alle Spiele'!AI51)=1),Punktsystem!$B$10,0),0)</f>
        <v>0</v>
      </c>
      <c r="AK51" s="227">
        <f>IF(AI51=Punktsystem!$B$5,IF(AND(Punktsystem!$I$14&lt;&gt;"",'alle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AL51" s="231">
        <f>IF(OR('alle Spiele'!AL51="",'alle Spiele'!AM51=""),0,IF(AND('alle Spiele'!$H51='alle Spiele'!AL51,'alle Spiele'!$J51='alle Spiele'!AM51),Punktsystem!$B$5,IF(OR(AND('alle Spiele'!$H51-'alle Spiele'!$J51&lt;0,'alle Spiele'!AL51-'alle Spiele'!AM51&lt;0),AND('alle Spiele'!$H51-'alle Spiele'!$J51&gt;0,'alle Spiele'!AL51-'alle Spiele'!AM51&gt;0),AND('alle Spiele'!$H51-'alle Spiele'!$J51=0,'alle Spiele'!AL51-'alle Spiele'!AM51=0)),Punktsystem!$B$6,0)))</f>
        <v>0</v>
      </c>
      <c r="AM51" s="226">
        <f>IF(AL51=Punktsystem!$B$6,IF(AND(Punktsystem!$D$9&lt;&gt;"",'alle Spiele'!$H51-'alle Spiele'!$J51='alle Spiele'!AL51-'alle Spiele'!AM51,'alle Spiele'!$H51&lt;&gt;'alle Spiele'!$J51),Punktsystem!$B$9,0)+IF(AND(Punktsystem!$D$11&lt;&gt;"",OR('alle Spiele'!$H51='alle Spiele'!AL51,'alle Spiele'!$J51='alle Spiele'!AM51)),Punktsystem!$B$11,0)+IF(AND(Punktsystem!$D$10&lt;&gt;"",'alle Spiele'!$H51='alle Spiele'!$J51,'alle Spiele'!AL51='alle Spiele'!AM51,ABS('alle Spiele'!$H51-'alle Spiele'!AL51)=1),Punktsystem!$B$10,0),0)</f>
        <v>0</v>
      </c>
      <c r="AN51" s="227">
        <f>IF(AL51=Punktsystem!$B$5,IF(AND(Punktsystem!$I$14&lt;&gt;"",'alle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AO51" s="231">
        <f>IF(OR('alle Spiele'!AO51="",'alle Spiele'!AP51=""),0,IF(AND('alle Spiele'!$H51='alle Spiele'!AO51,'alle Spiele'!$J51='alle Spiele'!AP51),Punktsystem!$B$5,IF(OR(AND('alle Spiele'!$H51-'alle Spiele'!$J51&lt;0,'alle Spiele'!AO51-'alle Spiele'!AP51&lt;0),AND('alle Spiele'!$H51-'alle Spiele'!$J51&gt;0,'alle Spiele'!AO51-'alle Spiele'!AP51&gt;0),AND('alle Spiele'!$H51-'alle Spiele'!$J51=0,'alle Spiele'!AO51-'alle Spiele'!AP51=0)),Punktsystem!$B$6,0)))</f>
        <v>0</v>
      </c>
      <c r="AP51" s="226">
        <f>IF(AO51=Punktsystem!$B$6,IF(AND(Punktsystem!$D$9&lt;&gt;"",'alle Spiele'!$H51-'alle Spiele'!$J51='alle Spiele'!AO51-'alle Spiele'!AP51,'alle Spiele'!$H51&lt;&gt;'alle Spiele'!$J51),Punktsystem!$B$9,0)+IF(AND(Punktsystem!$D$11&lt;&gt;"",OR('alle Spiele'!$H51='alle Spiele'!AO51,'alle Spiele'!$J51='alle Spiele'!AP51)),Punktsystem!$B$11,0)+IF(AND(Punktsystem!$D$10&lt;&gt;"",'alle Spiele'!$H51='alle Spiele'!$J51,'alle Spiele'!AO51='alle Spiele'!AP51,ABS('alle Spiele'!$H51-'alle Spiele'!AO51)=1),Punktsystem!$B$10,0),0)</f>
        <v>0</v>
      </c>
      <c r="AQ51" s="227">
        <f>IF(AO51=Punktsystem!$B$5,IF(AND(Punktsystem!$I$14&lt;&gt;"",'alle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AR51" s="231">
        <f>IF(OR('alle Spiele'!AR51="",'alle Spiele'!AS51=""),0,IF(AND('alle Spiele'!$H51='alle Spiele'!AR51,'alle Spiele'!$J51='alle Spiele'!AS51),Punktsystem!$B$5,IF(OR(AND('alle Spiele'!$H51-'alle Spiele'!$J51&lt;0,'alle Spiele'!AR51-'alle Spiele'!AS51&lt;0),AND('alle Spiele'!$H51-'alle Spiele'!$J51&gt;0,'alle Spiele'!AR51-'alle Spiele'!AS51&gt;0),AND('alle Spiele'!$H51-'alle Spiele'!$J51=0,'alle Spiele'!AR51-'alle Spiele'!AS51=0)),Punktsystem!$B$6,0)))</f>
        <v>0</v>
      </c>
      <c r="AS51" s="226">
        <f>IF(AR51=Punktsystem!$B$6,IF(AND(Punktsystem!$D$9&lt;&gt;"",'alle Spiele'!$H51-'alle Spiele'!$J51='alle Spiele'!AR51-'alle Spiele'!AS51,'alle Spiele'!$H51&lt;&gt;'alle Spiele'!$J51),Punktsystem!$B$9,0)+IF(AND(Punktsystem!$D$11&lt;&gt;"",OR('alle Spiele'!$H51='alle Spiele'!AR51,'alle Spiele'!$J51='alle Spiele'!AS51)),Punktsystem!$B$11,0)+IF(AND(Punktsystem!$D$10&lt;&gt;"",'alle Spiele'!$H51='alle Spiele'!$J51,'alle Spiele'!AR51='alle Spiele'!AS51,ABS('alle Spiele'!$H51-'alle Spiele'!AR51)=1),Punktsystem!$B$10,0),0)</f>
        <v>0</v>
      </c>
      <c r="AT51" s="227">
        <f>IF(AR51=Punktsystem!$B$5,IF(AND(Punktsystem!$I$14&lt;&gt;"",'alle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AU51" s="231">
        <f>IF(OR('alle Spiele'!AU51="",'alle Spiele'!AV51=""),0,IF(AND('alle Spiele'!$H51='alle Spiele'!AU51,'alle Spiele'!$J51='alle Spiele'!AV51),Punktsystem!$B$5,IF(OR(AND('alle Spiele'!$H51-'alle Spiele'!$J51&lt;0,'alle Spiele'!AU51-'alle Spiele'!AV51&lt;0),AND('alle Spiele'!$H51-'alle Spiele'!$J51&gt;0,'alle Spiele'!AU51-'alle Spiele'!AV51&gt;0),AND('alle Spiele'!$H51-'alle Spiele'!$J51=0,'alle Spiele'!AU51-'alle Spiele'!AV51=0)),Punktsystem!$B$6,0)))</f>
        <v>0</v>
      </c>
      <c r="AV51" s="226">
        <f>IF(AU51=Punktsystem!$B$6,IF(AND(Punktsystem!$D$9&lt;&gt;"",'alle Spiele'!$H51-'alle Spiele'!$J51='alle Spiele'!AU51-'alle Spiele'!AV51,'alle Spiele'!$H51&lt;&gt;'alle Spiele'!$J51),Punktsystem!$B$9,0)+IF(AND(Punktsystem!$D$11&lt;&gt;"",OR('alle Spiele'!$H51='alle Spiele'!AU51,'alle Spiele'!$J51='alle Spiele'!AV51)),Punktsystem!$B$11,0)+IF(AND(Punktsystem!$D$10&lt;&gt;"",'alle Spiele'!$H51='alle Spiele'!$J51,'alle Spiele'!AU51='alle Spiele'!AV51,ABS('alle Spiele'!$H51-'alle Spiele'!AU51)=1),Punktsystem!$B$10,0),0)</f>
        <v>0</v>
      </c>
      <c r="AW51" s="227">
        <f>IF(AU51=Punktsystem!$B$5,IF(AND(Punktsystem!$I$14&lt;&gt;"",'alle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AX51" s="231">
        <f>IF(OR('alle Spiele'!AX51="",'alle Spiele'!AY51=""),0,IF(AND('alle Spiele'!$H51='alle Spiele'!AX51,'alle Spiele'!$J51='alle Spiele'!AY51),Punktsystem!$B$5,IF(OR(AND('alle Spiele'!$H51-'alle Spiele'!$J51&lt;0,'alle Spiele'!AX51-'alle Spiele'!AY51&lt;0),AND('alle Spiele'!$H51-'alle Spiele'!$J51&gt;0,'alle Spiele'!AX51-'alle Spiele'!AY51&gt;0),AND('alle Spiele'!$H51-'alle Spiele'!$J51=0,'alle Spiele'!AX51-'alle Spiele'!AY51=0)),Punktsystem!$B$6,0)))</f>
        <v>0</v>
      </c>
      <c r="AY51" s="226">
        <f>IF(AX51=Punktsystem!$B$6,IF(AND(Punktsystem!$D$9&lt;&gt;"",'alle Spiele'!$H51-'alle Spiele'!$J51='alle Spiele'!AX51-'alle Spiele'!AY51,'alle Spiele'!$H51&lt;&gt;'alle Spiele'!$J51),Punktsystem!$B$9,0)+IF(AND(Punktsystem!$D$11&lt;&gt;"",OR('alle Spiele'!$H51='alle Spiele'!AX51,'alle Spiele'!$J51='alle Spiele'!AY51)),Punktsystem!$B$11,0)+IF(AND(Punktsystem!$D$10&lt;&gt;"",'alle Spiele'!$H51='alle Spiele'!$J51,'alle Spiele'!AX51='alle Spiele'!AY51,ABS('alle Spiele'!$H51-'alle Spiele'!AX51)=1),Punktsystem!$B$10,0),0)</f>
        <v>0</v>
      </c>
      <c r="AZ51" s="227">
        <f>IF(AX51=Punktsystem!$B$5,IF(AND(Punktsystem!$I$14&lt;&gt;"",'alle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BA51" s="231">
        <f>IF(OR('alle Spiele'!BA51="",'alle Spiele'!BB51=""),0,IF(AND('alle Spiele'!$H51='alle Spiele'!BA51,'alle Spiele'!$J51='alle Spiele'!BB51),Punktsystem!$B$5,IF(OR(AND('alle Spiele'!$H51-'alle Spiele'!$J51&lt;0,'alle Spiele'!BA51-'alle Spiele'!BB51&lt;0),AND('alle Spiele'!$H51-'alle Spiele'!$J51&gt;0,'alle Spiele'!BA51-'alle Spiele'!BB51&gt;0),AND('alle Spiele'!$H51-'alle Spiele'!$J51=0,'alle Spiele'!BA51-'alle Spiele'!BB51=0)),Punktsystem!$B$6,0)))</f>
        <v>0</v>
      </c>
      <c r="BB51" s="226">
        <f>IF(BA51=Punktsystem!$B$6,IF(AND(Punktsystem!$D$9&lt;&gt;"",'alle Spiele'!$H51-'alle Spiele'!$J51='alle Spiele'!BA51-'alle Spiele'!BB51,'alle Spiele'!$H51&lt;&gt;'alle Spiele'!$J51),Punktsystem!$B$9,0)+IF(AND(Punktsystem!$D$11&lt;&gt;"",OR('alle Spiele'!$H51='alle Spiele'!BA51,'alle Spiele'!$J51='alle Spiele'!BB51)),Punktsystem!$B$11,0)+IF(AND(Punktsystem!$D$10&lt;&gt;"",'alle Spiele'!$H51='alle Spiele'!$J51,'alle Spiele'!BA51='alle Spiele'!BB51,ABS('alle Spiele'!$H51-'alle Spiele'!BA51)=1),Punktsystem!$B$10,0),0)</f>
        <v>0</v>
      </c>
      <c r="BC51" s="227">
        <f>IF(BA51=Punktsystem!$B$5,IF(AND(Punktsystem!$I$14&lt;&gt;"",'alle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BD51" s="231">
        <f>IF(OR('alle Spiele'!BD51="",'alle Spiele'!BE51=""),0,IF(AND('alle Spiele'!$H51='alle Spiele'!BD51,'alle Spiele'!$J51='alle Spiele'!BE51),Punktsystem!$B$5,IF(OR(AND('alle Spiele'!$H51-'alle Spiele'!$J51&lt;0,'alle Spiele'!BD51-'alle Spiele'!BE51&lt;0),AND('alle Spiele'!$H51-'alle Spiele'!$J51&gt;0,'alle Spiele'!BD51-'alle Spiele'!BE51&gt;0),AND('alle Spiele'!$H51-'alle Spiele'!$J51=0,'alle Spiele'!BD51-'alle Spiele'!BE51=0)),Punktsystem!$B$6,0)))</f>
        <v>0</v>
      </c>
      <c r="BE51" s="226">
        <f>IF(BD51=Punktsystem!$B$6,IF(AND(Punktsystem!$D$9&lt;&gt;"",'alle Spiele'!$H51-'alle Spiele'!$J51='alle Spiele'!BD51-'alle Spiele'!BE51,'alle Spiele'!$H51&lt;&gt;'alle Spiele'!$J51),Punktsystem!$B$9,0)+IF(AND(Punktsystem!$D$11&lt;&gt;"",OR('alle Spiele'!$H51='alle Spiele'!BD51,'alle Spiele'!$J51='alle Spiele'!BE51)),Punktsystem!$B$11,0)+IF(AND(Punktsystem!$D$10&lt;&gt;"",'alle Spiele'!$H51='alle Spiele'!$J51,'alle Spiele'!BD51='alle Spiele'!BE51,ABS('alle Spiele'!$H51-'alle Spiele'!BD51)=1),Punktsystem!$B$10,0),0)</f>
        <v>0</v>
      </c>
      <c r="BF51" s="227">
        <f>IF(BD51=Punktsystem!$B$5,IF(AND(Punktsystem!$I$14&lt;&gt;"",'alle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BG51" s="231">
        <f>IF(OR('alle Spiele'!BG51="",'alle Spiele'!BH51=""),0,IF(AND('alle Spiele'!$H51='alle Spiele'!BG51,'alle Spiele'!$J51='alle Spiele'!BH51),Punktsystem!$B$5,IF(OR(AND('alle Spiele'!$H51-'alle Spiele'!$J51&lt;0,'alle Spiele'!BG51-'alle Spiele'!BH51&lt;0),AND('alle Spiele'!$H51-'alle Spiele'!$J51&gt;0,'alle Spiele'!BG51-'alle Spiele'!BH51&gt;0),AND('alle Spiele'!$H51-'alle Spiele'!$J51=0,'alle Spiele'!BG51-'alle Spiele'!BH51=0)),Punktsystem!$B$6,0)))</f>
        <v>0</v>
      </c>
      <c r="BH51" s="226">
        <f>IF(BG51=Punktsystem!$B$6,IF(AND(Punktsystem!$D$9&lt;&gt;"",'alle Spiele'!$H51-'alle Spiele'!$J51='alle Spiele'!BG51-'alle Spiele'!BH51,'alle Spiele'!$H51&lt;&gt;'alle Spiele'!$J51),Punktsystem!$B$9,0)+IF(AND(Punktsystem!$D$11&lt;&gt;"",OR('alle Spiele'!$H51='alle Spiele'!BG51,'alle Spiele'!$J51='alle Spiele'!BH51)),Punktsystem!$B$11,0)+IF(AND(Punktsystem!$D$10&lt;&gt;"",'alle Spiele'!$H51='alle Spiele'!$J51,'alle Spiele'!BG51='alle Spiele'!BH51,ABS('alle Spiele'!$H51-'alle Spiele'!BG51)=1),Punktsystem!$B$10,0),0)</f>
        <v>0</v>
      </c>
      <c r="BI51" s="227">
        <f>IF(BG51=Punktsystem!$B$5,IF(AND(Punktsystem!$I$14&lt;&gt;"",'alle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BJ51" s="231">
        <f>IF(OR('alle Spiele'!BJ51="",'alle Spiele'!BK51=""),0,IF(AND('alle Spiele'!$H51='alle Spiele'!BJ51,'alle Spiele'!$J51='alle Spiele'!BK51),Punktsystem!$B$5,IF(OR(AND('alle Spiele'!$H51-'alle Spiele'!$J51&lt;0,'alle Spiele'!BJ51-'alle Spiele'!BK51&lt;0),AND('alle Spiele'!$H51-'alle Spiele'!$J51&gt;0,'alle Spiele'!BJ51-'alle Spiele'!BK51&gt;0),AND('alle Spiele'!$H51-'alle Spiele'!$J51=0,'alle Spiele'!BJ51-'alle Spiele'!BK51=0)),Punktsystem!$B$6,0)))</f>
        <v>0</v>
      </c>
      <c r="BK51" s="226">
        <f>IF(BJ51=Punktsystem!$B$6,IF(AND(Punktsystem!$D$9&lt;&gt;"",'alle Spiele'!$H51-'alle Spiele'!$J51='alle Spiele'!BJ51-'alle Spiele'!BK51,'alle Spiele'!$H51&lt;&gt;'alle Spiele'!$J51),Punktsystem!$B$9,0)+IF(AND(Punktsystem!$D$11&lt;&gt;"",OR('alle Spiele'!$H51='alle Spiele'!BJ51,'alle Spiele'!$J51='alle Spiele'!BK51)),Punktsystem!$B$11,0)+IF(AND(Punktsystem!$D$10&lt;&gt;"",'alle Spiele'!$H51='alle Spiele'!$J51,'alle Spiele'!BJ51='alle Spiele'!BK51,ABS('alle Spiele'!$H51-'alle Spiele'!BJ51)=1),Punktsystem!$B$10,0),0)</f>
        <v>0</v>
      </c>
      <c r="BL51" s="227">
        <f>IF(BJ51=Punktsystem!$B$5,IF(AND(Punktsystem!$I$14&lt;&gt;"",'alle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BM51" s="231">
        <f>IF(OR('alle Spiele'!BM51="",'alle Spiele'!BN51=""),0,IF(AND('alle Spiele'!$H51='alle Spiele'!BM51,'alle Spiele'!$J51='alle Spiele'!BN51),Punktsystem!$B$5,IF(OR(AND('alle Spiele'!$H51-'alle Spiele'!$J51&lt;0,'alle Spiele'!BM51-'alle Spiele'!BN51&lt;0),AND('alle Spiele'!$H51-'alle Spiele'!$J51&gt;0,'alle Spiele'!BM51-'alle Spiele'!BN51&gt;0),AND('alle Spiele'!$H51-'alle Spiele'!$J51=0,'alle Spiele'!BM51-'alle Spiele'!BN51=0)),Punktsystem!$B$6,0)))</f>
        <v>0</v>
      </c>
      <c r="BN51" s="226">
        <f>IF(BM51=Punktsystem!$B$6,IF(AND(Punktsystem!$D$9&lt;&gt;"",'alle Spiele'!$H51-'alle Spiele'!$J51='alle Spiele'!BM51-'alle Spiele'!BN51,'alle Spiele'!$H51&lt;&gt;'alle Spiele'!$J51),Punktsystem!$B$9,0)+IF(AND(Punktsystem!$D$11&lt;&gt;"",OR('alle Spiele'!$H51='alle Spiele'!BM51,'alle Spiele'!$J51='alle Spiele'!BN51)),Punktsystem!$B$11,0)+IF(AND(Punktsystem!$D$10&lt;&gt;"",'alle Spiele'!$H51='alle Spiele'!$J51,'alle Spiele'!BM51='alle Spiele'!BN51,ABS('alle Spiele'!$H51-'alle Spiele'!BM51)=1),Punktsystem!$B$10,0),0)</f>
        <v>0</v>
      </c>
      <c r="BO51" s="227">
        <f>IF(BM51=Punktsystem!$B$5,IF(AND(Punktsystem!$I$14&lt;&gt;"",'alle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BP51" s="231">
        <f>IF(OR('alle Spiele'!BP51="",'alle Spiele'!BQ51=""),0,IF(AND('alle Spiele'!$H51='alle Spiele'!BP51,'alle Spiele'!$J51='alle Spiele'!BQ51),Punktsystem!$B$5,IF(OR(AND('alle Spiele'!$H51-'alle Spiele'!$J51&lt;0,'alle Spiele'!BP51-'alle Spiele'!BQ51&lt;0),AND('alle Spiele'!$H51-'alle Spiele'!$J51&gt;0,'alle Spiele'!BP51-'alle Spiele'!BQ51&gt;0),AND('alle Spiele'!$H51-'alle Spiele'!$J51=0,'alle Spiele'!BP51-'alle Spiele'!BQ51=0)),Punktsystem!$B$6,0)))</f>
        <v>0</v>
      </c>
      <c r="BQ51" s="226">
        <f>IF(BP51=Punktsystem!$B$6,IF(AND(Punktsystem!$D$9&lt;&gt;"",'alle Spiele'!$H51-'alle Spiele'!$J51='alle Spiele'!BP51-'alle Spiele'!BQ51,'alle Spiele'!$H51&lt;&gt;'alle Spiele'!$J51),Punktsystem!$B$9,0)+IF(AND(Punktsystem!$D$11&lt;&gt;"",OR('alle Spiele'!$H51='alle Spiele'!BP51,'alle Spiele'!$J51='alle Spiele'!BQ51)),Punktsystem!$B$11,0)+IF(AND(Punktsystem!$D$10&lt;&gt;"",'alle Spiele'!$H51='alle Spiele'!$J51,'alle Spiele'!BP51='alle Spiele'!BQ51,ABS('alle Spiele'!$H51-'alle Spiele'!BP51)=1),Punktsystem!$B$10,0),0)</f>
        <v>0</v>
      </c>
      <c r="BR51" s="227">
        <f>IF(BP51=Punktsystem!$B$5,IF(AND(Punktsystem!$I$14&lt;&gt;"",'alle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BS51" s="231">
        <f>IF(OR('alle Spiele'!BS51="",'alle Spiele'!BT51=""),0,IF(AND('alle Spiele'!$H51='alle Spiele'!BS51,'alle Spiele'!$J51='alle Spiele'!BT51),Punktsystem!$B$5,IF(OR(AND('alle Spiele'!$H51-'alle Spiele'!$J51&lt;0,'alle Spiele'!BS51-'alle Spiele'!BT51&lt;0),AND('alle Spiele'!$H51-'alle Spiele'!$J51&gt;0,'alle Spiele'!BS51-'alle Spiele'!BT51&gt;0),AND('alle Spiele'!$H51-'alle Spiele'!$J51=0,'alle Spiele'!BS51-'alle Spiele'!BT51=0)),Punktsystem!$B$6,0)))</f>
        <v>0</v>
      </c>
      <c r="BT51" s="226">
        <f>IF(BS51=Punktsystem!$B$6,IF(AND(Punktsystem!$D$9&lt;&gt;"",'alle Spiele'!$H51-'alle Spiele'!$J51='alle Spiele'!BS51-'alle Spiele'!BT51,'alle Spiele'!$H51&lt;&gt;'alle Spiele'!$J51),Punktsystem!$B$9,0)+IF(AND(Punktsystem!$D$11&lt;&gt;"",OR('alle Spiele'!$H51='alle Spiele'!BS51,'alle Spiele'!$J51='alle Spiele'!BT51)),Punktsystem!$B$11,0)+IF(AND(Punktsystem!$D$10&lt;&gt;"",'alle Spiele'!$H51='alle Spiele'!$J51,'alle Spiele'!BS51='alle Spiele'!BT51,ABS('alle Spiele'!$H51-'alle Spiele'!BS51)=1),Punktsystem!$B$10,0),0)</f>
        <v>0</v>
      </c>
      <c r="BU51" s="227">
        <f>IF(BS51=Punktsystem!$B$5,IF(AND(Punktsystem!$I$14&lt;&gt;"",'alle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BV51" s="231">
        <f>IF(OR('alle Spiele'!BV51="",'alle Spiele'!BW51=""),0,IF(AND('alle Spiele'!$H51='alle Spiele'!BV51,'alle Spiele'!$J51='alle Spiele'!BW51),Punktsystem!$B$5,IF(OR(AND('alle Spiele'!$H51-'alle Spiele'!$J51&lt;0,'alle Spiele'!BV51-'alle Spiele'!BW51&lt;0),AND('alle Spiele'!$H51-'alle Spiele'!$J51&gt;0,'alle Spiele'!BV51-'alle Spiele'!BW51&gt;0),AND('alle Spiele'!$H51-'alle Spiele'!$J51=0,'alle Spiele'!BV51-'alle Spiele'!BW51=0)),Punktsystem!$B$6,0)))</f>
        <v>0</v>
      </c>
      <c r="BW51" s="226">
        <f>IF(BV51=Punktsystem!$B$6,IF(AND(Punktsystem!$D$9&lt;&gt;"",'alle Spiele'!$H51-'alle Spiele'!$J51='alle Spiele'!BV51-'alle Spiele'!BW51,'alle Spiele'!$H51&lt;&gt;'alle Spiele'!$J51),Punktsystem!$B$9,0)+IF(AND(Punktsystem!$D$11&lt;&gt;"",OR('alle Spiele'!$H51='alle Spiele'!BV51,'alle Spiele'!$J51='alle Spiele'!BW51)),Punktsystem!$B$11,0)+IF(AND(Punktsystem!$D$10&lt;&gt;"",'alle Spiele'!$H51='alle Spiele'!$J51,'alle Spiele'!BV51='alle Spiele'!BW51,ABS('alle Spiele'!$H51-'alle Spiele'!BV51)=1),Punktsystem!$B$10,0),0)</f>
        <v>0</v>
      </c>
      <c r="BX51" s="227">
        <f>IF(BV51=Punktsystem!$B$5,IF(AND(Punktsystem!$I$14&lt;&gt;"",'alle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BY51" s="231">
        <f>IF(OR('alle Spiele'!BY51="",'alle Spiele'!BZ51=""),0,IF(AND('alle Spiele'!$H51='alle Spiele'!BY51,'alle Spiele'!$J51='alle Spiele'!BZ51),Punktsystem!$B$5,IF(OR(AND('alle Spiele'!$H51-'alle Spiele'!$J51&lt;0,'alle Spiele'!BY51-'alle Spiele'!BZ51&lt;0),AND('alle Spiele'!$H51-'alle Spiele'!$J51&gt;0,'alle Spiele'!BY51-'alle Spiele'!BZ51&gt;0),AND('alle Spiele'!$H51-'alle Spiele'!$J51=0,'alle Spiele'!BY51-'alle Spiele'!BZ51=0)),Punktsystem!$B$6,0)))</f>
        <v>0</v>
      </c>
      <c r="BZ51" s="226">
        <f>IF(BY51=Punktsystem!$B$6,IF(AND(Punktsystem!$D$9&lt;&gt;"",'alle Spiele'!$H51-'alle Spiele'!$J51='alle Spiele'!BY51-'alle Spiele'!BZ51,'alle Spiele'!$H51&lt;&gt;'alle Spiele'!$J51),Punktsystem!$B$9,0)+IF(AND(Punktsystem!$D$11&lt;&gt;"",OR('alle Spiele'!$H51='alle Spiele'!BY51,'alle Spiele'!$J51='alle Spiele'!BZ51)),Punktsystem!$B$11,0)+IF(AND(Punktsystem!$D$10&lt;&gt;"",'alle Spiele'!$H51='alle Spiele'!$J51,'alle Spiele'!BY51='alle Spiele'!BZ51,ABS('alle Spiele'!$H51-'alle Spiele'!BY51)=1),Punktsystem!$B$10,0),0)</f>
        <v>0</v>
      </c>
      <c r="CA51" s="227">
        <f>IF(BY51=Punktsystem!$B$5,IF(AND(Punktsystem!$I$14&lt;&gt;"",'alle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CB51" s="231">
        <f>IF(OR('alle Spiele'!CB51="",'alle Spiele'!CC51=""),0,IF(AND('alle Spiele'!$H51='alle Spiele'!CB51,'alle Spiele'!$J51='alle Spiele'!CC51),Punktsystem!$B$5,IF(OR(AND('alle Spiele'!$H51-'alle Spiele'!$J51&lt;0,'alle Spiele'!CB51-'alle Spiele'!CC51&lt;0),AND('alle Spiele'!$H51-'alle Spiele'!$J51&gt;0,'alle Spiele'!CB51-'alle Spiele'!CC51&gt;0),AND('alle Spiele'!$H51-'alle Spiele'!$J51=0,'alle Spiele'!CB51-'alle Spiele'!CC51=0)),Punktsystem!$B$6,0)))</f>
        <v>0</v>
      </c>
      <c r="CC51" s="226">
        <f>IF(CB51=Punktsystem!$B$6,IF(AND(Punktsystem!$D$9&lt;&gt;"",'alle Spiele'!$H51-'alle Spiele'!$J51='alle Spiele'!CB51-'alle Spiele'!CC51,'alle Spiele'!$H51&lt;&gt;'alle Spiele'!$J51),Punktsystem!$B$9,0)+IF(AND(Punktsystem!$D$11&lt;&gt;"",OR('alle Spiele'!$H51='alle Spiele'!CB51,'alle Spiele'!$J51='alle Spiele'!CC51)),Punktsystem!$B$11,0)+IF(AND(Punktsystem!$D$10&lt;&gt;"",'alle Spiele'!$H51='alle Spiele'!$J51,'alle Spiele'!CB51='alle Spiele'!CC51,ABS('alle Spiele'!$H51-'alle Spiele'!CB51)=1),Punktsystem!$B$10,0),0)</f>
        <v>0</v>
      </c>
      <c r="CD51" s="227">
        <f>IF(CB51=Punktsystem!$B$5,IF(AND(Punktsystem!$I$14&lt;&gt;"",'alle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CE51" s="231">
        <f>IF(OR('alle Spiele'!CE51="",'alle Spiele'!CF51=""),0,IF(AND('alle Spiele'!$H51='alle Spiele'!CE51,'alle Spiele'!$J51='alle Spiele'!CF51),Punktsystem!$B$5,IF(OR(AND('alle Spiele'!$H51-'alle Spiele'!$J51&lt;0,'alle Spiele'!CE51-'alle Spiele'!CF51&lt;0),AND('alle Spiele'!$H51-'alle Spiele'!$J51&gt;0,'alle Spiele'!CE51-'alle Spiele'!CF51&gt;0),AND('alle Spiele'!$H51-'alle Spiele'!$J51=0,'alle Spiele'!CE51-'alle Spiele'!CF51=0)),Punktsystem!$B$6,0)))</f>
        <v>0</v>
      </c>
      <c r="CF51" s="226">
        <f>IF(CE51=Punktsystem!$B$6,IF(AND(Punktsystem!$D$9&lt;&gt;"",'alle Spiele'!$H51-'alle Spiele'!$J51='alle Spiele'!CE51-'alle Spiele'!CF51,'alle Spiele'!$H51&lt;&gt;'alle Spiele'!$J51),Punktsystem!$B$9,0)+IF(AND(Punktsystem!$D$11&lt;&gt;"",OR('alle Spiele'!$H51='alle Spiele'!CE51,'alle Spiele'!$J51='alle Spiele'!CF51)),Punktsystem!$B$11,0)+IF(AND(Punktsystem!$D$10&lt;&gt;"",'alle Spiele'!$H51='alle Spiele'!$J51,'alle Spiele'!CE51='alle Spiele'!CF51,ABS('alle Spiele'!$H51-'alle Spiele'!CE51)=1),Punktsystem!$B$10,0),0)</f>
        <v>0</v>
      </c>
      <c r="CG51" s="227">
        <f>IF(CE51=Punktsystem!$B$5,IF(AND(Punktsystem!$I$14&lt;&gt;"",'alle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CH51" s="231">
        <f>IF(OR('alle Spiele'!CH51="",'alle Spiele'!CI51=""),0,IF(AND('alle Spiele'!$H51='alle Spiele'!CH51,'alle Spiele'!$J51='alle Spiele'!CI51),Punktsystem!$B$5,IF(OR(AND('alle Spiele'!$H51-'alle Spiele'!$J51&lt;0,'alle Spiele'!CH51-'alle Spiele'!CI51&lt;0),AND('alle Spiele'!$H51-'alle Spiele'!$J51&gt;0,'alle Spiele'!CH51-'alle Spiele'!CI51&gt;0),AND('alle Spiele'!$H51-'alle Spiele'!$J51=0,'alle Spiele'!CH51-'alle Spiele'!CI51=0)),Punktsystem!$B$6,0)))</f>
        <v>0</v>
      </c>
      <c r="CI51" s="226">
        <f>IF(CH51=Punktsystem!$B$6,IF(AND(Punktsystem!$D$9&lt;&gt;"",'alle Spiele'!$H51-'alle Spiele'!$J51='alle Spiele'!CH51-'alle Spiele'!CI51,'alle Spiele'!$H51&lt;&gt;'alle Spiele'!$J51),Punktsystem!$B$9,0)+IF(AND(Punktsystem!$D$11&lt;&gt;"",OR('alle Spiele'!$H51='alle Spiele'!CH51,'alle Spiele'!$J51='alle Spiele'!CI51)),Punktsystem!$B$11,0)+IF(AND(Punktsystem!$D$10&lt;&gt;"",'alle Spiele'!$H51='alle Spiele'!$J51,'alle Spiele'!CH51='alle Spiele'!CI51,ABS('alle Spiele'!$H51-'alle Spiele'!CH51)=1),Punktsystem!$B$10,0),0)</f>
        <v>0</v>
      </c>
      <c r="CJ51" s="227">
        <f>IF(CH51=Punktsystem!$B$5,IF(AND(Punktsystem!$I$14&lt;&gt;"",'alle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CK51" s="231">
        <f>IF(OR('alle Spiele'!CK51="",'alle Spiele'!CL51=""),0,IF(AND('alle Spiele'!$H51='alle Spiele'!CK51,'alle Spiele'!$J51='alle Spiele'!CL51),Punktsystem!$B$5,IF(OR(AND('alle Spiele'!$H51-'alle Spiele'!$J51&lt;0,'alle Spiele'!CK51-'alle Spiele'!CL51&lt;0),AND('alle Spiele'!$H51-'alle Spiele'!$J51&gt;0,'alle Spiele'!CK51-'alle Spiele'!CL51&gt;0),AND('alle Spiele'!$H51-'alle Spiele'!$J51=0,'alle Spiele'!CK51-'alle Spiele'!CL51=0)),Punktsystem!$B$6,0)))</f>
        <v>0</v>
      </c>
      <c r="CL51" s="226">
        <f>IF(CK51=Punktsystem!$B$6,IF(AND(Punktsystem!$D$9&lt;&gt;"",'alle Spiele'!$H51-'alle Spiele'!$J51='alle Spiele'!CK51-'alle Spiele'!CL51,'alle Spiele'!$H51&lt;&gt;'alle Spiele'!$J51),Punktsystem!$B$9,0)+IF(AND(Punktsystem!$D$11&lt;&gt;"",OR('alle Spiele'!$H51='alle Spiele'!CK51,'alle Spiele'!$J51='alle Spiele'!CL51)),Punktsystem!$B$11,0)+IF(AND(Punktsystem!$D$10&lt;&gt;"",'alle Spiele'!$H51='alle Spiele'!$J51,'alle Spiele'!CK51='alle Spiele'!CL51,ABS('alle Spiele'!$H51-'alle Spiele'!CK51)=1),Punktsystem!$B$10,0),0)</f>
        <v>0</v>
      </c>
      <c r="CM51" s="227">
        <f>IF(CK51=Punktsystem!$B$5,IF(AND(Punktsystem!$I$14&lt;&gt;"",'alle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CN51" s="231">
        <f>IF(OR('alle Spiele'!CN51="",'alle Spiele'!CO51=""),0,IF(AND('alle Spiele'!$H51='alle Spiele'!CN51,'alle Spiele'!$J51='alle Spiele'!CO51),Punktsystem!$B$5,IF(OR(AND('alle Spiele'!$H51-'alle Spiele'!$J51&lt;0,'alle Spiele'!CN51-'alle Spiele'!CO51&lt;0),AND('alle Spiele'!$H51-'alle Spiele'!$J51&gt;0,'alle Spiele'!CN51-'alle Spiele'!CO51&gt;0),AND('alle Spiele'!$H51-'alle Spiele'!$J51=0,'alle Spiele'!CN51-'alle Spiele'!CO51=0)),Punktsystem!$B$6,0)))</f>
        <v>0</v>
      </c>
      <c r="CO51" s="226">
        <f>IF(CN51=Punktsystem!$B$6,IF(AND(Punktsystem!$D$9&lt;&gt;"",'alle Spiele'!$H51-'alle Spiele'!$J51='alle Spiele'!CN51-'alle Spiele'!CO51,'alle Spiele'!$H51&lt;&gt;'alle Spiele'!$J51),Punktsystem!$B$9,0)+IF(AND(Punktsystem!$D$11&lt;&gt;"",OR('alle Spiele'!$H51='alle Spiele'!CN51,'alle Spiele'!$J51='alle Spiele'!CO51)),Punktsystem!$B$11,0)+IF(AND(Punktsystem!$D$10&lt;&gt;"",'alle Spiele'!$H51='alle Spiele'!$J51,'alle Spiele'!CN51='alle Spiele'!CO51,ABS('alle Spiele'!$H51-'alle Spiele'!CN51)=1),Punktsystem!$B$10,0),0)</f>
        <v>0</v>
      </c>
      <c r="CP51" s="227">
        <f>IF(CN51=Punktsystem!$B$5,IF(AND(Punktsystem!$I$14&lt;&gt;"",'alle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CQ51" s="231">
        <f>IF(OR('alle Spiele'!CQ51="",'alle Spiele'!CR51=""),0,IF(AND('alle Spiele'!$H51='alle Spiele'!CQ51,'alle Spiele'!$J51='alle Spiele'!CR51),Punktsystem!$B$5,IF(OR(AND('alle Spiele'!$H51-'alle Spiele'!$J51&lt;0,'alle Spiele'!CQ51-'alle Spiele'!CR51&lt;0),AND('alle Spiele'!$H51-'alle Spiele'!$J51&gt;0,'alle Spiele'!CQ51-'alle Spiele'!CR51&gt;0),AND('alle Spiele'!$H51-'alle Spiele'!$J51=0,'alle Spiele'!CQ51-'alle Spiele'!CR51=0)),Punktsystem!$B$6,0)))</f>
        <v>0</v>
      </c>
      <c r="CR51" s="226">
        <f>IF(CQ51=Punktsystem!$B$6,IF(AND(Punktsystem!$D$9&lt;&gt;"",'alle Spiele'!$H51-'alle Spiele'!$J51='alle Spiele'!CQ51-'alle Spiele'!CR51,'alle Spiele'!$H51&lt;&gt;'alle Spiele'!$J51),Punktsystem!$B$9,0)+IF(AND(Punktsystem!$D$11&lt;&gt;"",OR('alle Spiele'!$H51='alle Spiele'!CQ51,'alle Spiele'!$J51='alle Spiele'!CR51)),Punktsystem!$B$11,0)+IF(AND(Punktsystem!$D$10&lt;&gt;"",'alle Spiele'!$H51='alle Spiele'!$J51,'alle Spiele'!CQ51='alle Spiele'!CR51,ABS('alle Spiele'!$H51-'alle Spiele'!CQ51)=1),Punktsystem!$B$10,0),0)</f>
        <v>0</v>
      </c>
      <c r="CS51" s="227">
        <f>IF(CQ51=Punktsystem!$B$5,IF(AND(Punktsystem!$I$14&lt;&gt;"",'alle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CT51" s="231">
        <f>IF(OR('alle Spiele'!CT51="",'alle Spiele'!CU51=""),0,IF(AND('alle Spiele'!$H51='alle Spiele'!CT51,'alle Spiele'!$J51='alle Spiele'!CU51),Punktsystem!$B$5,IF(OR(AND('alle Spiele'!$H51-'alle Spiele'!$J51&lt;0,'alle Spiele'!CT51-'alle Spiele'!CU51&lt;0),AND('alle Spiele'!$H51-'alle Spiele'!$J51&gt;0,'alle Spiele'!CT51-'alle Spiele'!CU51&gt;0),AND('alle Spiele'!$H51-'alle Spiele'!$J51=0,'alle Spiele'!CT51-'alle Spiele'!CU51=0)),Punktsystem!$B$6,0)))</f>
        <v>0</v>
      </c>
      <c r="CU51" s="226">
        <f>IF(CT51=Punktsystem!$B$6,IF(AND(Punktsystem!$D$9&lt;&gt;"",'alle Spiele'!$H51-'alle Spiele'!$J51='alle Spiele'!CT51-'alle Spiele'!CU51,'alle Spiele'!$H51&lt;&gt;'alle Spiele'!$J51),Punktsystem!$B$9,0)+IF(AND(Punktsystem!$D$11&lt;&gt;"",OR('alle Spiele'!$H51='alle Spiele'!CT51,'alle Spiele'!$J51='alle Spiele'!CU51)),Punktsystem!$B$11,0)+IF(AND(Punktsystem!$D$10&lt;&gt;"",'alle Spiele'!$H51='alle Spiele'!$J51,'alle Spiele'!CT51='alle Spiele'!CU51,ABS('alle Spiele'!$H51-'alle Spiele'!CT51)=1),Punktsystem!$B$10,0),0)</f>
        <v>0</v>
      </c>
      <c r="CV51" s="227">
        <f>IF(CT51=Punktsystem!$B$5,IF(AND(Punktsystem!$I$14&lt;&gt;"",'alle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CW51" s="231">
        <f>IF(OR('alle Spiele'!CW51="",'alle Spiele'!CX51=""),0,IF(AND('alle Spiele'!$H51='alle Spiele'!CW51,'alle Spiele'!$J51='alle Spiele'!CX51),Punktsystem!$B$5,IF(OR(AND('alle Spiele'!$H51-'alle Spiele'!$J51&lt;0,'alle Spiele'!CW51-'alle Spiele'!CX51&lt;0),AND('alle Spiele'!$H51-'alle Spiele'!$J51&gt;0,'alle Spiele'!CW51-'alle Spiele'!CX51&gt;0),AND('alle Spiele'!$H51-'alle Spiele'!$J51=0,'alle Spiele'!CW51-'alle Spiele'!CX51=0)),Punktsystem!$B$6,0)))</f>
        <v>0</v>
      </c>
      <c r="CX51" s="226">
        <f>IF(CW51=Punktsystem!$B$6,IF(AND(Punktsystem!$D$9&lt;&gt;"",'alle Spiele'!$H51-'alle Spiele'!$J51='alle Spiele'!CW51-'alle Spiele'!CX51,'alle Spiele'!$H51&lt;&gt;'alle Spiele'!$J51),Punktsystem!$B$9,0)+IF(AND(Punktsystem!$D$11&lt;&gt;"",OR('alle Spiele'!$H51='alle Spiele'!CW51,'alle Spiele'!$J51='alle Spiele'!CX51)),Punktsystem!$B$11,0)+IF(AND(Punktsystem!$D$10&lt;&gt;"",'alle Spiele'!$H51='alle Spiele'!$J51,'alle Spiele'!CW51='alle Spiele'!CX51,ABS('alle Spiele'!$H51-'alle Spiele'!CW51)=1),Punktsystem!$B$10,0),0)</f>
        <v>0</v>
      </c>
      <c r="CY51" s="227">
        <f>IF(CW51=Punktsystem!$B$5,IF(AND(Punktsystem!$I$14&lt;&gt;"",'alle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CZ51" s="231">
        <f>IF(OR('alle Spiele'!CZ51="",'alle Spiele'!DA51=""),0,IF(AND('alle Spiele'!$H51='alle Spiele'!CZ51,'alle Spiele'!$J51='alle Spiele'!DA51),Punktsystem!$B$5,IF(OR(AND('alle Spiele'!$H51-'alle Spiele'!$J51&lt;0,'alle Spiele'!CZ51-'alle Spiele'!DA51&lt;0),AND('alle Spiele'!$H51-'alle Spiele'!$J51&gt;0,'alle Spiele'!CZ51-'alle Spiele'!DA51&gt;0),AND('alle Spiele'!$H51-'alle Spiele'!$J51=0,'alle Spiele'!CZ51-'alle Spiele'!DA51=0)),Punktsystem!$B$6,0)))</f>
        <v>0</v>
      </c>
      <c r="DA51" s="226">
        <f>IF(CZ51=Punktsystem!$B$6,IF(AND(Punktsystem!$D$9&lt;&gt;"",'alle Spiele'!$H51-'alle Spiele'!$J51='alle Spiele'!CZ51-'alle Spiele'!DA51,'alle Spiele'!$H51&lt;&gt;'alle Spiele'!$J51),Punktsystem!$B$9,0)+IF(AND(Punktsystem!$D$11&lt;&gt;"",OR('alle Spiele'!$H51='alle Spiele'!CZ51,'alle Spiele'!$J51='alle Spiele'!DA51)),Punktsystem!$B$11,0)+IF(AND(Punktsystem!$D$10&lt;&gt;"",'alle Spiele'!$H51='alle Spiele'!$J51,'alle Spiele'!CZ51='alle Spiele'!DA51,ABS('alle Spiele'!$H51-'alle Spiele'!CZ51)=1),Punktsystem!$B$10,0),0)</f>
        <v>0</v>
      </c>
      <c r="DB51" s="227">
        <f>IF(CZ51=Punktsystem!$B$5,IF(AND(Punktsystem!$I$14&lt;&gt;"",'alle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DC51" s="231">
        <f>IF(OR('alle Spiele'!DC51="",'alle Spiele'!DD51=""),0,IF(AND('alle Spiele'!$H51='alle Spiele'!DC51,'alle Spiele'!$J51='alle Spiele'!DD51),Punktsystem!$B$5,IF(OR(AND('alle Spiele'!$H51-'alle Spiele'!$J51&lt;0,'alle Spiele'!DC51-'alle Spiele'!DD51&lt;0),AND('alle Spiele'!$H51-'alle Spiele'!$J51&gt;0,'alle Spiele'!DC51-'alle Spiele'!DD51&gt;0),AND('alle Spiele'!$H51-'alle Spiele'!$J51=0,'alle Spiele'!DC51-'alle Spiele'!DD51=0)),Punktsystem!$B$6,0)))</f>
        <v>0</v>
      </c>
      <c r="DD51" s="226">
        <f>IF(DC51=Punktsystem!$B$6,IF(AND(Punktsystem!$D$9&lt;&gt;"",'alle Spiele'!$H51-'alle Spiele'!$J51='alle Spiele'!DC51-'alle Spiele'!DD51,'alle Spiele'!$H51&lt;&gt;'alle Spiele'!$J51),Punktsystem!$B$9,0)+IF(AND(Punktsystem!$D$11&lt;&gt;"",OR('alle Spiele'!$H51='alle Spiele'!DC51,'alle Spiele'!$J51='alle Spiele'!DD51)),Punktsystem!$B$11,0)+IF(AND(Punktsystem!$D$10&lt;&gt;"",'alle Spiele'!$H51='alle Spiele'!$J51,'alle Spiele'!DC51='alle Spiele'!DD51,ABS('alle Spiele'!$H51-'alle Spiele'!DC51)=1),Punktsystem!$B$10,0),0)</f>
        <v>0</v>
      </c>
      <c r="DE51" s="227">
        <f>IF(DC51=Punktsystem!$B$5,IF(AND(Punktsystem!$I$14&lt;&gt;"",'alle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DF51" s="231">
        <f>IF(OR('alle Spiele'!DF51="",'alle Spiele'!DG51=""),0,IF(AND('alle Spiele'!$H51='alle Spiele'!DF51,'alle Spiele'!$J51='alle Spiele'!DG51),Punktsystem!$B$5,IF(OR(AND('alle Spiele'!$H51-'alle Spiele'!$J51&lt;0,'alle Spiele'!DF51-'alle Spiele'!DG51&lt;0),AND('alle Spiele'!$H51-'alle Spiele'!$J51&gt;0,'alle Spiele'!DF51-'alle Spiele'!DG51&gt;0),AND('alle Spiele'!$H51-'alle Spiele'!$J51=0,'alle Spiele'!DF51-'alle Spiele'!DG51=0)),Punktsystem!$B$6,0)))</f>
        <v>0</v>
      </c>
      <c r="DG51" s="226">
        <f>IF(DF51=Punktsystem!$B$6,IF(AND(Punktsystem!$D$9&lt;&gt;"",'alle Spiele'!$H51-'alle Spiele'!$J51='alle Spiele'!DF51-'alle Spiele'!DG51,'alle Spiele'!$H51&lt;&gt;'alle Spiele'!$J51),Punktsystem!$B$9,0)+IF(AND(Punktsystem!$D$11&lt;&gt;"",OR('alle Spiele'!$H51='alle Spiele'!DF51,'alle Spiele'!$J51='alle Spiele'!DG51)),Punktsystem!$B$11,0)+IF(AND(Punktsystem!$D$10&lt;&gt;"",'alle Spiele'!$H51='alle Spiele'!$J51,'alle Spiele'!DF51='alle Spiele'!DG51,ABS('alle Spiele'!$H51-'alle Spiele'!DF51)=1),Punktsystem!$B$10,0),0)</f>
        <v>0</v>
      </c>
      <c r="DH51" s="227">
        <f>IF(DF51=Punktsystem!$B$5,IF(AND(Punktsystem!$I$14&lt;&gt;"",'alle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DI51" s="231">
        <f>IF(OR('alle Spiele'!DI51="",'alle Spiele'!DJ51=""),0,IF(AND('alle Spiele'!$H51='alle Spiele'!DI51,'alle Spiele'!$J51='alle Spiele'!DJ51),Punktsystem!$B$5,IF(OR(AND('alle Spiele'!$H51-'alle Spiele'!$J51&lt;0,'alle Spiele'!DI51-'alle Spiele'!DJ51&lt;0),AND('alle Spiele'!$H51-'alle Spiele'!$J51&gt;0,'alle Spiele'!DI51-'alle Spiele'!DJ51&gt;0),AND('alle Spiele'!$H51-'alle Spiele'!$J51=0,'alle Spiele'!DI51-'alle Spiele'!DJ51=0)),Punktsystem!$B$6,0)))</f>
        <v>0</v>
      </c>
      <c r="DJ51" s="226">
        <f>IF(DI51=Punktsystem!$B$6,IF(AND(Punktsystem!$D$9&lt;&gt;"",'alle Spiele'!$H51-'alle Spiele'!$J51='alle Spiele'!DI51-'alle Spiele'!DJ51,'alle Spiele'!$H51&lt;&gt;'alle Spiele'!$J51),Punktsystem!$B$9,0)+IF(AND(Punktsystem!$D$11&lt;&gt;"",OR('alle Spiele'!$H51='alle Spiele'!DI51,'alle Spiele'!$J51='alle Spiele'!DJ51)),Punktsystem!$B$11,0)+IF(AND(Punktsystem!$D$10&lt;&gt;"",'alle Spiele'!$H51='alle Spiele'!$J51,'alle Spiele'!DI51='alle Spiele'!DJ51,ABS('alle Spiele'!$H51-'alle Spiele'!DI51)=1),Punktsystem!$B$10,0),0)</f>
        <v>0</v>
      </c>
      <c r="DK51" s="227">
        <f>IF(DI51=Punktsystem!$B$5,IF(AND(Punktsystem!$I$14&lt;&gt;"",'alle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DL51" s="231">
        <f>IF(OR('alle Spiele'!DL51="",'alle Spiele'!DM51=""),0,IF(AND('alle Spiele'!$H51='alle Spiele'!DL51,'alle Spiele'!$J51='alle Spiele'!DM51),Punktsystem!$B$5,IF(OR(AND('alle Spiele'!$H51-'alle Spiele'!$J51&lt;0,'alle Spiele'!DL51-'alle Spiele'!DM51&lt;0),AND('alle Spiele'!$H51-'alle Spiele'!$J51&gt;0,'alle Spiele'!DL51-'alle Spiele'!DM51&gt;0),AND('alle Spiele'!$H51-'alle Spiele'!$J51=0,'alle Spiele'!DL51-'alle Spiele'!DM51=0)),Punktsystem!$B$6,0)))</f>
        <v>0</v>
      </c>
      <c r="DM51" s="226">
        <f>IF(DL51=Punktsystem!$B$6,IF(AND(Punktsystem!$D$9&lt;&gt;"",'alle Spiele'!$H51-'alle Spiele'!$J51='alle Spiele'!DL51-'alle Spiele'!DM51,'alle Spiele'!$H51&lt;&gt;'alle Spiele'!$J51),Punktsystem!$B$9,0)+IF(AND(Punktsystem!$D$11&lt;&gt;"",OR('alle Spiele'!$H51='alle Spiele'!DL51,'alle Spiele'!$J51='alle Spiele'!DM51)),Punktsystem!$B$11,0)+IF(AND(Punktsystem!$D$10&lt;&gt;"",'alle Spiele'!$H51='alle Spiele'!$J51,'alle Spiele'!DL51='alle Spiele'!DM51,ABS('alle Spiele'!$H51-'alle Spiele'!DL51)=1),Punktsystem!$B$10,0),0)</f>
        <v>0</v>
      </c>
      <c r="DN51" s="227">
        <f>IF(DL51=Punktsystem!$B$5,IF(AND(Punktsystem!$I$14&lt;&gt;"",'alle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DO51" s="231">
        <f>IF(OR('alle Spiele'!DO51="",'alle Spiele'!DP51=""),0,IF(AND('alle Spiele'!$H51='alle Spiele'!DO51,'alle Spiele'!$J51='alle Spiele'!DP51),Punktsystem!$B$5,IF(OR(AND('alle Spiele'!$H51-'alle Spiele'!$J51&lt;0,'alle Spiele'!DO51-'alle Spiele'!DP51&lt;0),AND('alle Spiele'!$H51-'alle Spiele'!$J51&gt;0,'alle Spiele'!DO51-'alle Spiele'!DP51&gt;0),AND('alle Spiele'!$H51-'alle Spiele'!$J51=0,'alle Spiele'!DO51-'alle Spiele'!DP51=0)),Punktsystem!$B$6,0)))</f>
        <v>0</v>
      </c>
      <c r="DP51" s="226">
        <f>IF(DO51=Punktsystem!$B$6,IF(AND(Punktsystem!$D$9&lt;&gt;"",'alle Spiele'!$H51-'alle Spiele'!$J51='alle Spiele'!DO51-'alle Spiele'!DP51,'alle Spiele'!$H51&lt;&gt;'alle Spiele'!$J51),Punktsystem!$B$9,0)+IF(AND(Punktsystem!$D$11&lt;&gt;"",OR('alle Spiele'!$H51='alle Spiele'!DO51,'alle Spiele'!$J51='alle Spiele'!DP51)),Punktsystem!$B$11,0)+IF(AND(Punktsystem!$D$10&lt;&gt;"",'alle Spiele'!$H51='alle Spiele'!$J51,'alle Spiele'!DO51='alle Spiele'!DP51,ABS('alle Spiele'!$H51-'alle Spiele'!DO51)=1),Punktsystem!$B$10,0),0)</f>
        <v>0</v>
      </c>
      <c r="DQ51" s="227">
        <f>IF(DO51=Punktsystem!$B$5,IF(AND(Punktsystem!$I$14&lt;&gt;"",'alle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DR51" s="231">
        <f>IF(OR('alle Spiele'!DR51="",'alle Spiele'!DS51=""),0,IF(AND('alle Spiele'!$H51='alle Spiele'!DR51,'alle Spiele'!$J51='alle Spiele'!DS51),Punktsystem!$B$5,IF(OR(AND('alle Spiele'!$H51-'alle Spiele'!$J51&lt;0,'alle Spiele'!DR51-'alle Spiele'!DS51&lt;0),AND('alle Spiele'!$H51-'alle Spiele'!$J51&gt;0,'alle Spiele'!DR51-'alle Spiele'!DS51&gt;0),AND('alle Spiele'!$H51-'alle Spiele'!$J51=0,'alle Spiele'!DR51-'alle Spiele'!DS51=0)),Punktsystem!$B$6,0)))</f>
        <v>0</v>
      </c>
      <c r="DS51" s="226">
        <f>IF(DR51=Punktsystem!$B$6,IF(AND(Punktsystem!$D$9&lt;&gt;"",'alle Spiele'!$H51-'alle Spiele'!$J51='alle Spiele'!DR51-'alle Spiele'!DS51,'alle Spiele'!$H51&lt;&gt;'alle Spiele'!$J51),Punktsystem!$B$9,0)+IF(AND(Punktsystem!$D$11&lt;&gt;"",OR('alle Spiele'!$H51='alle Spiele'!DR51,'alle Spiele'!$J51='alle Spiele'!DS51)),Punktsystem!$B$11,0)+IF(AND(Punktsystem!$D$10&lt;&gt;"",'alle Spiele'!$H51='alle Spiele'!$J51,'alle Spiele'!DR51='alle Spiele'!DS51,ABS('alle Spiele'!$H51-'alle Spiele'!DR51)=1),Punktsystem!$B$10,0),0)</f>
        <v>0</v>
      </c>
      <c r="DT51" s="227">
        <f>IF(DR51=Punktsystem!$B$5,IF(AND(Punktsystem!$I$14&lt;&gt;"",'alle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DU51" s="231">
        <f>IF(OR('alle Spiele'!DU51="",'alle Spiele'!DV51=""),0,IF(AND('alle Spiele'!$H51='alle Spiele'!DU51,'alle Spiele'!$J51='alle Spiele'!DV51),Punktsystem!$B$5,IF(OR(AND('alle Spiele'!$H51-'alle Spiele'!$J51&lt;0,'alle Spiele'!DU51-'alle Spiele'!DV51&lt;0),AND('alle Spiele'!$H51-'alle Spiele'!$J51&gt;0,'alle Spiele'!DU51-'alle Spiele'!DV51&gt;0),AND('alle Spiele'!$H51-'alle Spiele'!$J51=0,'alle Spiele'!DU51-'alle Spiele'!DV51=0)),Punktsystem!$B$6,0)))</f>
        <v>0</v>
      </c>
      <c r="DV51" s="226">
        <f>IF(DU51=Punktsystem!$B$6,IF(AND(Punktsystem!$D$9&lt;&gt;"",'alle Spiele'!$H51-'alle Spiele'!$J51='alle Spiele'!DU51-'alle Spiele'!DV51,'alle Spiele'!$H51&lt;&gt;'alle Spiele'!$J51),Punktsystem!$B$9,0)+IF(AND(Punktsystem!$D$11&lt;&gt;"",OR('alle Spiele'!$H51='alle Spiele'!DU51,'alle Spiele'!$J51='alle Spiele'!DV51)),Punktsystem!$B$11,0)+IF(AND(Punktsystem!$D$10&lt;&gt;"",'alle Spiele'!$H51='alle Spiele'!$J51,'alle Spiele'!DU51='alle Spiele'!DV51,ABS('alle Spiele'!$H51-'alle Spiele'!DU51)=1),Punktsystem!$B$10,0),0)</f>
        <v>0</v>
      </c>
      <c r="DW51" s="227">
        <f>IF(DU51=Punktsystem!$B$5,IF(AND(Punktsystem!$I$14&lt;&gt;"",'alle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DX51" s="231">
        <f>IF(OR('alle Spiele'!DX51="",'alle Spiele'!DY51=""),0,IF(AND('alle Spiele'!$H51='alle Spiele'!DX51,'alle Spiele'!$J51='alle Spiele'!DY51),Punktsystem!$B$5,IF(OR(AND('alle Spiele'!$H51-'alle Spiele'!$J51&lt;0,'alle Spiele'!DX51-'alle Spiele'!DY51&lt;0),AND('alle Spiele'!$H51-'alle Spiele'!$J51&gt;0,'alle Spiele'!DX51-'alle Spiele'!DY51&gt;0),AND('alle Spiele'!$H51-'alle Spiele'!$J51=0,'alle Spiele'!DX51-'alle Spiele'!DY51=0)),Punktsystem!$B$6,0)))</f>
        <v>0</v>
      </c>
      <c r="DY51" s="226">
        <f>IF(DX51=Punktsystem!$B$6,IF(AND(Punktsystem!$D$9&lt;&gt;"",'alle Spiele'!$H51-'alle Spiele'!$J51='alle Spiele'!DX51-'alle Spiele'!DY51,'alle Spiele'!$H51&lt;&gt;'alle Spiele'!$J51),Punktsystem!$B$9,0)+IF(AND(Punktsystem!$D$11&lt;&gt;"",OR('alle Spiele'!$H51='alle Spiele'!DX51,'alle Spiele'!$J51='alle Spiele'!DY51)),Punktsystem!$B$11,0)+IF(AND(Punktsystem!$D$10&lt;&gt;"",'alle Spiele'!$H51='alle Spiele'!$J51,'alle Spiele'!DX51='alle Spiele'!DY51,ABS('alle Spiele'!$H51-'alle Spiele'!DX51)=1),Punktsystem!$B$10,0),0)</f>
        <v>0</v>
      </c>
      <c r="DZ51" s="227">
        <f>IF(DX51=Punktsystem!$B$5,IF(AND(Punktsystem!$I$14&lt;&gt;"",'alle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EA51" s="231">
        <f>IF(OR('alle Spiele'!EA51="",'alle Spiele'!EB51=""),0,IF(AND('alle Spiele'!$H51='alle Spiele'!EA51,'alle Spiele'!$J51='alle Spiele'!EB51),Punktsystem!$B$5,IF(OR(AND('alle Spiele'!$H51-'alle Spiele'!$J51&lt;0,'alle Spiele'!EA51-'alle Spiele'!EB51&lt;0),AND('alle Spiele'!$H51-'alle Spiele'!$J51&gt;0,'alle Spiele'!EA51-'alle Spiele'!EB51&gt;0),AND('alle Spiele'!$H51-'alle Spiele'!$J51=0,'alle Spiele'!EA51-'alle Spiele'!EB51=0)),Punktsystem!$B$6,0)))</f>
        <v>0</v>
      </c>
      <c r="EB51" s="226">
        <f>IF(EA51=Punktsystem!$B$6,IF(AND(Punktsystem!$D$9&lt;&gt;"",'alle Spiele'!$H51-'alle Spiele'!$J51='alle Spiele'!EA51-'alle Spiele'!EB51,'alle Spiele'!$H51&lt;&gt;'alle Spiele'!$J51),Punktsystem!$B$9,0)+IF(AND(Punktsystem!$D$11&lt;&gt;"",OR('alle Spiele'!$H51='alle Spiele'!EA51,'alle Spiele'!$J51='alle Spiele'!EB51)),Punktsystem!$B$11,0)+IF(AND(Punktsystem!$D$10&lt;&gt;"",'alle Spiele'!$H51='alle Spiele'!$J51,'alle Spiele'!EA51='alle Spiele'!EB51,ABS('alle Spiele'!$H51-'alle Spiele'!EA51)=1),Punktsystem!$B$10,0),0)</f>
        <v>0</v>
      </c>
      <c r="EC51" s="227">
        <f>IF(EA51=Punktsystem!$B$5,IF(AND(Punktsystem!$I$14&lt;&gt;"",'alle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ED51" s="231">
        <f>IF(OR('alle Spiele'!ED51="",'alle Spiele'!EE51=""),0,IF(AND('alle Spiele'!$H51='alle Spiele'!ED51,'alle Spiele'!$J51='alle Spiele'!EE51),Punktsystem!$B$5,IF(OR(AND('alle Spiele'!$H51-'alle Spiele'!$J51&lt;0,'alle Spiele'!ED51-'alle Spiele'!EE51&lt;0),AND('alle Spiele'!$H51-'alle Spiele'!$J51&gt;0,'alle Spiele'!ED51-'alle Spiele'!EE51&gt;0),AND('alle Spiele'!$H51-'alle Spiele'!$J51=0,'alle Spiele'!ED51-'alle Spiele'!EE51=0)),Punktsystem!$B$6,0)))</f>
        <v>0</v>
      </c>
      <c r="EE51" s="226">
        <f>IF(ED51=Punktsystem!$B$6,IF(AND(Punktsystem!$D$9&lt;&gt;"",'alle Spiele'!$H51-'alle Spiele'!$J51='alle Spiele'!ED51-'alle Spiele'!EE51,'alle Spiele'!$H51&lt;&gt;'alle Spiele'!$J51),Punktsystem!$B$9,0)+IF(AND(Punktsystem!$D$11&lt;&gt;"",OR('alle Spiele'!$H51='alle Spiele'!ED51,'alle Spiele'!$J51='alle Spiele'!EE51)),Punktsystem!$B$11,0)+IF(AND(Punktsystem!$D$10&lt;&gt;"",'alle Spiele'!$H51='alle Spiele'!$J51,'alle Spiele'!ED51='alle Spiele'!EE51,ABS('alle Spiele'!$H51-'alle Spiele'!ED51)=1),Punktsystem!$B$10,0),0)</f>
        <v>0</v>
      </c>
      <c r="EF51" s="227">
        <f>IF(ED51=Punktsystem!$B$5,IF(AND(Punktsystem!$I$14&lt;&gt;"",'alle Spiele'!$H51+'alle Spiele'!$J51&gt;Punktsystem!$D$14),('alle Spiele'!$H51+'alle Spiele'!$J51-Punktsystem!$D$14)*Punktsystem!$F$14,0)+IF(AND(Punktsystem!$I$15&lt;&gt;"",ABS('alle Spiele'!$H51-'alle Spiele'!$J51)&gt;Punktsystem!$D$15),(ABS('alle Spiele'!$H51-'alle Spiele'!$J51)-Punktsystem!$D$15)*Punktsystem!$F$15,0),0)</f>
        <v>0</v>
      </c>
      <c r="EG51" s="231">
        <f>IF(OR('alle Spiele'!EG51="",'alle Spiele'!EH51=""),0,IF(AND('alle Spiele'!$H51='alle Spiele'!EG51,'alle Spiele'!$J51='alle Spiele'!EH51),Punktsystem!$B$5,IF(OR(AND('alle Spiele'!$H51-'alle Spiele'!$J51&lt;0,'alle Spiele'!EG51-'alle Spiele'!EH51&lt;0),AND('alle Spiele'!$H51-'alle Spiele'!$J51&gt;0,'alle Spiele'!EG51-'alle Spiele'!EH51&gt;0),AND('alle Spiele'!$H51-'alle Spiele'!$J51=0,'alle Spiele'!EG51-'alle Spiele'!EH51=0)),Punktsystem!$B$6,0)))</f>
        <v>0</v>
      </c>
      <c r="EH51" s="226">
        <f>IF(EG51=Punktsystem!$B$6,IF(AND(Punktsystem!$D$9&lt;&gt;"",'alle Spiele'!$H51-'alle Spiele'!$J51='alle Spiele'!EG51-'alle Spiele'!EH51,'alle Spiele'!$H51&lt;&gt;'alle Spiele'!$J51),Punktsystem!$B$9,0)+IF(AND(Punktsystem!$D$11&lt;&gt;"",OR('alle Spiele'!$H51='alle Spiele'!EG51,'alle Spiele'!$J51='alle Spiele'!EH51)),Punktsystem!$B$11,0)+IF(AND(Punktsystem!$D$10&lt;&gt;"",'alle Spiele'!$H51='alle Spiele'!$J51,'alle Spiele'!EG51='alle Spiele'!EH51,ABS('alle Spiele'!$H51-'alle Spiele'!EG51)=1),Punktsystem!$B$10,0),0)</f>
        <v>0</v>
      </c>
      <c r="EI51" s="227">
        <f>IF(EG51=Punktsystem!$B$5,IF(AND(Punktsystem!$I$14&lt;&gt;"",'alle Spiele'!$H51+'alle Spiele'!$J51&gt;Punktsystem!$D$14),('alle Spiele'!$H51+'alle Spiele'!$J51-Punktsystem!$D$14)*Punktsystem!$F$14,0)+IF(AND(Punktsystem!$I$15&lt;&gt;"",ABS('alle Spiele'!$H51-'alle Spiele'!$J51)&gt;Punktsystem!$D$15),(ABS('alle Spiele'!$H51-'alle Spiele'!$J51)-Punktsystem!$D$15)*Punktsystem!$F$15,0),0)</f>
        <v>0</v>
      </c>
    </row>
    <row r="52" spans="1:139" x14ac:dyDescent="0.2">
      <c r="A52"/>
      <c r="B52"/>
      <c r="C52"/>
      <c r="D52"/>
      <c r="E52"/>
      <c r="F52"/>
      <c r="G52"/>
      <c r="H52"/>
      <c r="J52"/>
      <c r="K52"/>
      <c r="L52"/>
      <c r="M52"/>
      <c r="N52"/>
      <c r="O52"/>
      <c r="P52"/>
      <c r="Q52"/>
      <c r="T52" s="230">
        <f>IF(OR('alle Spiele'!T52="",'alle Spiele'!U52=""),0,IF(AND('alle Spiele'!$H52='alle Spiele'!T52,'alle Spiele'!$J52='alle Spiele'!U52),Punktsystem!$B$5,IF(OR(AND('alle Spiele'!$H52-'alle Spiele'!$J52&lt;0,'alle Spiele'!T52-'alle Spiele'!U52&lt;0),AND('alle Spiele'!$H52-'alle Spiele'!$J52&gt;0,'alle Spiele'!T52-'alle Spiele'!U52&gt;0),AND('alle Spiele'!$H52-'alle Spiele'!$J52=0,'alle Spiele'!T52-'alle Spiele'!U52=0)),Punktsystem!$B$6,0)))</f>
        <v>0</v>
      </c>
      <c r="U52" s="224">
        <f>IF(T52=Punktsystem!$B$6,IF(AND(Punktsystem!$D$9&lt;&gt;"",'alle Spiele'!$H52-'alle Spiele'!$J52='alle Spiele'!T52-'alle Spiele'!U52,'alle Spiele'!$H52&lt;&gt;'alle Spiele'!$J52),Punktsystem!$B$9,0)+IF(AND(Punktsystem!$D$11&lt;&gt;"",OR('alle Spiele'!$H52='alle Spiele'!T52,'alle Spiele'!$J52='alle Spiele'!U52)),Punktsystem!$B$11,0)+IF(AND(Punktsystem!$D$10&lt;&gt;"",'alle Spiele'!$H52='alle Spiele'!$J52,'alle Spiele'!T52='alle Spiele'!U52,ABS('alle Spiele'!$H52-'alle Spiele'!T52)=1),Punktsystem!$B$10,0),0)</f>
        <v>0</v>
      </c>
      <c r="V52" s="225">
        <f>IF(T52=Punktsystem!$B$5,IF(AND(Punktsystem!$I$14&lt;&gt;"",'alle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W52" s="230">
        <f>IF(OR('alle Spiele'!W52="",'alle Spiele'!X52=""),0,IF(AND('alle Spiele'!$H52='alle Spiele'!W52,'alle Spiele'!$J52='alle Spiele'!X52),Punktsystem!$B$5,IF(OR(AND('alle Spiele'!$H52-'alle Spiele'!$J52&lt;0,'alle Spiele'!W52-'alle Spiele'!X52&lt;0),AND('alle Spiele'!$H52-'alle Spiele'!$J52&gt;0,'alle Spiele'!W52-'alle Spiele'!X52&gt;0),AND('alle Spiele'!$H52-'alle Spiele'!$J52=0,'alle Spiele'!W52-'alle Spiele'!X52=0)),Punktsystem!$B$6,0)))</f>
        <v>0</v>
      </c>
      <c r="X52" s="224">
        <f>IF(W52=Punktsystem!$B$6,IF(AND(Punktsystem!$D$9&lt;&gt;"",'alle Spiele'!$H52-'alle Spiele'!$J52='alle Spiele'!W52-'alle Spiele'!X52,'alle Spiele'!$H52&lt;&gt;'alle Spiele'!$J52),Punktsystem!$B$9,0)+IF(AND(Punktsystem!$D$11&lt;&gt;"",OR('alle Spiele'!$H52='alle Spiele'!W52,'alle Spiele'!$J52='alle Spiele'!X52)),Punktsystem!$B$11,0)+IF(AND(Punktsystem!$D$10&lt;&gt;"",'alle Spiele'!$H52='alle Spiele'!$J52,'alle Spiele'!W52='alle Spiele'!X52,ABS('alle Spiele'!$H52-'alle Spiele'!W52)=1),Punktsystem!$B$10,0),0)</f>
        <v>0</v>
      </c>
      <c r="Y52" s="225">
        <f>IF(W52=Punktsystem!$B$5,IF(AND(Punktsystem!$I$14&lt;&gt;"",'alle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Z52" s="230">
        <f>IF(OR('alle Spiele'!Z52="",'alle Spiele'!AA52=""),0,IF(AND('alle Spiele'!$H52='alle Spiele'!Z52,'alle Spiele'!$J52='alle Spiele'!AA52),Punktsystem!$B$5,IF(OR(AND('alle Spiele'!$H52-'alle Spiele'!$J52&lt;0,'alle Spiele'!Z52-'alle Spiele'!AA52&lt;0),AND('alle Spiele'!$H52-'alle Spiele'!$J52&gt;0,'alle Spiele'!Z52-'alle Spiele'!AA52&gt;0),AND('alle Spiele'!$H52-'alle Spiele'!$J52=0,'alle Spiele'!Z52-'alle Spiele'!AA52=0)),Punktsystem!$B$6,0)))</f>
        <v>0</v>
      </c>
      <c r="AA52" s="224">
        <f>IF(Z52=Punktsystem!$B$6,IF(AND(Punktsystem!$D$9&lt;&gt;"",'alle Spiele'!$H52-'alle Spiele'!$J52='alle Spiele'!Z52-'alle Spiele'!AA52,'alle Spiele'!$H52&lt;&gt;'alle Spiele'!$J52),Punktsystem!$B$9,0)+IF(AND(Punktsystem!$D$11&lt;&gt;"",OR('alle Spiele'!$H52='alle Spiele'!Z52,'alle Spiele'!$J52='alle Spiele'!AA52)),Punktsystem!$B$11,0)+IF(AND(Punktsystem!$D$10&lt;&gt;"",'alle Spiele'!$H52='alle Spiele'!$J52,'alle Spiele'!Z52='alle Spiele'!AA52,ABS('alle Spiele'!$H52-'alle Spiele'!Z52)=1),Punktsystem!$B$10,0),0)</f>
        <v>0</v>
      </c>
      <c r="AB52" s="225">
        <f>IF(Z52=Punktsystem!$B$5,IF(AND(Punktsystem!$I$14&lt;&gt;"",'alle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AC52" s="230">
        <f>IF(OR('alle Spiele'!AC52="",'alle Spiele'!AD52=""),0,IF(AND('alle Spiele'!$H52='alle Spiele'!AC52,'alle Spiele'!$J52='alle Spiele'!AD52),Punktsystem!$B$5,IF(OR(AND('alle Spiele'!$H52-'alle Spiele'!$J52&lt;0,'alle Spiele'!AC52-'alle Spiele'!AD52&lt;0),AND('alle Spiele'!$H52-'alle Spiele'!$J52&gt;0,'alle Spiele'!AC52-'alle Spiele'!AD52&gt;0),AND('alle Spiele'!$H52-'alle Spiele'!$J52=0,'alle Spiele'!AC52-'alle Spiele'!AD52=0)),Punktsystem!$B$6,0)))</f>
        <v>0</v>
      </c>
      <c r="AD52" s="224">
        <f>IF(AC52=Punktsystem!$B$6,IF(AND(Punktsystem!$D$9&lt;&gt;"",'alle Spiele'!$H52-'alle Spiele'!$J52='alle Spiele'!AC52-'alle Spiele'!AD52,'alle Spiele'!$H52&lt;&gt;'alle Spiele'!$J52),Punktsystem!$B$9,0)+IF(AND(Punktsystem!$D$11&lt;&gt;"",OR('alle Spiele'!$H52='alle Spiele'!AC52,'alle Spiele'!$J52='alle Spiele'!AD52)),Punktsystem!$B$11,0)+IF(AND(Punktsystem!$D$10&lt;&gt;"",'alle Spiele'!$H52='alle Spiele'!$J52,'alle Spiele'!AC52='alle Spiele'!AD52,ABS('alle Spiele'!$H52-'alle Spiele'!AC52)=1),Punktsystem!$B$10,0),0)</f>
        <v>0</v>
      </c>
      <c r="AE52" s="225">
        <f>IF(AC52=Punktsystem!$B$5,IF(AND(Punktsystem!$I$14&lt;&gt;"",'alle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AF52" s="230">
        <f>IF(OR('alle Spiele'!AF52="",'alle Spiele'!AG52=""),0,IF(AND('alle Spiele'!$H52='alle Spiele'!AF52,'alle Spiele'!$J52='alle Spiele'!AG52),Punktsystem!$B$5,IF(OR(AND('alle Spiele'!$H52-'alle Spiele'!$J52&lt;0,'alle Spiele'!AF52-'alle Spiele'!AG52&lt;0),AND('alle Spiele'!$H52-'alle Spiele'!$J52&gt;0,'alle Spiele'!AF52-'alle Spiele'!AG52&gt;0),AND('alle Spiele'!$H52-'alle Spiele'!$J52=0,'alle Spiele'!AF52-'alle Spiele'!AG52=0)),Punktsystem!$B$6,0)))</f>
        <v>0</v>
      </c>
      <c r="AG52" s="224">
        <f>IF(AF52=Punktsystem!$B$6,IF(AND(Punktsystem!$D$9&lt;&gt;"",'alle Spiele'!$H52-'alle Spiele'!$J52='alle Spiele'!AF52-'alle Spiele'!AG52,'alle Spiele'!$H52&lt;&gt;'alle Spiele'!$J52),Punktsystem!$B$9,0)+IF(AND(Punktsystem!$D$11&lt;&gt;"",OR('alle Spiele'!$H52='alle Spiele'!AF52,'alle Spiele'!$J52='alle Spiele'!AG52)),Punktsystem!$B$11,0)+IF(AND(Punktsystem!$D$10&lt;&gt;"",'alle Spiele'!$H52='alle Spiele'!$J52,'alle Spiele'!AF52='alle Spiele'!AG52,ABS('alle Spiele'!$H52-'alle Spiele'!AF52)=1),Punktsystem!$B$10,0),0)</f>
        <v>0</v>
      </c>
      <c r="AH52" s="225">
        <f>IF(AF52=Punktsystem!$B$5,IF(AND(Punktsystem!$I$14&lt;&gt;"",'alle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AI52" s="230">
        <f>IF(OR('alle Spiele'!AI52="",'alle Spiele'!AJ52=""),0,IF(AND('alle Spiele'!$H52='alle Spiele'!AI52,'alle Spiele'!$J52='alle Spiele'!AJ52),Punktsystem!$B$5,IF(OR(AND('alle Spiele'!$H52-'alle Spiele'!$J52&lt;0,'alle Spiele'!AI52-'alle Spiele'!AJ52&lt;0),AND('alle Spiele'!$H52-'alle Spiele'!$J52&gt;0,'alle Spiele'!AI52-'alle Spiele'!AJ52&gt;0),AND('alle Spiele'!$H52-'alle Spiele'!$J52=0,'alle Spiele'!AI52-'alle Spiele'!AJ52=0)),Punktsystem!$B$6,0)))</f>
        <v>0</v>
      </c>
      <c r="AJ52" s="224">
        <f>IF(AI52=Punktsystem!$B$6,IF(AND(Punktsystem!$D$9&lt;&gt;"",'alle Spiele'!$H52-'alle Spiele'!$J52='alle Spiele'!AI52-'alle Spiele'!AJ52,'alle Spiele'!$H52&lt;&gt;'alle Spiele'!$J52),Punktsystem!$B$9,0)+IF(AND(Punktsystem!$D$11&lt;&gt;"",OR('alle Spiele'!$H52='alle Spiele'!AI52,'alle Spiele'!$J52='alle Spiele'!AJ52)),Punktsystem!$B$11,0)+IF(AND(Punktsystem!$D$10&lt;&gt;"",'alle Spiele'!$H52='alle Spiele'!$J52,'alle Spiele'!AI52='alle Spiele'!AJ52,ABS('alle Spiele'!$H52-'alle Spiele'!AI52)=1),Punktsystem!$B$10,0),0)</f>
        <v>0</v>
      </c>
      <c r="AK52" s="225">
        <f>IF(AI52=Punktsystem!$B$5,IF(AND(Punktsystem!$I$14&lt;&gt;"",'alle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AL52" s="230">
        <f>IF(OR('alle Spiele'!AL52="",'alle Spiele'!AM52=""),0,IF(AND('alle Spiele'!$H52='alle Spiele'!AL52,'alle Spiele'!$J52='alle Spiele'!AM52),Punktsystem!$B$5,IF(OR(AND('alle Spiele'!$H52-'alle Spiele'!$J52&lt;0,'alle Spiele'!AL52-'alle Spiele'!AM52&lt;0),AND('alle Spiele'!$H52-'alle Spiele'!$J52&gt;0,'alle Spiele'!AL52-'alle Spiele'!AM52&gt;0),AND('alle Spiele'!$H52-'alle Spiele'!$J52=0,'alle Spiele'!AL52-'alle Spiele'!AM52=0)),Punktsystem!$B$6,0)))</f>
        <v>0</v>
      </c>
      <c r="AM52" s="224">
        <f>IF(AL52=Punktsystem!$B$6,IF(AND(Punktsystem!$D$9&lt;&gt;"",'alle Spiele'!$H52-'alle Spiele'!$J52='alle Spiele'!AL52-'alle Spiele'!AM52,'alle Spiele'!$H52&lt;&gt;'alle Spiele'!$J52),Punktsystem!$B$9,0)+IF(AND(Punktsystem!$D$11&lt;&gt;"",OR('alle Spiele'!$H52='alle Spiele'!AL52,'alle Spiele'!$J52='alle Spiele'!AM52)),Punktsystem!$B$11,0)+IF(AND(Punktsystem!$D$10&lt;&gt;"",'alle Spiele'!$H52='alle Spiele'!$J52,'alle Spiele'!AL52='alle Spiele'!AM52,ABS('alle Spiele'!$H52-'alle Spiele'!AL52)=1),Punktsystem!$B$10,0),0)</f>
        <v>0</v>
      </c>
      <c r="AN52" s="225">
        <f>IF(AL52=Punktsystem!$B$5,IF(AND(Punktsystem!$I$14&lt;&gt;"",'alle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AO52" s="230">
        <f>IF(OR('alle Spiele'!AO52="",'alle Spiele'!AP52=""),0,IF(AND('alle Spiele'!$H52='alle Spiele'!AO52,'alle Spiele'!$J52='alle Spiele'!AP52),Punktsystem!$B$5,IF(OR(AND('alle Spiele'!$H52-'alle Spiele'!$J52&lt;0,'alle Spiele'!AO52-'alle Spiele'!AP52&lt;0),AND('alle Spiele'!$H52-'alle Spiele'!$J52&gt;0,'alle Spiele'!AO52-'alle Spiele'!AP52&gt;0),AND('alle Spiele'!$H52-'alle Spiele'!$J52=0,'alle Spiele'!AO52-'alle Spiele'!AP52=0)),Punktsystem!$B$6,0)))</f>
        <v>0</v>
      </c>
      <c r="AP52" s="224">
        <f>IF(AO52=Punktsystem!$B$6,IF(AND(Punktsystem!$D$9&lt;&gt;"",'alle Spiele'!$H52-'alle Spiele'!$J52='alle Spiele'!AO52-'alle Spiele'!AP52,'alle Spiele'!$H52&lt;&gt;'alle Spiele'!$J52),Punktsystem!$B$9,0)+IF(AND(Punktsystem!$D$11&lt;&gt;"",OR('alle Spiele'!$H52='alle Spiele'!AO52,'alle Spiele'!$J52='alle Spiele'!AP52)),Punktsystem!$B$11,0)+IF(AND(Punktsystem!$D$10&lt;&gt;"",'alle Spiele'!$H52='alle Spiele'!$J52,'alle Spiele'!AO52='alle Spiele'!AP52,ABS('alle Spiele'!$H52-'alle Spiele'!AO52)=1),Punktsystem!$B$10,0),0)</f>
        <v>0</v>
      </c>
      <c r="AQ52" s="225">
        <f>IF(AO52=Punktsystem!$B$5,IF(AND(Punktsystem!$I$14&lt;&gt;"",'alle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AR52" s="230">
        <f>IF(OR('alle Spiele'!AR52="",'alle Spiele'!AS52=""),0,IF(AND('alle Spiele'!$H52='alle Spiele'!AR52,'alle Spiele'!$J52='alle Spiele'!AS52),Punktsystem!$B$5,IF(OR(AND('alle Spiele'!$H52-'alle Spiele'!$J52&lt;0,'alle Spiele'!AR52-'alle Spiele'!AS52&lt;0),AND('alle Spiele'!$H52-'alle Spiele'!$J52&gt;0,'alle Spiele'!AR52-'alle Spiele'!AS52&gt;0),AND('alle Spiele'!$H52-'alle Spiele'!$J52=0,'alle Spiele'!AR52-'alle Spiele'!AS52=0)),Punktsystem!$B$6,0)))</f>
        <v>0</v>
      </c>
      <c r="AS52" s="224">
        <f>IF(AR52=Punktsystem!$B$6,IF(AND(Punktsystem!$D$9&lt;&gt;"",'alle Spiele'!$H52-'alle Spiele'!$J52='alle Spiele'!AR52-'alle Spiele'!AS52,'alle Spiele'!$H52&lt;&gt;'alle Spiele'!$J52),Punktsystem!$B$9,0)+IF(AND(Punktsystem!$D$11&lt;&gt;"",OR('alle Spiele'!$H52='alle Spiele'!AR52,'alle Spiele'!$J52='alle Spiele'!AS52)),Punktsystem!$B$11,0)+IF(AND(Punktsystem!$D$10&lt;&gt;"",'alle Spiele'!$H52='alle Spiele'!$J52,'alle Spiele'!AR52='alle Spiele'!AS52,ABS('alle Spiele'!$H52-'alle Spiele'!AR52)=1),Punktsystem!$B$10,0),0)</f>
        <v>0</v>
      </c>
      <c r="AT52" s="225">
        <f>IF(AR52=Punktsystem!$B$5,IF(AND(Punktsystem!$I$14&lt;&gt;"",'alle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AU52" s="230">
        <f>IF(OR('alle Spiele'!AU52="",'alle Spiele'!AV52=""),0,IF(AND('alle Spiele'!$H52='alle Spiele'!AU52,'alle Spiele'!$J52='alle Spiele'!AV52),Punktsystem!$B$5,IF(OR(AND('alle Spiele'!$H52-'alle Spiele'!$J52&lt;0,'alle Spiele'!AU52-'alle Spiele'!AV52&lt;0),AND('alle Spiele'!$H52-'alle Spiele'!$J52&gt;0,'alle Spiele'!AU52-'alle Spiele'!AV52&gt;0),AND('alle Spiele'!$H52-'alle Spiele'!$J52=0,'alle Spiele'!AU52-'alle Spiele'!AV52=0)),Punktsystem!$B$6,0)))</f>
        <v>0</v>
      </c>
      <c r="AV52" s="224">
        <f>IF(AU52=Punktsystem!$B$6,IF(AND(Punktsystem!$D$9&lt;&gt;"",'alle Spiele'!$H52-'alle Spiele'!$J52='alle Spiele'!AU52-'alle Spiele'!AV52,'alle Spiele'!$H52&lt;&gt;'alle Spiele'!$J52),Punktsystem!$B$9,0)+IF(AND(Punktsystem!$D$11&lt;&gt;"",OR('alle Spiele'!$H52='alle Spiele'!AU52,'alle Spiele'!$J52='alle Spiele'!AV52)),Punktsystem!$B$11,0)+IF(AND(Punktsystem!$D$10&lt;&gt;"",'alle Spiele'!$H52='alle Spiele'!$J52,'alle Spiele'!AU52='alle Spiele'!AV52,ABS('alle Spiele'!$H52-'alle Spiele'!AU52)=1),Punktsystem!$B$10,0),0)</f>
        <v>0</v>
      </c>
      <c r="AW52" s="225">
        <f>IF(AU52=Punktsystem!$B$5,IF(AND(Punktsystem!$I$14&lt;&gt;"",'alle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AX52" s="230">
        <f>IF(OR('alle Spiele'!AX52="",'alle Spiele'!AY52=""),0,IF(AND('alle Spiele'!$H52='alle Spiele'!AX52,'alle Spiele'!$J52='alle Spiele'!AY52),Punktsystem!$B$5,IF(OR(AND('alle Spiele'!$H52-'alle Spiele'!$J52&lt;0,'alle Spiele'!AX52-'alle Spiele'!AY52&lt;0),AND('alle Spiele'!$H52-'alle Spiele'!$J52&gt;0,'alle Spiele'!AX52-'alle Spiele'!AY52&gt;0),AND('alle Spiele'!$H52-'alle Spiele'!$J52=0,'alle Spiele'!AX52-'alle Spiele'!AY52=0)),Punktsystem!$B$6,0)))</f>
        <v>0</v>
      </c>
      <c r="AY52" s="224">
        <f>IF(AX52=Punktsystem!$B$6,IF(AND(Punktsystem!$D$9&lt;&gt;"",'alle Spiele'!$H52-'alle Spiele'!$J52='alle Spiele'!AX52-'alle Spiele'!AY52,'alle Spiele'!$H52&lt;&gt;'alle Spiele'!$J52),Punktsystem!$B$9,0)+IF(AND(Punktsystem!$D$11&lt;&gt;"",OR('alle Spiele'!$H52='alle Spiele'!AX52,'alle Spiele'!$J52='alle Spiele'!AY52)),Punktsystem!$B$11,0)+IF(AND(Punktsystem!$D$10&lt;&gt;"",'alle Spiele'!$H52='alle Spiele'!$J52,'alle Spiele'!AX52='alle Spiele'!AY52,ABS('alle Spiele'!$H52-'alle Spiele'!AX52)=1),Punktsystem!$B$10,0),0)</f>
        <v>0</v>
      </c>
      <c r="AZ52" s="225">
        <f>IF(AX52=Punktsystem!$B$5,IF(AND(Punktsystem!$I$14&lt;&gt;"",'alle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BA52" s="230">
        <f>IF(OR('alle Spiele'!BA52="",'alle Spiele'!BB52=""),0,IF(AND('alle Spiele'!$H52='alle Spiele'!BA52,'alle Spiele'!$J52='alle Spiele'!BB52),Punktsystem!$B$5,IF(OR(AND('alle Spiele'!$H52-'alle Spiele'!$J52&lt;0,'alle Spiele'!BA52-'alle Spiele'!BB52&lt;0),AND('alle Spiele'!$H52-'alle Spiele'!$J52&gt;0,'alle Spiele'!BA52-'alle Spiele'!BB52&gt;0),AND('alle Spiele'!$H52-'alle Spiele'!$J52=0,'alle Spiele'!BA52-'alle Spiele'!BB52=0)),Punktsystem!$B$6,0)))</f>
        <v>0</v>
      </c>
      <c r="BB52" s="224">
        <f>IF(BA52=Punktsystem!$B$6,IF(AND(Punktsystem!$D$9&lt;&gt;"",'alle Spiele'!$H52-'alle Spiele'!$J52='alle Spiele'!BA52-'alle Spiele'!BB52,'alle Spiele'!$H52&lt;&gt;'alle Spiele'!$J52),Punktsystem!$B$9,0)+IF(AND(Punktsystem!$D$11&lt;&gt;"",OR('alle Spiele'!$H52='alle Spiele'!BA52,'alle Spiele'!$J52='alle Spiele'!BB52)),Punktsystem!$B$11,0)+IF(AND(Punktsystem!$D$10&lt;&gt;"",'alle Spiele'!$H52='alle Spiele'!$J52,'alle Spiele'!BA52='alle Spiele'!BB52,ABS('alle Spiele'!$H52-'alle Spiele'!BA52)=1),Punktsystem!$B$10,0),0)</f>
        <v>0</v>
      </c>
      <c r="BC52" s="225">
        <f>IF(BA52=Punktsystem!$B$5,IF(AND(Punktsystem!$I$14&lt;&gt;"",'alle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BD52" s="230">
        <f>IF(OR('alle Spiele'!BD52="",'alle Spiele'!BE52=""),0,IF(AND('alle Spiele'!$H52='alle Spiele'!BD52,'alle Spiele'!$J52='alle Spiele'!BE52),Punktsystem!$B$5,IF(OR(AND('alle Spiele'!$H52-'alle Spiele'!$J52&lt;0,'alle Spiele'!BD52-'alle Spiele'!BE52&lt;0),AND('alle Spiele'!$H52-'alle Spiele'!$J52&gt;0,'alle Spiele'!BD52-'alle Spiele'!BE52&gt;0),AND('alle Spiele'!$H52-'alle Spiele'!$J52=0,'alle Spiele'!BD52-'alle Spiele'!BE52=0)),Punktsystem!$B$6,0)))</f>
        <v>0</v>
      </c>
      <c r="BE52" s="224">
        <f>IF(BD52=Punktsystem!$B$6,IF(AND(Punktsystem!$D$9&lt;&gt;"",'alle Spiele'!$H52-'alle Spiele'!$J52='alle Spiele'!BD52-'alle Spiele'!BE52,'alle Spiele'!$H52&lt;&gt;'alle Spiele'!$J52),Punktsystem!$B$9,0)+IF(AND(Punktsystem!$D$11&lt;&gt;"",OR('alle Spiele'!$H52='alle Spiele'!BD52,'alle Spiele'!$J52='alle Spiele'!BE52)),Punktsystem!$B$11,0)+IF(AND(Punktsystem!$D$10&lt;&gt;"",'alle Spiele'!$H52='alle Spiele'!$J52,'alle Spiele'!BD52='alle Spiele'!BE52,ABS('alle Spiele'!$H52-'alle Spiele'!BD52)=1),Punktsystem!$B$10,0),0)</f>
        <v>0</v>
      </c>
      <c r="BF52" s="225">
        <f>IF(BD52=Punktsystem!$B$5,IF(AND(Punktsystem!$I$14&lt;&gt;"",'alle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BG52" s="230">
        <f>IF(OR('alle Spiele'!BG52="",'alle Spiele'!BH52=""),0,IF(AND('alle Spiele'!$H52='alle Spiele'!BG52,'alle Spiele'!$J52='alle Spiele'!BH52),Punktsystem!$B$5,IF(OR(AND('alle Spiele'!$H52-'alle Spiele'!$J52&lt;0,'alle Spiele'!BG52-'alle Spiele'!BH52&lt;0),AND('alle Spiele'!$H52-'alle Spiele'!$J52&gt;0,'alle Spiele'!BG52-'alle Spiele'!BH52&gt;0),AND('alle Spiele'!$H52-'alle Spiele'!$J52=0,'alle Spiele'!BG52-'alle Spiele'!BH52=0)),Punktsystem!$B$6,0)))</f>
        <v>0</v>
      </c>
      <c r="BH52" s="224">
        <f>IF(BG52=Punktsystem!$B$6,IF(AND(Punktsystem!$D$9&lt;&gt;"",'alle Spiele'!$H52-'alle Spiele'!$J52='alle Spiele'!BG52-'alle Spiele'!BH52,'alle Spiele'!$H52&lt;&gt;'alle Spiele'!$J52),Punktsystem!$B$9,0)+IF(AND(Punktsystem!$D$11&lt;&gt;"",OR('alle Spiele'!$H52='alle Spiele'!BG52,'alle Spiele'!$J52='alle Spiele'!BH52)),Punktsystem!$B$11,0)+IF(AND(Punktsystem!$D$10&lt;&gt;"",'alle Spiele'!$H52='alle Spiele'!$J52,'alle Spiele'!BG52='alle Spiele'!BH52,ABS('alle Spiele'!$H52-'alle Spiele'!BG52)=1),Punktsystem!$B$10,0),0)</f>
        <v>0</v>
      </c>
      <c r="BI52" s="225">
        <f>IF(BG52=Punktsystem!$B$5,IF(AND(Punktsystem!$I$14&lt;&gt;"",'alle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BJ52" s="230">
        <f>IF(OR('alle Spiele'!BJ52="",'alle Spiele'!BK52=""),0,IF(AND('alle Spiele'!$H52='alle Spiele'!BJ52,'alle Spiele'!$J52='alle Spiele'!BK52),Punktsystem!$B$5,IF(OR(AND('alle Spiele'!$H52-'alle Spiele'!$J52&lt;0,'alle Spiele'!BJ52-'alle Spiele'!BK52&lt;0),AND('alle Spiele'!$H52-'alle Spiele'!$J52&gt;0,'alle Spiele'!BJ52-'alle Spiele'!BK52&gt;0),AND('alle Spiele'!$H52-'alle Spiele'!$J52=0,'alle Spiele'!BJ52-'alle Spiele'!BK52=0)),Punktsystem!$B$6,0)))</f>
        <v>0</v>
      </c>
      <c r="BK52" s="224">
        <f>IF(BJ52=Punktsystem!$B$6,IF(AND(Punktsystem!$D$9&lt;&gt;"",'alle Spiele'!$H52-'alle Spiele'!$J52='alle Spiele'!BJ52-'alle Spiele'!BK52,'alle Spiele'!$H52&lt;&gt;'alle Spiele'!$J52),Punktsystem!$B$9,0)+IF(AND(Punktsystem!$D$11&lt;&gt;"",OR('alle Spiele'!$H52='alle Spiele'!BJ52,'alle Spiele'!$J52='alle Spiele'!BK52)),Punktsystem!$B$11,0)+IF(AND(Punktsystem!$D$10&lt;&gt;"",'alle Spiele'!$H52='alle Spiele'!$J52,'alle Spiele'!BJ52='alle Spiele'!BK52,ABS('alle Spiele'!$H52-'alle Spiele'!BJ52)=1),Punktsystem!$B$10,0),0)</f>
        <v>0</v>
      </c>
      <c r="BL52" s="225">
        <f>IF(BJ52=Punktsystem!$B$5,IF(AND(Punktsystem!$I$14&lt;&gt;"",'alle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BM52" s="230">
        <f>IF(OR('alle Spiele'!BM52="",'alle Spiele'!BN52=""),0,IF(AND('alle Spiele'!$H52='alle Spiele'!BM52,'alle Spiele'!$J52='alle Spiele'!BN52),Punktsystem!$B$5,IF(OR(AND('alle Spiele'!$H52-'alle Spiele'!$J52&lt;0,'alle Spiele'!BM52-'alle Spiele'!BN52&lt;0),AND('alle Spiele'!$H52-'alle Spiele'!$J52&gt;0,'alle Spiele'!BM52-'alle Spiele'!BN52&gt;0),AND('alle Spiele'!$H52-'alle Spiele'!$J52=0,'alle Spiele'!BM52-'alle Spiele'!BN52=0)),Punktsystem!$B$6,0)))</f>
        <v>0</v>
      </c>
      <c r="BN52" s="224">
        <f>IF(BM52=Punktsystem!$B$6,IF(AND(Punktsystem!$D$9&lt;&gt;"",'alle Spiele'!$H52-'alle Spiele'!$J52='alle Spiele'!BM52-'alle Spiele'!BN52,'alle Spiele'!$H52&lt;&gt;'alle Spiele'!$J52),Punktsystem!$B$9,0)+IF(AND(Punktsystem!$D$11&lt;&gt;"",OR('alle Spiele'!$H52='alle Spiele'!BM52,'alle Spiele'!$J52='alle Spiele'!BN52)),Punktsystem!$B$11,0)+IF(AND(Punktsystem!$D$10&lt;&gt;"",'alle Spiele'!$H52='alle Spiele'!$J52,'alle Spiele'!BM52='alle Spiele'!BN52,ABS('alle Spiele'!$H52-'alle Spiele'!BM52)=1),Punktsystem!$B$10,0),0)</f>
        <v>0</v>
      </c>
      <c r="BO52" s="225">
        <f>IF(BM52=Punktsystem!$B$5,IF(AND(Punktsystem!$I$14&lt;&gt;"",'alle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BP52" s="230">
        <f>IF(OR('alle Spiele'!BP52="",'alle Spiele'!BQ52=""),0,IF(AND('alle Spiele'!$H52='alle Spiele'!BP52,'alle Spiele'!$J52='alle Spiele'!BQ52),Punktsystem!$B$5,IF(OR(AND('alle Spiele'!$H52-'alle Spiele'!$J52&lt;0,'alle Spiele'!BP52-'alle Spiele'!BQ52&lt;0),AND('alle Spiele'!$H52-'alle Spiele'!$J52&gt;0,'alle Spiele'!BP52-'alle Spiele'!BQ52&gt;0),AND('alle Spiele'!$H52-'alle Spiele'!$J52=0,'alle Spiele'!BP52-'alle Spiele'!BQ52=0)),Punktsystem!$B$6,0)))</f>
        <v>0</v>
      </c>
      <c r="BQ52" s="224">
        <f>IF(BP52=Punktsystem!$B$6,IF(AND(Punktsystem!$D$9&lt;&gt;"",'alle Spiele'!$H52-'alle Spiele'!$J52='alle Spiele'!BP52-'alle Spiele'!BQ52,'alle Spiele'!$H52&lt;&gt;'alle Spiele'!$J52),Punktsystem!$B$9,0)+IF(AND(Punktsystem!$D$11&lt;&gt;"",OR('alle Spiele'!$H52='alle Spiele'!BP52,'alle Spiele'!$J52='alle Spiele'!BQ52)),Punktsystem!$B$11,0)+IF(AND(Punktsystem!$D$10&lt;&gt;"",'alle Spiele'!$H52='alle Spiele'!$J52,'alle Spiele'!BP52='alle Spiele'!BQ52,ABS('alle Spiele'!$H52-'alle Spiele'!BP52)=1),Punktsystem!$B$10,0),0)</f>
        <v>0</v>
      </c>
      <c r="BR52" s="225">
        <f>IF(BP52=Punktsystem!$B$5,IF(AND(Punktsystem!$I$14&lt;&gt;"",'alle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BS52" s="230">
        <f>IF(OR('alle Spiele'!BS52="",'alle Spiele'!BT52=""),0,IF(AND('alle Spiele'!$H52='alle Spiele'!BS52,'alle Spiele'!$J52='alle Spiele'!BT52),Punktsystem!$B$5,IF(OR(AND('alle Spiele'!$H52-'alle Spiele'!$J52&lt;0,'alle Spiele'!BS52-'alle Spiele'!BT52&lt;0),AND('alle Spiele'!$H52-'alle Spiele'!$J52&gt;0,'alle Spiele'!BS52-'alle Spiele'!BT52&gt;0),AND('alle Spiele'!$H52-'alle Spiele'!$J52=0,'alle Spiele'!BS52-'alle Spiele'!BT52=0)),Punktsystem!$B$6,0)))</f>
        <v>0</v>
      </c>
      <c r="BT52" s="224">
        <f>IF(BS52=Punktsystem!$B$6,IF(AND(Punktsystem!$D$9&lt;&gt;"",'alle Spiele'!$H52-'alle Spiele'!$J52='alle Spiele'!BS52-'alle Spiele'!BT52,'alle Spiele'!$H52&lt;&gt;'alle Spiele'!$J52),Punktsystem!$B$9,0)+IF(AND(Punktsystem!$D$11&lt;&gt;"",OR('alle Spiele'!$H52='alle Spiele'!BS52,'alle Spiele'!$J52='alle Spiele'!BT52)),Punktsystem!$B$11,0)+IF(AND(Punktsystem!$D$10&lt;&gt;"",'alle Spiele'!$H52='alle Spiele'!$J52,'alle Spiele'!BS52='alle Spiele'!BT52,ABS('alle Spiele'!$H52-'alle Spiele'!BS52)=1),Punktsystem!$B$10,0),0)</f>
        <v>0</v>
      </c>
      <c r="BU52" s="225">
        <f>IF(BS52=Punktsystem!$B$5,IF(AND(Punktsystem!$I$14&lt;&gt;"",'alle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BV52" s="230">
        <f>IF(OR('alle Spiele'!BV52="",'alle Spiele'!BW52=""),0,IF(AND('alle Spiele'!$H52='alle Spiele'!BV52,'alle Spiele'!$J52='alle Spiele'!BW52),Punktsystem!$B$5,IF(OR(AND('alle Spiele'!$H52-'alle Spiele'!$J52&lt;0,'alle Spiele'!BV52-'alle Spiele'!BW52&lt;0),AND('alle Spiele'!$H52-'alle Spiele'!$J52&gt;0,'alle Spiele'!BV52-'alle Spiele'!BW52&gt;0),AND('alle Spiele'!$H52-'alle Spiele'!$J52=0,'alle Spiele'!BV52-'alle Spiele'!BW52=0)),Punktsystem!$B$6,0)))</f>
        <v>0</v>
      </c>
      <c r="BW52" s="224">
        <f>IF(BV52=Punktsystem!$B$6,IF(AND(Punktsystem!$D$9&lt;&gt;"",'alle Spiele'!$H52-'alle Spiele'!$J52='alle Spiele'!BV52-'alle Spiele'!BW52,'alle Spiele'!$H52&lt;&gt;'alle Spiele'!$J52),Punktsystem!$B$9,0)+IF(AND(Punktsystem!$D$11&lt;&gt;"",OR('alle Spiele'!$H52='alle Spiele'!BV52,'alle Spiele'!$J52='alle Spiele'!BW52)),Punktsystem!$B$11,0)+IF(AND(Punktsystem!$D$10&lt;&gt;"",'alle Spiele'!$H52='alle Spiele'!$J52,'alle Spiele'!BV52='alle Spiele'!BW52,ABS('alle Spiele'!$H52-'alle Spiele'!BV52)=1),Punktsystem!$B$10,0),0)</f>
        <v>0</v>
      </c>
      <c r="BX52" s="225">
        <f>IF(BV52=Punktsystem!$B$5,IF(AND(Punktsystem!$I$14&lt;&gt;"",'alle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BY52" s="230">
        <f>IF(OR('alle Spiele'!BY52="",'alle Spiele'!BZ52=""),0,IF(AND('alle Spiele'!$H52='alle Spiele'!BY52,'alle Spiele'!$J52='alle Spiele'!BZ52),Punktsystem!$B$5,IF(OR(AND('alle Spiele'!$H52-'alle Spiele'!$J52&lt;0,'alle Spiele'!BY52-'alle Spiele'!BZ52&lt;0),AND('alle Spiele'!$H52-'alle Spiele'!$J52&gt;0,'alle Spiele'!BY52-'alle Spiele'!BZ52&gt;0),AND('alle Spiele'!$H52-'alle Spiele'!$J52=0,'alle Spiele'!BY52-'alle Spiele'!BZ52=0)),Punktsystem!$B$6,0)))</f>
        <v>0</v>
      </c>
      <c r="BZ52" s="224">
        <f>IF(BY52=Punktsystem!$B$6,IF(AND(Punktsystem!$D$9&lt;&gt;"",'alle Spiele'!$H52-'alle Spiele'!$J52='alle Spiele'!BY52-'alle Spiele'!BZ52,'alle Spiele'!$H52&lt;&gt;'alle Spiele'!$J52),Punktsystem!$B$9,0)+IF(AND(Punktsystem!$D$11&lt;&gt;"",OR('alle Spiele'!$H52='alle Spiele'!BY52,'alle Spiele'!$J52='alle Spiele'!BZ52)),Punktsystem!$B$11,0)+IF(AND(Punktsystem!$D$10&lt;&gt;"",'alle Spiele'!$H52='alle Spiele'!$J52,'alle Spiele'!BY52='alle Spiele'!BZ52,ABS('alle Spiele'!$H52-'alle Spiele'!BY52)=1),Punktsystem!$B$10,0),0)</f>
        <v>0</v>
      </c>
      <c r="CA52" s="225">
        <f>IF(BY52=Punktsystem!$B$5,IF(AND(Punktsystem!$I$14&lt;&gt;"",'alle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CB52" s="230">
        <f>IF(OR('alle Spiele'!CB52="",'alle Spiele'!CC52=""),0,IF(AND('alle Spiele'!$H52='alle Spiele'!CB52,'alle Spiele'!$J52='alle Spiele'!CC52),Punktsystem!$B$5,IF(OR(AND('alle Spiele'!$H52-'alle Spiele'!$J52&lt;0,'alle Spiele'!CB52-'alle Spiele'!CC52&lt;0),AND('alle Spiele'!$H52-'alle Spiele'!$J52&gt;0,'alle Spiele'!CB52-'alle Spiele'!CC52&gt;0),AND('alle Spiele'!$H52-'alle Spiele'!$J52=0,'alle Spiele'!CB52-'alle Spiele'!CC52=0)),Punktsystem!$B$6,0)))</f>
        <v>0</v>
      </c>
      <c r="CC52" s="224">
        <f>IF(CB52=Punktsystem!$B$6,IF(AND(Punktsystem!$D$9&lt;&gt;"",'alle Spiele'!$H52-'alle Spiele'!$J52='alle Spiele'!CB52-'alle Spiele'!CC52,'alle Spiele'!$H52&lt;&gt;'alle Spiele'!$J52),Punktsystem!$B$9,0)+IF(AND(Punktsystem!$D$11&lt;&gt;"",OR('alle Spiele'!$H52='alle Spiele'!CB52,'alle Spiele'!$J52='alle Spiele'!CC52)),Punktsystem!$B$11,0)+IF(AND(Punktsystem!$D$10&lt;&gt;"",'alle Spiele'!$H52='alle Spiele'!$J52,'alle Spiele'!CB52='alle Spiele'!CC52,ABS('alle Spiele'!$H52-'alle Spiele'!CB52)=1),Punktsystem!$B$10,0),0)</f>
        <v>0</v>
      </c>
      <c r="CD52" s="225">
        <f>IF(CB52=Punktsystem!$B$5,IF(AND(Punktsystem!$I$14&lt;&gt;"",'alle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CE52" s="230">
        <f>IF(OR('alle Spiele'!CE52="",'alle Spiele'!CF52=""),0,IF(AND('alle Spiele'!$H52='alle Spiele'!CE52,'alle Spiele'!$J52='alle Spiele'!CF52),Punktsystem!$B$5,IF(OR(AND('alle Spiele'!$H52-'alle Spiele'!$J52&lt;0,'alle Spiele'!CE52-'alle Spiele'!CF52&lt;0),AND('alle Spiele'!$H52-'alle Spiele'!$J52&gt;0,'alle Spiele'!CE52-'alle Spiele'!CF52&gt;0),AND('alle Spiele'!$H52-'alle Spiele'!$J52=0,'alle Spiele'!CE52-'alle Spiele'!CF52=0)),Punktsystem!$B$6,0)))</f>
        <v>0</v>
      </c>
      <c r="CF52" s="224">
        <f>IF(CE52=Punktsystem!$B$6,IF(AND(Punktsystem!$D$9&lt;&gt;"",'alle Spiele'!$H52-'alle Spiele'!$J52='alle Spiele'!CE52-'alle Spiele'!CF52,'alle Spiele'!$H52&lt;&gt;'alle Spiele'!$J52),Punktsystem!$B$9,0)+IF(AND(Punktsystem!$D$11&lt;&gt;"",OR('alle Spiele'!$H52='alle Spiele'!CE52,'alle Spiele'!$J52='alle Spiele'!CF52)),Punktsystem!$B$11,0)+IF(AND(Punktsystem!$D$10&lt;&gt;"",'alle Spiele'!$H52='alle Spiele'!$J52,'alle Spiele'!CE52='alle Spiele'!CF52,ABS('alle Spiele'!$H52-'alle Spiele'!CE52)=1),Punktsystem!$B$10,0),0)</f>
        <v>0</v>
      </c>
      <c r="CG52" s="225">
        <f>IF(CE52=Punktsystem!$B$5,IF(AND(Punktsystem!$I$14&lt;&gt;"",'alle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CH52" s="230">
        <f>IF(OR('alle Spiele'!CH52="",'alle Spiele'!CI52=""),0,IF(AND('alle Spiele'!$H52='alle Spiele'!CH52,'alle Spiele'!$J52='alle Spiele'!CI52),Punktsystem!$B$5,IF(OR(AND('alle Spiele'!$H52-'alle Spiele'!$J52&lt;0,'alle Spiele'!CH52-'alle Spiele'!CI52&lt;0),AND('alle Spiele'!$H52-'alle Spiele'!$J52&gt;0,'alle Spiele'!CH52-'alle Spiele'!CI52&gt;0),AND('alle Spiele'!$H52-'alle Spiele'!$J52=0,'alle Spiele'!CH52-'alle Spiele'!CI52=0)),Punktsystem!$B$6,0)))</f>
        <v>0</v>
      </c>
      <c r="CI52" s="224">
        <f>IF(CH52=Punktsystem!$B$6,IF(AND(Punktsystem!$D$9&lt;&gt;"",'alle Spiele'!$H52-'alle Spiele'!$J52='alle Spiele'!CH52-'alle Spiele'!CI52,'alle Spiele'!$H52&lt;&gt;'alle Spiele'!$J52),Punktsystem!$B$9,0)+IF(AND(Punktsystem!$D$11&lt;&gt;"",OR('alle Spiele'!$H52='alle Spiele'!CH52,'alle Spiele'!$J52='alle Spiele'!CI52)),Punktsystem!$B$11,0)+IF(AND(Punktsystem!$D$10&lt;&gt;"",'alle Spiele'!$H52='alle Spiele'!$J52,'alle Spiele'!CH52='alle Spiele'!CI52,ABS('alle Spiele'!$H52-'alle Spiele'!CH52)=1),Punktsystem!$B$10,0),0)</f>
        <v>0</v>
      </c>
      <c r="CJ52" s="225">
        <f>IF(CH52=Punktsystem!$B$5,IF(AND(Punktsystem!$I$14&lt;&gt;"",'alle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CK52" s="230">
        <f>IF(OR('alle Spiele'!CK52="",'alle Spiele'!CL52=""),0,IF(AND('alle Spiele'!$H52='alle Spiele'!CK52,'alle Spiele'!$J52='alle Spiele'!CL52),Punktsystem!$B$5,IF(OR(AND('alle Spiele'!$H52-'alle Spiele'!$J52&lt;0,'alle Spiele'!CK52-'alle Spiele'!CL52&lt;0),AND('alle Spiele'!$H52-'alle Spiele'!$J52&gt;0,'alle Spiele'!CK52-'alle Spiele'!CL52&gt;0),AND('alle Spiele'!$H52-'alle Spiele'!$J52=0,'alle Spiele'!CK52-'alle Spiele'!CL52=0)),Punktsystem!$B$6,0)))</f>
        <v>0</v>
      </c>
      <c r="CL52" s="224">
        <f>IF(CK52=Punktsystem!$B$6,IF(AND(Punktsystem!$D$9&lt;&gt;"",'alle Spiele'!$H52-'alle Spiele'!$J52='alle Spiele'!CK52-'alle Spiele'!CL52,'alle Spiele'!$H52&lt;&gt;'alle Spiele'!$J52),Punktsystem!$B$9,0)+IF(AND(Punktsystem!$D$11&lt;&gt;"",OR('alle Spiele'!$H52='alle Spiele'!CK52,'alle Spiele'!$J52='alle Spiele'!CL52)),Punktsystem!$B$11,0)+IF(AND(Punktsystem!$D$10&lt;&gt;"",'alle Spiele'!$H52='alle Spiele'!$J52,'alle Spiele'!CK52='alle Spiele'!CL52,ABS('alle Spiele'!$H52-'alle Spiele'!CK52)=1),Punktsystem!$B$10,0),0)</f>
        <v>0</v>
      </c>
      <c r="CM52" s="225">
        <f>IF(CK52=Punktsystem!$B$5,IF(AND(Punktsystem!$I$14&lt;&gt;"",'alle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CN52" s="230">
        <f>IF(OR('alle Spiele'!CN52="",'alle Spiele'!CO52=""),0,IF(AND('alle Spiele'!$H52='alle Spiele'!CN52,'alle Spiele'!$J52='alle Spiele'!CO52),Punktsystem!$B$5,IF(OR(AND('alle Spiele'!$H52-'alle Spiele'!$J52&lt;0,'alle Spiele'!CN52-'alle Spiele'!CO52&lt;0),AND('alle Spiele'!$H52-'alle Spiele'!$J52&gt;0,'alle Spiele'!CN52-'alle Spiele'!CO52&gt;0),AND('alle Spiele'!$H52-'alle Spiele'!$J52=0,'alle Spiele'!CN52-'alle Spiele'!CO52=0)),Punktsystem!$B$6,0)))</f>
        <v>0</v>
      </c>
      <c r="CO52" s="224">
        <f>IF(CN52=Punktsystem!$B$6,IF(AND(Punktsystem!$D$9&lt;&gt;"",'alle Spiele'!$H52-'alle Spiele'!$J52='alle Spiele'!CN52-'alle Spiele'!CO52,'alle Spiele'!$H52&lt;&gt;'alle Spiele'!$J52),Punktsystem!$B$9,0)+IF(AND(Punktsystem!$D$11&lt;&gt;"",OR('alle Spiele'!$H52='alle Spiele'!CN52,'alle Spiele'!$J52='alle Spiele'!CO52)),Punktsystem!$B$11,0)+IF(AND(Punktsystem!$D$10&lt;&gt;"",'alle Spiele'!$H52='alle Spiele'!$J52,'alle Spiele'!CN52='alle Spiele'!CO52,ABS('alle Spiele'!$H52-'alle Spiele'!CN52)=1),Punktsystem!$B$10,0),0)</f>
        <v>0</v>
      </c>
      <c r="CP52" s="225">
        <f>IF(CN52=Punktsystem!$B$5,IF(AND(Punktsystem!$I$14&lt;&gt;"",'alle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CQ52" s="230">
        <f>IF(OR('alle Spiele'!CQ52="",'alle Spiele'!CR52=""),0,IF(AND('alle Spiele'!$H52='alle Spiele'!CQ52,'alle Spiele'!$J52='alle Spiele'!CR52),Punktsystem!$B$5,IF(OR(AND('alle Spiele'!$H52-'alle Spiele'!$J52&lt;0,'alle Spiele'!CQ52-'alle Spiele'!CR52&lt;0),AND('alle Spiele'!$H52-'alle Spiele'!$J52&gt;0,'alle Spiele'!CQ52-'alle Spiele'!CR52&gt;0),AND('alle Spiele'!$H52-'alle Spiele'!$J52=0,'alle Spiele'!CQ52-'alle Spiele'!CR52=0)),Punktsystem!$B$6,0)))</f>
        <v>0</v>
      </c>
      <c r="CR52" s="224">
        <f>IF(CQ52=Punktsystem!$B$6,IF(AND(Punktsystem!$D$9&lt;&gt;"",'alle Spiele'!$H52-'alle Spiele'!$J52='alle Spiele'!CQ52-'alle Spiele'!CR52,'alle Spiele'!$H52&lt;&gt;'alle Spiele'!$J52),Punktsystem!$B$9,0)+IF(AND(Punktsystem!$D$11&lt;&gt;"",OR('alle Spiele'!$H52='alle Spiele'!CQ52,'alle Spiele'!$J52='alle Spiele'!CR52)),Punktsystem!$B$11,0)+IF(AND(Punktsystem!$D$10&lt;&gt;"",'alle Spiele'!$H52='alle Spiele'!$J52,'alle Spiele'!CQ52='alle Spiele'!CR52,ABS('alle Spiele'!$H52-'alle Spiele'!CQ52)=1),Punktsystem!$B$10,0),0)</f>
        <v>0</v>
      </c>
      <c r="CS52" s="225">
        <f>IF(CQ52=Punktsystem!$B$5,IF(AND(Punktsystem!$I$14&lt;&gt;"",'alle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CT52" s="230">
        <f>IF(OR('alle Spiele'!CT52="",'alle Spiele'!CU52=""),0,IF(AND('alle Spiele'!$H52='alle Spiele'!CT52,'alle Spiele'!$J52='alle Spiele'!CU52),Punktsystem!$B$5,IF(OR(AND('alle Spiele'!$H52-'alle Spiele'!$J52&lt;0,'alle Spiele'!CT52-'alle Spiele'!CU52&lt;0),AND('alle Spiele'!$H52-'alle Spiele'!$J52&gt;0,'alle Spiele'!CT52-'alle Spiele'!CU52&gt;0),AND('alle Spiele'!$H52-'alle Spiele'!$J52=0,'alle Spiele'!CT52-'alle Spiele'!CU52=0)),Punktsystem!$B$6,0)))</f>
        <v>0</v>
      </c>
      <c r="CU52" s="224">
        <f>IF(CT52=Punktsystem!$B$6,IF(AND(Punktsystem!$D$9&lt;&gt;"",'alle Spiele'!$H52-'alle Spiele'!$J52='alle Spiele'!CT52-'alle Spiele'!CU52,'alle Spiele'!$H52&lt;&gt;'alle Spiele'!$J52),Punktsystem!$B$9,0)+IF(AND(Punktsystem!$D$11&lt;&gt;"",OR('alle Spiele'!$H52='alle Spiele'!CT52,'alle Spiele'!$J52='alle Spiele'!CU52)),Punktsystem!$B$11,0)+IF(AND(Punktsystem!$D$10&lt;&gt;"",'alle Spiele'!$H52='alle Spiele'!$J52,'alle Spiele'!CT52='alle Spiele'!CU52,ABS('alle Spiele'!$H52-'alle Spiele'!CT52)=1),Punktsystem!$B$10,0),0)</f>
        <v>0</v>
      </c>
      <c r="CV52" s="225">
        <f>IF(CT52=Punktsystem!$B$5,IF(AND(Punktsystem!$I$14&lt;&gt;"",'alle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CW52" s="230">
        <f>IF(OR('alle Spiele'!CW52="",'alle Spiele'!CX52=""),0,IF(AND('alle Spiele'!$H52='alle Spiele'!CW52,'alle Spiele'!$J52='alle Spiele'!CX52),Punktsystem!$B$5,IF(OR(AND('alle Spiele'!$H52-'alle Spiele'!$J52&lt;0,'alle Spiele'!CW52-'alle Spiele'!CX52&lt;0),AND('alle Spiele'!$H52-'alle Spiele'!$J52&gt;0,'alle Spiele'!CW52-'alle Spiele'!CX52&gt;0),AND('alle Spiele'!$H52-'alle Spiele'!$J52=0,'alle Spiele'!CW52-'alle Spiele'!CX52=0)),Punktsystem!$B$6,0)))</f>
        <v>0</v>
      </c>
      <c r="CX52" s="224">
        <f>IF(CW52=Punktsystem!$B$6,IF(AND(Punktsystem!$D$9&lt;&gt;"",'alle Spiele'!$H52-'alle Spiele'!$J52='alle Spiele'!CW52-'alle Spiele'!CX52,'alle Spiele'!$H52&lt;&gt;'alle Spiele'!$J52),Punktsystem!$B$9,0)+IF(AND(Punktsystem!$D$11&lt;&gt;"",OR('alle Spiele'!$H52='alle Spiele'!CW52,'alle Spiele'!$J52='alle Spiele'!CX52)),Punktsystem!$B$11,0)+IF(AND(Punktsystem!$D$10&lt;&gt;"",'alle Spiele'!$H52='alle Spiele'!$J52,'alle Spiele'!CW52='alle Spiele'!CX52,ABS('alle Spiele'!$H52-'alle Spiele'!CW52)=1),Punktsystem!$B$10,0),0)</f>
        <v>0</v>
      </c>
      <c r="CY52" s="225">
        <f>IF(CW52=Punktsystem!$B$5,IF(AND(Punktsystem!$I$14&lt;&gt;"",'alle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CZ52" s="230">
        <f>IF(OR('alle Spiele'!CZ52="",'alle Spiele'!DA52=""),0,IF(AND('alle Spiele'!$H52='alle Spiele'!CZ52,'alle Spiele'!$J52='alle Spiele'!DA52),Punktsystem!$B$5,IF(OR(AND('alle Spiele'!$H52-'alle Spiele'!$J52&lt;0,'alle Spiele'!CZ52-'alle Spiele'!DA52&lt;0),AND('alle Spiele'!$H52-'alle Spiele'!$J52&gt;0,'alle Spiele'!CZ52-'alle Spiele'!DA52&gt;0),AND('alle Spiele'!$H52-'alle Spiele'!$J52=0,'alle Spiele'!CZ52-'alle Spiele'!DA52=0)),Punktsystem!$B$6,0)))</f>
        <v>0</v>
      </c>
      <c r="DA52" s="224">
        <f>IF(CZ52=Punktsystem!$B$6,IF(AND(Punktsystem!$D$9&lt;&gt;"",'alle Spiele'!$H52-'alle Spiele'!$J52='alle Spiele'!CZ52-'alle Spiele'!DA52,'alle Spiele'!$H52&lt;&gt;'alle Spiele'!$J52),Punktsystem!$B$9,0)+IF(AND(Punktsystem!$D$11&lt;&gt;"",OR('alle Spiele'!$H52='alle Spiele'!CZ52,'alle Spiele'!$J52='alle Spiele'!DA52)),Punktsystem!$B$11,0)+IF(AND(Punktsystem!$D$10&lt;&gt;"",'alle Spiele'!$H52='alle Spiele'!$J52,'alle Spiele'!CZ52='alle Spiele'!DA52,ABS('alle Spiele'!$H52-'alle Spiele'!CZ52)=1),Punktsystem!$B$10,0),0)</f>
        <v>0</v>
      </c>
      <c r="DB52" s="225">
        <f>IF(CZ52=Punktsystem!$B$5,IF(AND(Punktsystem!$I$14&lt;&gt;"",'alle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DC52" s="230">
        <f>IF(OR('alle Spiele'!DC52="",'alle Spiele'!DD52=""),0,IF(AND('alle Spiele'!$H52='alle Spiele'!DC52,'alle Spiele'!$J52='alle Spiele'!DD52),Punktsystem!$B$5,IF(OR(AND('alle Spiele'!$H52-'alle Spiele'!$J52&lt;0,'alle Spiele'!DC52-'alle Spiele'!DD52&lt;0),AND('alle Spiele'!$H52-'alle Spiele'!$J52&gt;0,'alle Spiele'!DC52-'alle Spiele'!DD52&gt;0),AND('alle Spiele'!$H52-'alle Spiele'!$J52=0,'alle Spiele'!DC52-'alle Spiele'!DD52=0)),Punktsystem!$B$6,0)))</f>
        <v>0</v>
      </c>
      <c r="DD52" s="224">
        <f>IF(DC52=Punktsystem!$B$6,IF(AND(Punktsystem!$D$9&lt;&gt;"",'alle Spiele'!$H52-'alle Spiele'!$J52='alle Spiele'!DC52-'alle Spiele'!DD52,'alle Spiele'!$H52&lt;&gt;'alle Spiele'!$J52),Punktsystem!$B$9,0)+IF(AND(Punktsystem!$D$11&lt;&gt;"",OR('alle Spiele'!$H52='alle Spiele'!DC52,'alle Spiele'!$J52='alle Spiele'!DD52)),Punktsystem!$B$11,0)+IF(AND(Punktsystem!$D$10&lt;&gt;"",'alle Spiele'!$H52='alle Spiele'!$J52,'alle Spiele'!DC52='alle Spiele'!DD52,ABS('alle Spiele'!$H52-'alle Spiele'!DC52)=1),Punktsystem!$B$10,0),0)</f>
        <v>0</v>
      </c>
      <c r="DE52" s="225">
        <f>IF(DC52=Punktsystem!$B$5,IF(AND(Punktsystem!$I$14&lt;&gt;"",'alle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DF52" s="230">
        <f>IF(OR('alle Spiele'!DF52="",'alle Spiele'!DG52=""),0,IF(AND('alle Spiele'!$H52='alle Spiele'!DF52,'alle Spiele'!$J52='alle Spiele'!DG52),Punktsystem!$B$5,IF(OR(AND('alle Spiele'!$H52-'alle Spiele'!$J52&lt;0,'alle Spiele'!DF52-'alle Spiele'!DG52&lt;0),AND('alle Spiele'!$H52-'alle Spiele'!$J52&gt;0,'alle Spiele'!DF52-'alle Spiele'!DG52&gt;0),AND('alle Spiele'!$H52-'alle Spiele'!$J52=0,'alle Spiele'!DF52-'alle Spiele'!DG52=0)),Punktsystem!$B$6,0)))</f>
        <v>0</v>
      </c>
      <c r="DG52" s="224">
        <f>IF(DF52=Punktsystem!$B$6,IF(AND(Punktsystem!$D$9&lt;&gt;"",'alle Spiele'!$H52-'alle Spiele'!$J52='alle Spiele'!DF52-'alle Spiele'!DG52,'alle Spiele'!$H52&lt;&gt;'alle Spiele'!$J52),Punktsystem!$B$9,0)+IF(AND(Punktsystem!$D$11&lt;&gt;"",OR('alle Spiele'!$H52='alle Spiele'!DF52,'alle Spiele'!$J52='alle Spiele'!DG52)),Punktsystem!$B$11,0)+IF(AND(Punktsystem!$D$10&lt;&gt;"",'alle Spiele'!$H52='alle Spiele'!$J52,'alle Spiele'!DF52='alle Spiele'!DG52,ABS('alle Spiele'!$H52-'alle Spiele'!DF52)=1),Punktsystem!$B$10,0),0)</f>
        <v>0</v>
      </c>
      <c r="DH52" s="225">
        <f>IF(DF52=Punktsystem!$B$5,IF(AND(Punktsystem!$I$14&lt;&gt;"",'alle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DI52" s="230">
        <f>IF(OR('alle Spiele'!DI52="",'alle Spiele'!DJ52=""),0,IF(AND('alle Spiele'!$H52='alle Spiele'!DI52,'alle Spiele'!$J52='alle Spiele'!DJ52),Punktsystem!$B$5,IF(OR(AND('alle Spiele'!$H52-'alle Spiele'!$J52&lt;0,'alle Spiele'!DI52-'alle Spiele'!DJ52&lt;0),AND('alle Spiele'!$H52-'alle Spiele'!$J52&gt;0,'alle Spiele'!DI52-'alle Spiele'!DJ52&gt;0),AND('alle Spiele'!$H52-'alle Spiele'!$J52=0,'alle Spiele'!DI52-'alle Spiele'!DJ52=0)),Punktsystem!$B$6,0)))</f>
        <v>0</v>
      </c>
      <c r="DJ52" s="224">
        <f>IF(DI52=Punktsystem!$B$6,IF(AND(Punktsystem!$D$9&lt;&gt;"",'alle Spiele'!$H52-'alle Spiele'!$J52='alle Spiele'!DI52-'alle Spiele'!DJ52,'alle Spiele'!$H52&lt;&gt;'alle Spiele'!$J52),Punktsystem!$B$9,0)+IF(AND(Punktsystem!$D$11&lt;&gt;"",OR('alle Spiele'!$H52='alle Spiele'!DI52,'alle Spiele'!$J52='alle Spiele'!DJ52)),Punktsystem!$B$11,0)+IF(AND(Punktsystem!$D$10&lt;&gt;"",'alle Spiele'!$H52='alle Spiele'!$J52,'alle Spiele'!DI52='alle Spiele'!DJ52,ABS('alle Spiele'!$H52-'alle Spiele'!DI52)=1),Punktsystem!$B$10,0),0)</f>
        <v>0</v>
      </c>
      <c r="DK52" s="225">
        <f>IF(DI52=Punktsystem!$B$5,IF(AND(Punktsystem!$I$14&lt;&gt;"",'alle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DL52" s="230">
        <f>IF(OR('alle Spiele'!DL52="",'alle Spiele'!DM52=""),0,IF(AND('alle Spiele'!$H52='alle Spiele'!DL52,'alle Spiele'!$J52='alle Spiele'!DM52),Punktsystem!$B$5,IF(OR(AND('alle Spiele'!$H52-'alle Spiele'!$J52&lt;0,'alle Spiele'!DL52-'alle Spiele'!DM52&lt;0),AND('alle Spiele'!$H52-'alle Spiele'!$J52&gt;0,'alle Spiele'!DL52-'alle Spiele'!DM52&gt;0),AND('alle Spiele'!$H52-'alle Spiele'!$J52=0,'alle Spiele'!DL52-'alle Spiele'!DM52=0)),Punktsystem!$B$6,0)))</f>
        <v>0</v>
      </c>
      <c r="DM52" s="224">
        <f>IF(DL52=Punktsystem!$B$6,IF(AND(Punktsystem!$D$9&lt;&gt;"",'alle Spiele'!$H52-'alle Spiele'!$J52='alle Spiele'!DL52-'alle Spiele'!DM52,'alle Spiele'!$H52&lt;&gt;'alle Spiele'!$J52),Punktsystem!$B$9,0)+IF(AND(Punktsystem!$D$11&lt;&gt;"",OR('alle Spiele'!$H52='alle Spiele'!DL52,'alle Spiele'!$J52='alle Spiele'!DM52)),Punktsystem!$B$11,0)+IF(AND(Punktsystem!$D$10&lt;&gt;"",'alle Spiele'!$H52='alle Spiele'!$J52,'alle Spiele'!DL52='alle Spiele'!DM52,ABS('alle Spiele'!$H52-'alle Spiele'!DL52)=1),Punktsystem!$B$10,0),0)</f>
        <v>0</v>
      </c>
      <c r="DN52" s="225">
        <f>IF(DL52=Punktsystem!$B$5,IF(AND(Punktsystem!$I$14&lt;&gt;"",'alle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DO52" s="230">
        <f>IF(OR('alle Spiele'!DO52="",'alle Spiele'!DP52=""),0,IF(AND('alle Spiele'!$H52='alle Spiele'!DO52,'alle Spiele'!$J52='alle Spiele'!DP52),Punktsystem!$B$5,IF(OR(AND('alle Spiele'!$H52-'alle Spiele'!$J52&lt;0,'alle Spiele'!DO52-'alle Spiele'!DP52&lt;0),AND('alle Spiele'!$H52-'alle Spiele'!$J52&gt;0,'alle Spiele'!DO52-'alle Spiele'!DP52&gt;0),AND('alle Spiele'!$H52-'alle Spiele'!$J52=0,'alle Spiele'!DO52-'alle Spiele'!DP52=0)),Punktsystem!$B$6,0)))</f>
        <v>0</v>
      </c>
      <c r="DP52" s="224">
        <f>IF(DO52=Punktsystem!$B$6,IF(AND(Punktsystem!$D$9&lt;&gt;"",'alle Spiele'!$H52-'alle Spiele'!$J52='alle Spiele'!DO52-'alle Spiele'!DP52,'alle Spiele'!$H52&lt;&gt;'alle Spiele'!$J52),Punktsystem!$B$9,0)+IF(AND(Punktsystem!$D$11&lt;&gt;"",OR('alle Spiele'!$H52='alle Spiele'!DO52,'alle Spiele'!$J52='alle Spiele'!DP52)),Punktsystem!$B$11,0)+IF(AND(Punktsystem!$D$10&lt;&gt;"",'alle Spiele'!$H52='alle Spiele'!$J52,'alle Spiele'!DO52='alle Spiele'!DP52,ABS('alle Spiele'!$H52-'alle Spiele'!DO52)=1),Punktsystem!$B$10,0),0)</f>
        <v>0</v>
      </c>
      <c r="DQ52" s="225">
        <f>IF(DO52=Punktsystem!$B$5,IF(AND(Punktsystem!$I$14&lt;&gt;"",'alle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DR52" s="230">
        <f>IF(OR('alle Spiele'!DR52="",'alle Spiele'!DS52=""),0,IF(AND('alle Spiele'!$H52='alle Spiele'!DR52,'alle Spiele'!$J52='alle Spiele'!DS52),Punktsystem!$B$5,IF(OR(AND('alle Spiele'!$H52-'alle Spiele'!$J52&lt;0,'alle Spiele'!DR52-'alle Spiele'!DS52&lt;0),AND('alle Spiele'!$H52-'alle Spiele'!$J52&gt;0,'alle Spiele'!DR52-'alle Spiele'!DS52&gt;0),AND('alle Spiele'!$H52-'alle Spiele'!$J52=0,'alle Spiele'!DR52-'alle Spiele'!DS52=0)),Punktsystem!$B$6,0)))</f>
        <v>0</v>
      </c>
      <c r="DS52" s="224">
        <f>IF(DR52=Punktsystem!$B$6,IF(AND(Punktsystem!$D$9&lt;&gt;"",'alle Spiele'!$H52-'alle Spiele'!$J52='alle Spiele'!DR52-'alle Spiele'!DS52,'alle Spiele'!$H52&lt;&gt;'alle Spiele'!$J52),Punktsystem!$B$9,0)+IF(AND(Punktsystem!$D$11&lt;&gt;"",OR('alle Spiele'!$H52='alle Spiele'!DR52,'alle Spiele'!$J52='alle Spiele'!DS52)),Punktsystem!$B$11,0)+IF(AND(Punktsystem!$D$10&lt;&gt;"",'alle Spiele'!$H52='alle Spiele'!$J52,'alle Spiele'!DR52='alle Spiele'!DS52,ABS('alle Spiele'!$H52-'alle Spiele'!DR52)=1),Punktsystem!$B$10,0),0)</f>
        <v>0</v>
      </c>
      <c r="DT52" s="225">
        <f>IF(DR52=Punktsystem!$B$5,IF(AND(Punktsystem!$I$14&lt;&gt;"",'alle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DU52" s="230">
        <f>IF(OR('alle Spiele'!DU52="",'alle Spiele'!DV52=""),0,IF(AND('alle Spiele'!$H52='alle Spiele'!DU52,'alle Spiele'!$J52='alle Spiele'!DV52),Punktsystem!$B$5,IF(OR(AND('alle Spiele'!$H52-'alle Spiele'!$J52&lt;0,'alle Spiele'!DU52-'alle Spiele'!DV52&lt;0),AND('alle Spiele'!$H52-'alle Spiele'!$J52&gt;0,'alle Spiele'!DU52-'alle Spiele'!DV52&gt;0),AND('alle Spiele'!$H52-'alle Spiele'!$J52=0,'alle Spiele'!DU52-'alle Spiele'!DV52=0)),Punktsystem!$B$6,0)))</f>
        <v>0</v>
      </c>
      <c r="DV52" s="224">
        <f>IF(DU52=Punktsystem!$B$6,IF(AND(Punktsystem!$D$9&lt;&gt;"",'alle Spiele'!$H52-'alle Spiele'!$J52='alle Spiele'!DU52-'alle Spiele'!DV52,'alle Spiele'!$H52&lt;&gt;'alle Spiele'!$J52),Punktsystem!$B$9,0)+IF(AND(Punktsystem!$D$11&lt;&gt;"",OR('alle Spiele'!$H52='alle Spiele'!DU52,'alle Spiele'!$J52='alle Spiele'!DV52)),Punktsystem!$B$11,0)+IF(AND(Punktsystem!$D$10&lt;&gt;"",'alle Spiele'!$H52='alle Spiele'!$J52,'alle Spiele'!DU52='alle Spiele'!DV52,ABS('alle Spiele'!$H52-'alle Spiele'!DU52)=1),Punktsystem!$B$10,0),0)</f>
        <v>0</v>
      </c>
      <c r="DW52" s="225">
        <f>IF(DU52=Punktsystem!$B$5,IF(AND(Punktsystem!$I$14&lt;&gt;"",'alle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DX52" s="230">
        <f>IF(OR('alle Spiele'!DX52="",'alle Spiele'!DY52=""),0,IF(AND('alle Spiele'!$H52='alle Spiele'!DX52,'alle Spiele'!$J52='alle Spiele'!DY52),Punktsystem!$B$5,IF(OR(AND('alle Spiele'!$H52-'alle Spiele'!$J52&lt;0,'alle Spiele'!DX52-'alle Spiele'!DY52&lt;0),AND('alle Spiele'!$H52-'alle Spiele'!$J52&gt;0,'alle Spiele'!DX52-'alle Spiele'!DY52&gt;0),AND('alle Spiele'!$H52-'alle Spiele'!$J52=0,'alle Spiele'!DX52-'alle Spiele'!DY52=0)),Punktsystem!$B$6,0)))</f>
        <v>0</v>
      </c>
      <c r="DY52" s="224">
        <f>IF(DX52=Punktsystem!$B$6,IF(AND(Punktsystem!$D$9&lt;&gt;"",'alle Spiele'!$H52-'alle Spiele'!$J52='alle Spiele'!DX52-'alle Spiele'!DY52,'alle Spiele'!$H52&lt;&gt;'alle Spiele'!$J52),Punktsystem!$B$9,0)+IF(AND(Punktsystem!$D$11&lt;&gt;"",OR('alle Spiele'!$H52='alle Spiele'!DX52,'alle Spiele'!$J52='alle Spiele'!DY52)),Punktsystem!$B$11,0)+IF(AND(Punktsystem!$D$10&lt;&gt;"",'alle Spiele'!$H52='alle Spiele'!$J52,'alle Spiele'!DX52='alle Spiele'!DY52,ABS('alle Spiele'!$H52-'alle Spiele'!DX52)=1),Punktsystem!$B$10,0),0)</f>
        <v>0</v>
      </c>
      <c r="DZ52" s="225">
        <f>IF(DX52=Punktsystem!$B$5,IF(AND(Punktsystem!$I$14&lt;&gt;"",'alle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EA52" s="230">
        <f>IF(OR('alle Spiele'!EA52="",'alle Spiele'!EB52=""),0,IF(AND('alle Spiele'!$H52='alle Spiele'!EA52,'alle Spiele'!$J52='alle Spiele'!EB52),Punktsystem!$B$5,IF(OR(AND('alle Spiele'!$H52-'alle Spiele'!$J52&lt;0,'alle Spiele'!EA52-'alle Spiele'!EB52&lt;0),AND('alle Spiele'!$H52-'alle Spiele'!$J52&gt;0,'alle Spiele'!EA52-'alle Spiele'!EB52&gt;0),AND('alle Spiele'!$H52-'alle Spiele'!$J52=0,'alle Spiele'!EA52-'alle Spiele'!EB52=0)),Punktsystem!$B$6,0)))</f>
        <v>0</v>
      </c>
      <c r="EB52" s="224">
        <f>IF(EA52=Punktsystem!$B$6,IF(AND(Punktsystem!$D$9&lt;&gt;"",'alle Spiele'!$H52-'alle Spiele'!$J52='alle Spiele'!EA52-'alle Spiele'!EB52,'alle Spiele'!$H52&lt;&gt;'alle Spiele'!$J52),Punktsystem!$B$9,0)+IF(AND(Punktsystem!$D$11&lt;&gt;"",OR('alle Spiele'!$H52='alle Spiele'!EA52,'alle Spiele'!$J52='alle Spiele'!EB52)),Punktsystem!$B$11,0)+IF(AND(Punktsystem!$D$10&lt;&gt;"",'alle Spiele'!$H52='alle Spiele'!$J52,'alle Spiele'!EA52='alle Spiele'!EB52,ABS('alle Spiele'!$H52-'alle Spiele'!EA52)=1),Punktsystem!$B$10,0),0)</f>
        <v>0</v>
      </c>
      <c r="EC52" s="225">
        <f>IF(EA52=Punktsystem!$B$5,IF(AND(Punktsystem!$I$14&lt;&gt;"",'alle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ED52" s="230">
        <f>IF(OR('alle Spiele'!ED52="",'alle Spiele'!EE52=""),0,IF(AND('alle Spiele'!$H52='alle Spiele'!ED52,'alle Spiele'!$J52='alle Spiele'!EE52),Punktsystem!$B$5,IF(OR(AND('alle Spiele'!$H52-'alle Spiele'!$J52&lt;0,'alle Spiele'!ED52-'alle Spiele'!EE52&lt;0),AND('alle Spiele'!$H52-'alle Spiele'!$J52&gt;0,'alle Spiele'!ED52-'alle Spiele'!EE52&gt;0),AND('alle Spiele'!$H52-'alle Spiele'!$J52=0,'alle Spiele'!ED52-'alle Spiele'!EE52=0)),Punktsystem!$B$6,0)))</f>
        <v>0</v>
      </c>
      <c r="EE52" s="224">
        <f>IF(ED52=Punktsystem!$B$6,IF(AND(Punktsystem!$D$9&lt;&gt;"",'alle Spiele'!$H52-'alle Spiele'!$J52='alle Spiele'!ED52-'alle Spiele'!EE52,'alle Spiele'!$H52&lt;&gt;'alle Spiele'!$J52),Punktsystem!$B$9,0)+IF(AND(Punktsystem!$D$11&lt;&gt;"",OR('alle Spiele'!$H52='alle Spiele'!ED52,'alle Spiele'!$J52='alle Spiele'!EE52)),Punktsystem!$B$11,0)+IF(AND(Punktsystem!$D$10&lt;&gt;"",'alle Spiele'!$H52='alle Spiele'!$J52,'alle Spiele'!ED52='alle Spiele'!EE52,ABS('alle Spiele'!$H52-'alle Spiele'!ED52)=1),Punktsystem!$B$10,0),0)</f>
        <v>0</v>
      </c>
      <c r="EF52" s="225">
        <f>IF(ED52=Punktsystem!$B$5,IF(AND(Punktsystem!$I$14&lt;&gt;"",'alle Spiele'!$H52+'alle Spiele'!$J52&gt;Punktsystem!$D$14),('alle Spiele'!$H52+'alle Spiele'!$J52-Punktsystem!$D$14)*Punktsystem!$F$14,0)+IF(AND(Punktsystem!$I$15&lt;&gt;"",ABS('alle Spiele'!$H52-'alle Spiele'!$J52)&gt;Punktsystem!$D$15),(ABS('alle Spiele'!$H52-'alle Spiele'!$J52)-Punktsystem!$D$15)*Punktsystem!$F$15,0),0)</f>
        <v>0</v>
      </c>
      <c r="EG52" s="230">
        <f>IF(OR('alle Spiele'!EG52="",'alle Spiele'!EH52=""),0,IF(AND('alle Spiele'!$H52='alle Spiele'!EG52,'alle Spiele'!$J52='alle Spiele'!EH52),Punktsystem!$B$5,IF(OR(AND('alle Spiele'!$H52-'alle Spiele'!$J52&lt;0,'alle Spiele'!EG52-'alle Spiele'!EH52&lt;0),AND('alle Spiele'!$H52-'alle Spiele'!$J52&gt;0,'alle Spiele'!EG52-'alle Spiele'!EH52&gt;0),AND('alle Spiele'!$H52-'alle Spiele'!$J52=0,'alle Spiele'!EG52-'alle Spiele'!EH52=0)),Punktsystem!$B$6,0)))</f>
        <v>0</v>
      </c>
      <c r="EH52" s="224">
        <f>IF(EG52=Punktsystem!$B$6,IF(AND(Punktsystem!$D$9&lt;&gt;"",'alle Spiele'!$H52-'alle Spiele'!$J52='alle Spiele'!EG52-'alle Spiele'!EH52,'alle Spiele'!$H52&lt;&gt;'alle Spiele'!$J52),Punktsystem!$B$9,0)+IF(AND(Punktsystem!$D$11&lt;&gt;"",OR('alle Spiele'!$H52='alle Spiele'!EG52,'alle Spiele'!$J52='alle Spiele'!EH52)),Punktsystem!$B$11,0)+IF(AND(Punktsystem!$D$10&lt;&gt;"",'alle Spiele'!$H52='alle Spiele'!$J52,'alle Spiele'!EG52='alle Spiele'!EH52,ABS('alle Spiele'!$H52-'alle Spiele'!EG52)=1),Punktsystem!$B$10,0),0)</f>
        <v>0</v>
      </c>
      <c r="EI52" s="225">
        <f>IF(EG52=Punktsystem!$B$5,IF(AND(Punktsystem!$I$14&lt;&gt;"",'alle Spiele'!$H52+'alle Spiele'!$J52&gt;Punktsystem!$D$14),('alle Spiele'!$H52+'alle Spiele'!$J52-Punktsystem!$D$14)*Punktsystem!$F$14,0)+IF(AND(Punktsystem!$I$15&lt;&gt;"",ABS('alle Spiele'!$H52-'alle Spiele'!$J52)&gt;Punktsystem!$D$15),(ABS('alle Spiele'!$H52-'alle Spiele'!$J52)-Punktsystem!$D$15)*Punktsystem!$F$15,0),0)</f>
        <v>0</v>
      </c>
    </row>
    <row r="53" spans="1:139" x14ac:dyDescent="0.2">
      <c r="A53"/>
      <c r="B53"/>
      <c r="C53"/>
      <c r="D53"/>
      <c r="E53"/>
      <c r="F53"/>
      <c r="G53"/>
      <c r="H53"/>
      <c r="J53"/>
      <c r="K53"/>
      <c r="L53"/>
      <c r="M53"/>
      <c r="N53"/>
      <c r="O53"/>
      <c r="P53"/>
      <c r="Q53"/>
      <c r="T53" s="230">
        <f>IF(OR('alle Spiele'!T53="",'alle Spiele'!U53=""),0,IF(AND('alle Spiele'!$H53='alle Spiele'!T53,'alle Spiele'!$J53='alle Spiele'!U53),Punktsystem!$B$5,IF(OR(AND('alle Spiele'!$H53-'alle Spiele'!$J53&lt;0,'alle Spiele'!T53-'alle Spiele'!U53&lt;0),AND('alle Spiele'!$H53-'alle Spiele'!$J53&gt;0,'alle Spiele'!T53-'alle Spiele'!U53&gt;0),AND('alle Spiele'!$H53-'alle Spiele'!$J53=0,'alle Spiele'!T53-'alle Spiele'!U53=0)),Punktsystem!$B$6,0)))</f>
        <v>0</v>
      </c>
      <c r="U53" s="224">
        <f>IF(T53=Punktsystem!$B$6,IF(AND(Punktsystem!$D$9&lt;&gt;"",'alle Spiele'!$H53-'alle Spiele'!$J53='alle Spiele'!T53-'alle Spiele'!U53,'alle Spiele'!$H53&lt;&gt;'alle Spiele'!$J53),Punktsystem!$B$9,0)+IF(AND(Punktsystem!$D$11&lt;&gt;"",OR('alle Spiele'!$H53='alle Spiele'!T53,'alle Spiele'!$J53='alle Spiele'!U53)),Punktsystem!$B$11,0)+IF(AND(Punktsystem!$D$10&lt;&gt;"",'alle Spiele'!$H53='alle Spiele'!$J53,'alle Spiele'!T53='alle Spiele'!U53,ABS('alle Spiele'!$H53-'alle Spiele'!T53)=1),Punktsystem!$B$10,0),0)</f>
        <v>0</v>
      </c>
      <c r="V53" s="225">
        <f>IF(T53=Punktsystem!$B$5,IF(AND(Punktsystem!$I$14&lt;&gt;"",'alle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W53" s="230">
        <f>IF(OR('alle Spiele'!W53="",'alle Spiele'!X53=""),0,IF(AND('alle Spiele'!$H53='alle Spiele'!W53,'alle Spiele'!$J53='alle Spiele'!X53),Punktsystem!$B$5,IF(OR(AND('alle Spiele'!$H53-'alle Spiele'!$J53&lt;0,'alle Spiele'!W53-'alle Spiele'!X53&lt;0),AND('alle Spiele'!$H53-'alle Spiele'!$J53&gt;0,'alle Spiele'!W53-'alle Spiele'!X53&gt;0),AND('alle Spiele'!$H53-'alle Spiele'!$J53=0,'alle Spiele'!W53-'alle Spiele'!X53=0)),Punktsystem!$B$6,0)))</f>
        <v>0</v>
      </c>
      <c r="X53" s="224">
        <f>IF(W53=Punktsystem!$B$6,IF(AND(Punktsystem!$D$9&lt;&gt;"",'alle Spiele'!$H53-'alle Spiele'!$J53='alle Spiele'!W53-'alle Spiele'!X53,'alle Spiele'!$H53&lt;&gt;'alle Spiele'!$J53),Punktsystem!$B$9,0)+IF(AND(Punktsystem!$D$11&lt;&gt;"",OR('alle Spiele'!$H53='alle Spiele'!W53,'alle Spiele'!$J53='alle Spiele'!X53)),Punktsystem!$B$11,0)+IF(AND(Punktsystem!$D$10&lt;&gt;"",'alle Spiele'!$H53='alle Spiele'!$J53,'alle Spiele'!W53='alle Spiele'!X53,ABS('alle Spiele'!$H53-'alle Spiele'!W53)=1),Punktsystem!$B$10,0),0)</f>
        <v>0</v>
      </c>
      <c r="Y53" s="225">
        <f>IF(W53=Punktsystem!$B$5,IF(AND(Punktsystem!$I$14&lt;&gt;"",'alle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Z53" s="230">
        <f>IF(OR('alle Spiele'!Z53="",'alle Spiele'!AA53=""),0,IF(AND('alle Spiele'!$H53='alle Spiele'!Z53,'alle Spiele'!$J53='alle Spiele'!AA53),Punktsystem!$B$5,IF(OR(AND('alle Spiele'!$H53-'alle Spiele'!$J53&lt;0,'alle Spiele'!Z53-'alle Spiele'!AA53&lt;0),AND('alle Spiele'!$H53-'alle Spiele'!$J53&gt;0,'alle Spiele'!Z53-'alle Spiele'!AA53&gt;0),AND('alle Spiele'!$H53-'alle Spiele'!$J53=0,'alle Spiele'!Z53-'alle Spiele'!AA53=0)),Punktsystem!$B$6,0)))</f>
        <v>0</v>
      </c>
      <c r="AA53" s="224">
        <f>IF(Z53=Punktsystem!$B$6,IF(AND(Punktsystem!$D$9&lt;&gt;"",'alle Spiele'!$H53-'alle Spiele'!$J53='alle Spiele'!Z53-'alle Spiele'!AA53,'alle Spiele'!$H53&lt;&gt;'alle Spiele'!$J53),Punktsystem!$B$9,0)+IF(AND(Punktsystem!$D$11&lt;&gt;"",OR('alle Spiele'!$H53='alle Spiele'!Z53,'alle Spiele'!$J53='alle Spiele'!AA53)),Punktsystem!$B$11,0)+IF(AND(Punktsystem!$D$10&lt;&gt;"",'alle Spiele'!$H53='alle Spiele'!$J53,'alle Spiele'!Z53='alle Spiele'!AA53,ABS('alle Spiele'!$H53-'alle Spiele'!Z53)=1),Punktsystem!$B$10,0),0)</f>
        <v>0</v>
      </c>
      <c r="AB53" s="225">
        <f>IF(Z53=Punktsystem!$B$5,IF(AND(Punktsystem!$I$14&lt;&gt;"",'alle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AC53" s="230">
        <f>IF(OR('alle Spiele'!AC53="",'alle Spiele'!AD53=""),0,IF(AND('alle Spiele'!$H53='alle Spiele'!AC53,'alle Spiele'!$J53='alle Spiele'!AD53),Punktsystem!$B$5,IF(OR(AND('alle Spiele'!$H53-'alle Spiele'!$J53&lt;0,'alle Spiele'!AC53-'alle Spiele'!AD53&lt;0),AND('alle Spiele'!$H53-'alle Spiele'!$J53&gt;0,'alle Spiele'!AC53-'alle Spiele'!AD53&gt;0),AND('alle Spiele'!$H53-'alle Spiele'!$J53=0,'alle Spiele'!AC53-'alle Spiele'!AD53=0)),Punktsystem!$B$6,0)))</f>
        <v>0</v>
      </c>
      <c r="AD53" s="224">
        <f>IF(AC53=Punktsystem!$B$6,IF(AND(Punktsystem!$D$9&lt;&gt;"",'alle Spiele'!$H53-'alle Spiele'!$J53='alle Spiele'!AC53-'alle Spiele'!AD53,'alle Spiele'!$H53&lt;&gt;'alle Spiele'!$J53),Punktsystem!$B$9,0)+IF(AND(Punktsystem!$D$11&lt;&gt;"",OR('alle Spiele'!$H53='alle Spiele'!AC53,'alle Spiele'!$J53='alle Spiele'!AD53)),Punktsystem!$B$11,0)+IF(AND(Punktsystem!$D$10&lt;&gt;"",'alle Spiele'!$H53='alle Spiele'!$J53,'alle Spiele'!AC53='alle Spiele'!AD53,ABS('alle Spiele'!$H53-'alle Spiele'!AC53)=1),Punktsystem!$B$10,0),0)</f>
        <v>0</v>
      </c>
      <c r="AE53" s="225">
        <f>IF(AC53=Punktsystem!$B$5,IF(AND(Punktsystem!$I$14&lt;&gt;"",'alle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AF53" s="230">
        <f>IF(OR('alle Spiele'!AF53="",'alle Spiele'!AG53=""),0,IF(AND('alle Spiele'!$H53='alle Spiele'!AF53,'alle Spiele'!$J53='alle Spiele'!AG53),Punktsystem!$B$5,IF(OR(AND('alle Spiele'!$H53-'alle Spiele'!$J53&lt;0,'alle Spiele'!AF53-'alle Spiele'!AG53&lt;0),AND('alle Spiele'!$H53-'alle Spiele'!$J53&gt;0,'alle Spiele'!AF53-'alle Spiele'!AG53&gt;0),AND('alle Spiele'!$H53-'alle Spiele'!$J53=0,'alle Spiele'!AF53-'alle Spiele'!AG53=0)),Punktsystem!$B$6,0)))</f>
        <v>0</v>
      </c>
      <c r="AG53" s="224">
        <f>IF(AF53=Punktsystem!$B$6,IF(AND(Punktsystem!$D$9&lt;&gt;"",'alle Spiele'!$H53-'alle Spiele'!$J53='alle Spiele'!AF53-'alle Spiele'!AG53,'alle Spiele'!$H53&lt;&gt;'alle Spiele'!$J53),Punktsystem!$B$9,0)+IF(AND(Punktsystem!$D$11&lt;&gt;"",OR('alle Spiele'!$H53='alle Spiele'!AF53,'alle Spiele'!$J53='alle Spiele'!AG53)),Punktsystem!$B$11,0)+IF(AND(Punktsystem!$D$10&lt;&gt;"",'alle Spiele'!$H53='alle Spiele'!$J53,'alle Spiele'!AF53='alle Spiele'!AG53,ABS('alle Spiele'!$H53-'alle Spiele'!AF53)=1),Punktsystem!$B$10,0),0)</f>
        <v>0</v>
      </c>
      <c r="AH53" s="225">
        <f>IF(AF53=Punktsystem!$B$5,IF(AND(Punktsystem!$I$14&lt;&gt;"",'alle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AI53" s="230">
        <f>IF(OR('alle Spiele'!AI53="",'alle Spiele'!AJ53=""),0,IF(AND('alle Spiele'!$H53='alle Spiele'!AI53,'alle Spiele'!$J53='alle Spiele'!AJ53),Punktsystem!$B$5,IF(OR(AND('alle Spiele'!$H53-'alle Spiele'!$J53&lt;0,'alle Spiele'!AI53-'alle Spiele'!AJ53&lt;0),AND('alle Spiele'!$H53-'alle Spiele'!$J53&gt;0,'alle Spiele'!AI53-'alle Spiele'!AJ53&gt;0),AND('alle Spiele'!$H53-'alle Spiele'!$J53=0,'alle Spiele'!AI53-'alle Spiele'!AJ53=0)),Punktsystem!$B$6,0)))</f>
        <v>0</v>
      </c>
      <c r="AJ53" s="224">
        <f>IF(AI53=Punktsystem!$B$6,IF(AND(Punktsystem!$D$9&lt;&gt;"",'alle Spiele'!$H53-'alle Spiele'!$J53='alle Spiele'!AI53-'alle Spiele'!AJ53,'alle Spiele'!$H53&lt;&gt;'alle Spiele'!$J53),Punktsystem!$B$9,0)+IF(AND(Punktsystem!$D$11&lt;&gt;"",OR('alle Spiele'!$H53='alle Spiele'!AI53,'alle Spiele'!$J53='alle Spiele'!AJ53)),Punktsystem!$B$11,0)+IF(AND(Punktsystem!$D$10&lt;&gt;"",'alle Spiele'!$H53='alle Spiele'!$J53,'alle Spiele'!AI53='alle Spiele'!AJ53,ABS('alle Spiele'!$H53-'alle Spiele'!AI53)=1),Punktsystem!$B$10,0),0)</f>
        <v>0</v>
      </c>
      <c r="AK53" s="225">
        <f>IF(AI53=Punktsystem!$B$5,IF(AND(Punktsystem!$I$14&lt;&gt;"",'alle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AL53" s="230">
        <f>IF(OR('alle Spiele'!AL53="",'alle Spiele'!AM53=""),0,IF(AND('alle Spiele'!$H53='alle Spiele'!AL53,'alle Spiele'!$J53='alle Spiele'!AM53),Punktsystem!$B$5,IF(OR(AND('alle Spiele'!$H53-'alle Spiele'!$J53&lt;0,'alle Spiele'!AL53-'alle Spiele'!AM53&lt;0),AND('alle Spiele'!$H53-'alle Spiele'!$J53&gt;0,'alle Spiele'!AL53-'alle Spiele'!AM53&gt;0),AND('alle Spiele'!$H53-'alle Spiele'!$J53=0,'alle Spiele'!AL53-'alle Spiele'!AM53=0)),Punktsystem!$B$6,0)))</f>
        <v>0</v>
      </c>
      <c r="AM53" s="224">
        <f>IF(AL53=Punktsystem!$B$6,IF(AND(Punktsystem!$D$9&lt;&gt;"",'alle Spiele'!$H53-'alle Spiele'!$J53='alle Spiele'!AL53-'alle Spiele'!AM53,'alle Spiele'!$H53&lt;&gt;'alle Spiele'!$J53),Punktsystem!$B$9,0)+IF(AND(Punktsystem!$D$11&lt;&gt;"",OR('alle Spiele'!$H53='alle Spiele'!AL53,'alle Spiele'!$J53='alle Spiele'!AM53)),Punktsystem!$B$11,0)+IF(AND(Punktsystem!$D$10&lt;&gt;"",'alle Spiele'!$H53='alle Spiele'!$J53,'alle Spiele'!AL53='alle Spiele'!AM53,ABS('alle Spiele'!$H53-'alle Spiele'!AL53)=1),Punktsystem!$B$10,0),0)</f>
        <v>0</v>
      </c>
      <c r="AN53" s="225">
        <f>IF(AL53=Punktsystem!$B$5,IF(AND(Punktsystem!$I$14&lt;&gt;"",'alle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AO53" s="230">
        <f>IF(OR('alle Spiele'!AO53="",'alle Spiele'!AP53=""),0,IF(AND('alle Spiele'!$H53='alle Spiele'!AO53,'alle Spiele'!$J53='alle Spiele'!AP53),Punktsystem!$B$5,IF(OR(AND('alle Spiele'!$H53-'alle Spiele'!$J53&lt;0,'alle Spiele'!AO53-'alle Spiele'!AP53&lt;0),AND('alle Spiele'!$H53-'alle Spiele'!$J53&gt;0,'alle Spiele'!AO53-'alle Spiele'!AP53&gt;0),AND('alle Spiele'!$H53-'alle Spiele'!$J53=0,'alle Spiele'!AO53-'alle Spiele'!AP53=0)),Punktsystem!$B$6,0)))</f>
        <v>0</v>
      </c>
      <c r="AP53" s="224">
        <f>IF(AO53=Punktsystem!$B$6,IF(AND(Punktsystem!$D$9&lt;&gt;"",'alle Spiele'!$H53-'alle Spiele'!$J53='alle Spiele'!AO53-'alle Spiele'!AP53,'alle Spiele'!$H53&lt;&gt;'alle Spiele'!$J53),Punktsystem!$B$9,0)+IF(AND(Punktsystem!$D$11&lt;&gt;"",OR('alle Spiele'!$H53='alle Spiele'!AO53,'alle Spiele'!$J53='alle Spiele'!AP53)),Punktsystem!$B$11,0)+IF(AND(Punktsystem!$D$10&lt;&gt;"",'alle Spiele'!$H53='alle Spiele'!$J53,'alle Spiele'!AO53='alle Spiele'!AP53,ABS('alle Spiele'!$H53-'alle Spiele'!AO53)=1),Punktsystem!$B$10,0),0)</f>
        <v>0</v>
      </c>
      <c r="AQ53" s="225">
        <f>IF(AO53=Punktsystem!$B$5,IF(AND(Punktsystem!$I$14&lt;&gt;"",'alle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AR53" s="230">
        <f>IF(OR('alle Spiele'!AR53="",'alle Spiele'!AS53=""),0,IF(AND('alle Spiele'!$H53='alle Spiele'!AR53,'alle Spiele'!$J53='alle Spiele'!AS53),Punktsystem!$B$5,IF(OR(AND('alle Spiele'!$H53-'alle Spiele'!$J53&lt;0,'alle Spiele'!AR53-'alle Spiele'!AS53&lt;0),AND('alle Spiele'!$H53-'alle Spiele'!$J53&gt;0,'alle Spiele'!AR53-'alle Spiele'!AS53&gt;0),AND('alle Spiele'!$H53-'alle Spiele'!$J53=0,'alle Spiele'!AR53-'alle Spiele'!AS53=0)),Punktsystem!$B$6,0)))</f>
        <v>0</v>
      </c>
      <c r="AS53" s="224">
        <f>IF(AR53=Punktsystem!$B$6,IF(AND(Punktsystem!$D$9&lt;&gt;"",'alle Spiele'!$H53-'alle Spiele'!$J53='alle Spiele'!AR53-'alle Spiele'!AS53,'alle Spiele'!$H53&lt;&gt;'alle Spiele'!$J53),Punktsystem!$B$9,0)+IF(AND(Punktsystem!$D$11&lt;&gt;"",OR('alle Spiele'!$H53='alle Spiele'!AR53,'alle Spiele'!$J53='alle Spiele'!AS53)),Punktsystem!$B$11,0)+IF(AND(Punktsystem!$D$10&lt;&gt;"",'alle Spiele'!$H53='alle Spiele'!$J53,'alle Spiele'!AR53='alle Spiele'!AS53,ABS('alle Spiele'!$H53-'alle Spiele'!AR53)=1),Punktsystem!$B$10,0),0)</f>
        <v>0</v>
      </c>
      <c r="AT53" s="225">
        <f>IF(AR53=Punktsystem!$B$5,IF(AND(Punktsystem!$I$14&lt;&gt;"",'alle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AU53" s="230">
        <f>IF(OR('alle Spiele'!AU53="",'alle Spiele'!AV53=""),0,IF(AND('alle Spiele'!$H53='alle Spiele'!AU53,'alle Spiele'!$J53='alle Spiele'!AV53),Punktsystem!$B$5,IF(OR(AND('alle Spiele'!$H53-'alle Spiele'!$J53&lt;0,'alle Spiele'!AU53-'alle Spiele'!AV53&lt;0),AND('alle Spiele'!$H53-'alle Spiele'!$J53&gt;0,'alle Spiele'!AU53-'alle Spiele'!AV53&gt;0),AND('alle Spiele'!$H53-'alle Spiele'!$J53=0,'alle Spiele'!AU53-'alle Spiele'!AV53=0)),Punktsystem!$B$6,0)))</f>
        <v>0</v>
      </c>
      <c r="AV53" s="224">
        <f>IF(AU53=Punktsystem!$B$6,IF(AND(Punktsystem!$D$9&lt;&gt;"",'alle Spiele'!$H53-'alle Spiele'!$J53='alle Spiele'!AU53-'alle Spiele'!AV53,'alle Spiele'!$H53&lt;&gt;'alle Spiele'!$J53),Punktsystem!$B$9,0)+IF(AND(Punktsystem!$D$11&lt;&gt;"",OR('alle Spiele'!$H53='alle Spiele'!AU53,'alle Spiele'!$J53='alle Spiele'!AV53)),Punktsystem!$B$11,0)+IF(AND(Punktsystem!$D$10&lt;&gt;"",'alle Spiele'!$H53='alle Spiele'!$J53,'alle Spiele'!AU53='alle Spiele'!AV53,ABS('alle Spiele'!$H53-'alle Spiele'!AU53)=1),Punktsystem!$B$10,0),0)</f>
        <v>0</v>
      </c>
      <c r="AW53" s="225">
        <f>IF(AU53=Punktsystem!$B$5,IF(AND(Punktsystem!$I$14&lt;&gt;"",'alle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AX53" s="230">
        <f>IF(OR('alle Spiele'!AX53="",'alle Spiele'!AY53=""),0,IF(AND('alle Spiele'!$H53='alle Spiele'!AX53,'alle Spiele'!$J53='alle Spiele'!AY53),Punktsystem!$B$5,IF(OR(AND('alle Spiele'!$H53-'alle Spiele'!$J53&lt;0,'alle Spiele'!AX53-'alle Spiele'!AY53&lt;0),AND('alle Spiele'!$H53-'alle Spiele'!$J53&gt;0,'alle Spiele'!AX53-'alle Spiele'!AY53&gt;0),AND('alle Spiele'!$H53-'alle Spiele'!$J53=0,'alle Spiele'!AX53-'alle Spiele'!AY53=0)),Punktsystem!$B$6,0)))</f>
        <v>0</v>
      </c>
      <c r="AY53" s="224">
        <f>IF(AX53=Punktsystem!$B$6,IF(AND(Punktsystem!$D$9&lt;&gt;"",'alle Spiele'!$H53-'alle Spiele'!$J53='alle Spiele'!AX53-'alle Spiele'!AY53,'alle Spiele'!$H53&lt;&gt;'alle Spiele'!$J53),Punktsystem!$B$9,0)+IF(AND(Punktsystem!$D$11&lt;&gt;"",OR('alle Spiele'!$H53='alle Spiele'!AX53,'alle Spiele'!$J53='alle Spiele'!AY53)),Punktsystem!$B$11,0)+IF(AND(Punktsystem!$D$10&lt;&gt;"",'alle Spiele'!$H53='alle Spiele'!$J53,'alle Spiele'!AX53='alle Spiele'!AY53,ABS('alle Spiele'!$H53-'alle Spiele'!AX53)=1),Punktsystem!$B$10,0),0)</f>
        <v>0</v>
      </c>
      <c r="AZ53" s="225">
        <f>IF(AX53=Punktsystem!$B$5,IF(AND(Punktsystem!$I$14&lt;&gt;"",'alle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BA53" s="230">
        <f>IF(OR('alle Spiele'!BA53="",'alle Spiele'!BB53=""),0,IF(AND('alle Spiele'!$H53='alle Spiele'!BA53,'alle Spiele'!$J53='alle Spiele'!BB53),Punktsystem!$B$5,IF(OR(AND('alle Spiele'!$H53-'alle Spiele'!$J53&lt;0,'alle Spiele'!BA53-'alle Spiele'!BB53&lt;0),AND('alle Spiele'!$H53-'alle Spiele'!$J53&gt;0,'alle Spiele'!BA53-'alle Spiele'!BB53&gt;0),AND('alle Spiele'!$H53-'alle Spiele'!$J53=0,'alle Spiele'!BA53-'alle Spiele'!BB53=0)),Punktsystem!$B$6,0)))</f>
        <v>0</v>
      </c>
      <c r="BB53" s="224">
        <f>IF(BA53=Punktsystem!$B$6,IF(AND(Punktsystem!$D$9&lt;&gt;"",'alle Spiele'!$H53-'alle Spiele'!$J53='alle Spiele'!BA53-'alle Spiele'!BB53,'alle Spiele'!$H53&lt;&gt;'alle Spiele'!$J53),Punktsystem!$B$9,0)+IF(AND(Punktsystem!$D$11&lt;&gt;"",OR('alle Spiele'!$H53='alle Spiele'!BA53,'alle Spiele'!$J53='alle Spiele'!BB53)),Punktsystem!$B$11,0)+IF(AND(Punktsystem!$D$10&lt;&gt;"",'alle Spiele'!$H53='alle Spiele'!$J53,'alle Spiele'!BA53='alle Spiele'!BB53,ABS('alle Spiele'!$H53-'alle Spiele'!BA53)=1),Punktsystem!$B$10,0),0)</f>
        <v>0</v>
      </c>
      <c r="BC53" s="225">
        <f>IF(BA53=Punktsystem!$B$5,IF(AND(Punktsystem!$I$14&lt;&gt;"",'alle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BD53" s="230">
        <f>IF(OR('alle Spiele'!BD53="",'alle Spiele'!BE53=""),0,IF(AND('alle Spiele'!$H53='alle Spiele'!BD53,'alle Spiele'!$J53='alle Spiele'!BE53),Punktsystem!$B$5,IF(OR(AND('alle Spiele'!$H53-'alle Spiele'!$J53&lt;0,'alle Spiele'!BD53-'alle Spiele'!BE53&lt;0),AND('alle Spiele'!$H53-'alle Spiele'!$J53&gt;0,'alle Spiele'!BD53-'alle Spiele'!BE53&gt;0),AND('alle Spiele'!$H53-'alle Spiele'!$J53=0,'alle Spiele'!BD53-'alle Spiele'!BE53=0)),Punktsystem!$B$6,0)))</f>
        <v>0</v>
      </c>
      <c r="BE53" s="224">
        <f>IF(BD53=Punktsystem!$B$6,IF(AND(Punktsystem!$D$9&lt;&gt;"",'alle Spiele'!$H53-'alle Spiele'!$J53='alle Spiele'!BD53-'alle Spiele'!BE53,'alle Spiele'!$H53&lt;&gt;'alle Spiele'!$J53),Punktsystem!$B$9,0)+IF(AND(Punktsystem!$D$11&lt;&gt;"",OR('alle Spiele'!$H53='alle Spiele'!BD53,'alle Spiele'!$J53='alle Spiele'!BE53)),Punktsystem!$B$11,0)+IF(AND(Punktsystem!$D$10&lt;&gt;"",'alle Spiele'!$H53='alle Spiele'!$J53,'alle Spiele'!BD53='alle Spiele'!BE53,ABS('alle Spiele'!$H53-'alle Spiele'!BD53)=1),Punktsystem!$B$10,0),0)</f>
        <v>0</v>
      </c>
      <c r="BF53" s="225">
        <f>IF(BD53=Punktsystem!$B$5,IF(AND(Punktsystem!$I$14&lt;&gt;"",'alle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BG53" s="230">
        <f>IF(OR('alle Spiele'!BG53="",'alle Spiele'!BH53=""),0,IF(AND('alle Spiele'!$H53='alle Spiele'!BG53,'alle Spiele'!$J53='alle Spiele'!BH53),Punktsystem!$B$5,IF(OR(AND('alle Spiele'!$H53-'alle Spiele'!$J53&lt;0,'alle Spiele'!BG53-'alle Spiele'!BH53&lt;0),AND('alle Spiele'!$H53-'alle Spiele'!$J53&gt;0,'alle Spiele'!BG53-'alle Spiele'!BH53&gt;0),AND('alle Spiele'!$H53-'alle Spiele'!$J53=0,'alle Spiele'!BG53-'alle Spiele'!BH53=0)),Punktsystem!$B$6,0)))</f>
        <v>0</v>
      </c>
      <c r="BH53" s="224">
        <f>IF(BG53=Punktsystem!$B$6,IF(AND(Punktsystem!$D$9&lt;&gt;"",'alle Spiele'!$H53-'alle Spiele'!$J53='alle Spiele'!BG53-'alle Spiele'!BH53,'alle Spiele'!$H53&lt;&gt;'alle Spiele'!$J53),Punktsystem!$B$9,0)+IF(AND(Punktsystem!$D$11&lt;&gt;"",OR('alle Spiele'!$H53='alle Spiele'!BG53,'alle Spiele'!$J53='alle Spiele'!BH53)),Punktsystem!$B$11,0)+IF(AND(Punktsystem!$D$10&lt;&gt;"",'alle Spiele'!$H53='alle Spiele'!$J53,'alle Spiele'!BG53='alle Spiele'!BH53,ABS('alle Spiele'!$H53-'alle Spiele'!BG53)=1),Punktsystem!$B$10,0),0)</f>
        <v>0</v>
      </c>
      <c r="BI53" s="225">
        <f>IF(BG53=Punktsystem!$B$5,IF(AND(Punktsystem!$I$14&lt;&gt;"",'alle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BJ53" s="230">
        <f>IF(OR('alle Spiele'!BJ53="",'alle Spiele'!BK53=""),0,IF(AND('alle Spiele'!$H53='alle Spiele'!BJ53,'alle Spiele'!$J53='alle Spiele'!BK53),Punktsystem!$B$5,IF(OR(AND('alle Spiele'!$H53-'alle Spiele'!$J53&lt;0,'alle Spiele'!BJ53-'alle Spiele'!BK53&lt;0),AND('alle Spiele'!$H53-'alle Spiele'!$J53&gt;0,'alle Spiele'!BJ53-'alle Spiele'!BK53&gt;0),AND('alle Spiele'!$H53-'alle Spiele'!$J53=0,'alle Spiele'!BJ53-'alle Spiele'!BK53=0)),Punktsystem!$B$6,0)))</f>
        <v>0</v>
      </c>
      <c r="BK53" s="224">
        <f>IF(BJ53=Punktsystem!$B$6,IF(AND(Punktsystem!$D$9&lt;&gt;"",'alle Spiele'!$H53-'alle Spiele'!$J53='alle Spiele'!BJ53-'alle Spiele'!BK53,'alle Spiele'!$H53&lt;&gt;'alle Spiele'!$J53),Punktsystem!$B$9,0)+IF(AND(Punktsystem!$D$11&lt;&gt;"",OR('alle Spiele'!$H53='alle Spiele'!BJ53,'alle Spiele'!$J53='alle Spiele'!BK53)),Punktsystem!$B$11,0)+IF(AND(Punktsystem!$D$10&lt;&gt;"",'alle Spiele'!$H53='alle Spiele'!$J53,'alle Spiele'!BJ53='alle Spiele'!BK53,ABS('alle Spiele'!$H53-'alle Spiele'!BJ53)=1),Punktsystem!$B$10,0),0)</f>
        <v>0</v>
      </c>
      <c r="BL53" s="225">
        <f>IF(BJ53=Punktsystem!$B$5,IF(AND(Punktsystem!$I$14&lt;&gt;"",'alle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BM53" s="230">
        <f>IF(OR('alle Spiele'!BM53="",'alle Spiele'!BN53=""),0,IF(AND('alle Spiele'!$H53='alle Spiele'!BM53,'alle Spiele'!$J53='alle Spiele'!BN53),Punktsystem!$B$5,IF(OR(AND('alle Spiele'!$H53-'alle Spiele'!$J53&lt;0,'alle Spiele'!BM53-'alle Spiele'!BN53&lt;0),AND('alle Spiele'!$H53-'alle Spiele'!$J53&gt;0,'alle Spiele'!BM53-'alle Spiele'!BN53&gt;0),AND('alle Spiele'!$H53-'alle Spiele'!$J53=0,'alle Spiele'!BM53-'alle Spiele'!BN53=0)),Punktsystem!$B$6,0)))</f>
        <v>0</v>
      </c>
      <c r="BN53" s="224">
        <f>IF(BM53=Punktsystem!$B$6,IF(AND(Punktsystem!$D$9&lt;&gt;"",'alle Spiele'!$H53-'alle Spiele'!$J53='alle Spiele'!BM53-'alle Spiele'!BN53,'alle Spiele'!$H53&lt;&gt;'alle Spiele'!$J53),Punktsystem!$B$9,0)+IF(AND(Punktsystem!$D$11&lt;&gt;"",OR('alle Spiele'!$H53='alle Spiele'!BM53,'alle Spiele'!$J53='alle Spiele'!BN53)),Punktsystem!$B$11,0)+IF(AND(Punktsystem!$D$10&lt;&gt;"",'alle Spiele'!$H53='alle Spiele'!$J53,'alle Spiele'!BM53='alle Spiele'!BN53,ABS('alle Spiele'!$H53-'alle Spiele'!BM53)=1),Punktsystem!$B$10,0),0)</f>
        <v>0</v>
      </c>
      <c r="BO53" s="225">
        <f>IF(BM53=Punktsystem!$B$5,IF(AND(Punktsystem!$I$14&lt;&gt;"",'alle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BP53" s="230">
        <f>IF(OR('alle Spiele'!BP53="",'alle Spiele'!BQ53=""),0,IF(AND('alle Spiele'!$H53='alle Spiele'!BP53,'alle Spiele'!$J53='alle Spiele'!BQ53),Punktsystem!$B$5,IF(OR(AND('alle Spiele'!$H53-'alle Spiele'!$J53&lt;0,'alle Spiele'!BP53-'alle Spiele'!BQ53&lt;0),AND('alle Spiele'!$H53-'alle Spiele'!$J53&gt;0,'alle Spiele'!BP53-'alle Spiele'!BQ53&gt;0),AND('alle Spiele'!$H53-'alle Spiele'!$J53=0,'alle Spiele'!BP53-'alle Spiele'!BQ53=0)),Punktsystem!$B$6,0)))</f>
        <v>0</v>
      </c>
      <c r="BQ53" s="224">
        <f>IF(BP53=Punktsystem!$B$6,IF(AND(Punktsystem!$D$9&lt;&gt;"",'alle Spiele'!$H53-'alle Spiele'!$J53='alle Spiele'!BP53-'alle Spiele'!BQ53,'alle Spiele'!$H53&lt;&gt;'alle Spiele'!$J53),Punktsystem!$B$9,0)+IF(AND(Punktsystem!$D$11&lt;&gt;"",OR('alle Spiele'!$H53='alle Spiele'!BP53,'alle Spiele'!$J53='alle Spiele'!BQ53)),Punktsystem!$B$11,0)+IF(AND(Punktsystem!$D$10&lt;&gt;"",'alle Spiele'!$H53='alle Spiele'!$J53,'alle Spiele'!BP53='alle Spiele'!BQ53,ABS('alle Spiele'!$H53-'alle Spiele'!BP53)=1),Punktsystem!$B$10,0),0)</f>
        <v>0</v>
      </c>
      <c r="BR53" s="225">
        <f>IF(BP53=Punktsystem!$B$5,IF(AND(Punktsystem!$I$14&lt;&gt;"",'alle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BS53" s="230">
        <f>IF(OR('alle Spiele'!BS53="",'alle Spiele'!BT53=""),0,IF(AND('alle Spiele'!$H53='alle Spiele'!BS53,'alle Spiele'!$J53='alle Spiele'!BT53),Punktsystem!$B$5,IF(OR(AND('alle Spiele'!$H53-'alle Spiele'!$J53&lt;0,'alle Spiele'!BS53-'alle Spiele'!BT53&lt;0),AND('alle Spiele'!$H53-'alle Spiele'!$J53&gt;0,'alle Spiele'!BS53-'alle Spiele'!BT53&gt;0),AND('alle Spiele'!$H53-'alle Spiele'!$J53=0,'alle Spiele'!BS53-'alle Spiele'!BT53=0)),Punktsystem!$B$6,0)))</f>
        <v>0</v>
      </c>
      <c r="BT53" s="224">
        <f>IF(BS53=Punktsystem!$B$6,IF(AND(Punktsystem!$D$9&lt;&gt;"",'alle Spiele'!$H53-'alle Spiele'!$J53='alle Spiele'!BS53-'alle Spiele'!BT53,'alle Spiele'!$H53&lt;&gt;'alle Spiele'!$J53),Punktsystem!$B$9,0)+IF(AND(Punktsystem!$D$11&lt;&gt;"",OR('alle Spiele'!$H53='alle Spiele'!BS53,'alle Spiele'!$J53='alle Spiele'!BT53)),Punktsystem!$B$11,0)+IF(AND(Punktsystem!$D$10&lt;&gt;"",'alle Spiele'!$H53='alle Spiele'!$J53,'alle Spiele'!BS53='alle Spiele'!BT53,ABS('alle Spiele'!$H53-'alle Spiele'!BS53)=1),Punktsystem!$B$10,0),0)</f>
        <v>0</v>
      </c>
      <c r="BU53" s="225">
        <f>IF(BS53=Punktsystem!$B$5,IF(AND(Punktsystem!$I$14&lt;&gt;"",'alle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BV53" s="230">
        <f>IF(OR('alle Spiele'!BV53="",'alle Spiele'!BW53=""),0,IF(AND('alle Spiele'!$H53='alle Spiele'!BV53,'alle Spiele'!$J53='alle Spiele'!BW53),Punktsystem!$B$5,IF(OR(AND('alle Spiele'!$H53-'alle Spiele'!$J53&lt;0,'alle Spiele'!BV53-'alle Spiele'!BW53&lt;0),AND('alle Spiele'!$H53-'alle Spiele'!$J53&gt;0,'alle Spiele'!BV53-'alle Spiele'!BW53&gt;0),AND('alle Spiele'!$H53-'alle Spiele'!$J53=0,'alle Spiele'!BV53-'alle Spiele'!BW53=0)),Punktsystem!$B$6,0)))</f>
        <v>0</v>
      </c>
      <c r="BW53" s="224">
        <f>IF(BV53=Punktsystem!$B$6,IF(AND(Punktsystem!$D$9&lt;&gt;"",'alle Spiele'!$H53-'alle Spiele'!$J53='alle Spiele'!BV53-'alle Spiele'!BW53,'alle Spiele'!$H53&lt;&gt;'alle Spiele'!$J53),Punktsystem!$B$9,0)+IF(AND(Punktsystem!$D$11&lt;&gt;"",OR('alle Spiele'!$H53='alle Spiele'!BV53,'alle Spiele'!$J53='alle Spiele'!BW53)),Punktsystem!$B$11,0)+IF(AND(Punktsystem!$D$10&lt;&gt;"",'alle Spiele'!$H53='alle Spiele'!$J53,'alle Spiele'!BV53='alle Spiele'!BW53,ABS('alle Spiele'!$H53-'alle Spiele'!BV53)=1),Punktsystem!$B$10,0),0)</f>
        <v>0</v>
      </c>
      <c r="BX53" s="225">
        <f>IF(BV53=Punktsystem!$B$5,IF(AND(Punktsystem!$I$14&lt;&gt;"",'alle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BY53" s="230">
        <f>IF(OR('alle Spiele'!BY53="",'alle Spiele'!BZ53=""),0,IF(AND('alle Spiele'!$H53='alle Spiele'!BY53,'alle Spiele'!$J53='alle Spiele'!BZ53),Punktsystem!$B$5,IF(OR(AND('alle Spiele'!$H53-'alle Spiele'!$J53&lt;0,'alle Spiele'!BY53-'alle Spiele'!BZ53&lt;0),AND('alle Spiele'!$H53-'alle Spiele'!$J53&gt;0,'alle Spiele'!BY53-'alle Spiele'!BZ53&gt;0),AND('alle Spiele'!$H53-'alle Spiele'!$J53=0,'alle Spiele'!BY53-'alle Spiele'!BZ53=0)),Punktsystem!$B$6,0)))</f>
        <v>0</v>
      </c>
      <c r="BZ53" s="224">
        <f>IF(BY53=Punktsystem!$B$6,IF(AND(Punktsystem!$D$9&lt;&gt;"",'alle Spiele'!$H53-'alle Spiele'!$J53='alle Spiele'!BY53-'alle Spiele'!BZ53,'alle Spiele'!$H53&lt;&gt;'alle Spiele'!$J53),Punktsystem!$B$9,0)+IF(AND(Punktsystem!$D$11&lt;&gt;"",OR('alle Spiele'!$H53='alle Spiele'!BY53,'alle Spiele'!$J53='alle Spiele'!BZ53)),Punktsystem!$B$11,0)+IF(AND(Punktsystem!$D$10&lt;&gt;"",'alle Spiele'!$H53='alle Spiele'!$J53,'alle Spiele'!BY53='alle Spiele'!BZ53,ABS('alle Spiele'!$H53-'alle Spiele'!BY53)=1),Punktsystem!$B$10,0),0)</f>
        <v>0</v>
      </c>
      <c r="CA53" s="225">
        <f>IF(BY53=Punktsystem!$B$5,IF(AND(Punktsystem!$I$14&lt;&gt;"",'alle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CB53" s="230">
        <f>IF(OR('alle Spiele'!CB53="",'alle Spiele'!CC53=""),0,IF(AND('alle Spiele'!$H53='alle Spiele'!CB53,'alle Spiele'!$J53='alle Spiele'!CC53),Punktsystem!$B$5,IF(OR(AND('alle Spiele'!$H53-'alle Spiele'!$J53&lt;0,'alle Spiele'!CB53-'alle Spiele'!CC53&lt;0),AND('alle Spiele'!$H53-'alle Spiele'!$J53&gt;0,'alle Spiele'!CB53-'alle Spiele'!CC53&gt;0),AND('alle Spiele'!$H53-'alle Spiele'!$J53=0,'alle Spiele'!CB53-'alle Spiele'!CC53=0)),Punktsystem!$B$6,0)))</f>
        <v>0</v>
      </c>
      <c r="CC53" s="224">
        <f>IF(CB53=Punktsystem!$B$6,IF(AND(Punktsystem!$D$9&lt;&gt;"",'alle Spiele'!$H53-'alle Spiele'!$J53='alle Spiele'!CB53-'alle Spiele'!CC53,'alle Spiele'!$H53&lt;&gt;'alle Spiele'!$J53),Punktsystem!$B$9,0)+IF(AND(Punktsystem!$D$11&lt;&gt;"",OR('alle Spiele'!$H53='alle Spiele'!CB53,'alle Spiele'!$J53='alle Spiele'!CC53)),Punktsystem!$B$11,0)+IF(AND(Punktsystem!$D$10&lt;&gt;"",'alle Spiele'!$H53='alle Spiele'!$J53,'alle Spiele'!CB53='alle Spiele'!CC53,ABS('alle Spiele'!$H53-'alle Spiele'!CB53)=1),Punktsystem!$B$10,0),0)</f>
        <v>0</v>
      </c>
      <c r="CD53" s="225">
        <f>IF(CB53=Punktsystem!$B$5,IF(AND(Punktsystem!$I$14&lt;&gt;"",'alle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CE53" s="230">
        <f>IF(OR('alle Spiele'!CE53="",'alle Spiele'!CF53=""),0,IF(AND('alle Spiele'!$H53='alle Spiele'!CE53,'alle Spiele'!$J53='alle Spiele'!CF53),Punktsystem!$B$5,IF(OR(AND('alle Spiele'!$H53-'alle Spiele'!$J53&lt;0,'alle Spiele'!CE53-'alle Spiele'!CF53&lt;0),AND('alle Spiele'!$H53-'alle Spiele'!$J53&gt;0,'alle Spiele'!CE53-'alle Spiele'!CF53&gt;0),AND('alle Spiele'!$H53-'alle Spiele'!$J53=0,'alle Spiele'!CE53-'alle Spiele'!CF53=0)),Punktsystem!$B$6,0)))</f>
        <v>0</v>
      </c>
      <c r="CF53" s="224">
        <f>IF(CE53=Punktsystem!$B$6,IF(AND(Punktsystem!$D$9&lt;&gt;"",'alle Spiele'!$H53-'alle Spiele'!$J53='alle Spiele'!CE53-'alle Spiele'!CF53,'alle Spiele'!$H53&lt;&gt;'alle Spiele'!$J53),Punktsystem!$B$9,0)+IF(AND(Punktsystem!$D$11&lt;&gt;"",OR('alle Spiele'!$H53='alle Spiele'!CE53,'alle Spiele'!$J53='alle Spiele'!CF53)),Punktsystem!$B$11,0)+IF(AND(Punktsystem!$D$10&lt;&gt;"",'alle Spiele'!$H53='alle Spiele'!$J53,'alle Spiele'!CE53='alle Spiele'!CF53,ABS('alle Spiele'!$H53-'alle Spiele'!CE53)=1),Punktsystem!$B$10,0),0)</f>
        <v>0</v>
      </c>
      <c r="CG53" s="225">
        <f>IF(CE53=Punktsystem!$B$5,IF(AND(Punktsystem!$I$14&lt;&gt;"",'alle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CH53" s="230">
        <f>IF(OR('alle Spiele'!CH53="",'alle Spiele'!CI53=""),0,IF(AND('alle Spiele'!$H53='alle Spiele'!CH53,'alle Spiele'!$J53='alle Spiele'!CI53),Punktsystem!$B$5,IF(OR(AND('alle Spiele'!$H53-'alle Spiele'!$J53&lt;0,'alle Spiele'!CH53-'alle Spiele'!CI53&lt;0),AND('alle Spiele'!$H53-'alle Spiele'!$J53&gt;0,'alle Spiele'!CH53-'alle Spiele'!CI53&gt;0),AND('alle Spiele'!$H53-'alle Spiele'!$J53=0,'alle Spiele'!CH53-'alle Spiele'!CI53=0)),Punktsystem!$B$6,0)))</f>
        <v>0</v>
      </c>
      <c r="CI53" s="224">
        <f>IF(CH53=Punktsystem!$B$6,IF(AND(Punktsystem!$D$9&lt;&gt;"",'alle Spiele'!$H53-'alle Spiele'!$J53='alle Spiele'!CH53-'alle Spiele'!CI53,'alle Spiele'!$H53&lt;&gt;'alle Spiele'!$J53),Punktsystem!$B$9,0)+IF(AND(Punktsystem!$D$11&lt;&gt;"",OR('alle Spiele'!$H53='alle Spiele'!CH53,'alle Spiele'!$J53='alle Spiele'!CI53)),Punktsystem!$B$11,0)+IF(AND(Punktsystem!$D$10&lt;&gt;"",'alle Spiele'!$H53='alle Spiele'!$J53,'alle Spiele'!CH53='alle Spiele'!CI53,ABS('alle Spiele'!$H53-'alle Spiele'!CH53)=1),Punktsystem!$B$10,0),0)</f>
        <v>0</v>
      </c>
      <c r="CJ53" s="225">
        <f>IF(CH53=Punktsystem!$B$5,IF(AND(Punktsystem!$I$14&lt;&gt;"",'alle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CK53" s="230">
        <f>IF(OR('alle Spiele'!CK53="",'alle Spiele'!CL53=""),0,IF(AND('alle Spiele'!$H53='alle Spiele'!CK53,'alle Spiele'!$J53='alle Spiele'!CL53),Punktsystem!$B$5,IF(OR(AND('alle Spiele'!$H53-'alle Spiele'!$J53&lt;0,'alle Spiele'!CK53-'alle Spiele'!CL53&lt;0),AND('alle Spiele'!$H53-'alle Spiele'!$J53&gt;0,'alle Spiele'!CK53-'alle Spiele'!CL53&gt;0),AND('alle Spiele'!$H53-'alle Spiele'!$J53=0,'alle Spiele'!CK53-'alle Spiele'!CL53=0)),Punktsystem!$B$6,0)))</f>
        <v>0</v>
      </c>
      <c r="CL53" s="224">
        <f>IF(CK53=Punktsystem!$B$6,IF(AND(Punktsystem!$D$9&lt;&gt;"",'alle Spiele'!$H53-'alle Spiele'!$J53='alle Spiele'!CK53-'alle Spiele'!CL53,'alle Spiele'!$H53&lt;&gt;'alle Spiele'!$J53),Punktsystem!$B$9,0)+IF(AND(Punktsystem!$D$11&lt;&gt;"",OR('alle Spiele'!$H53='alle Spiele'!CK53,'alle Spiele'!$J53='alle Spiele'!CL53)),Punktsystem!$B$11,0)+IF(AND(Punktsystem!$D$10&lt;&gt;"",'alle Spiele'!$H53='alle Spiele'!$J53,'alle Spiele'!CK53='alle Spiele'!CL53,ABS('alle Spiele'!$H53-'alle Spiele'!CK53)=1),Punktsystem!$B$10,0),0)</f>
        <v>0</v>
      </c>
      <c r="CM53" s="225">
        <f>IF(CK53=Punktsystem!$B$5,IF(AND(Punktsystem!$I$14&lt;&gt;"",'alle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CN53" s="230">
        <f>IF(OR('alle Spiele'!CN53="",'alle Spiele'!CO53=""),0,IF(AND('alle Spiele'!$H53='alle Spiele'!CN53,'alle Spiele'!$J53='alle Spiele'!CO53),Punktsystem!$B$5,IF(OR(AND('alle Spiele'!$H53-'alle Spiele'!$J53&lt;0,'alle Spiele'!CN53-'alle Spiele'!CO53&lt;0),AND('alle Spiele'!$H53-'alle Spiele'!$J53&gt;0,'alle Spiele'!CN53-'alle Spiele'!CO53&gt;0),AND('alle Spiele'!$H53-'alle Spiele'!$J53=0,'alle Spiele'!CN53-'alle Spiele'!CO53=0)),Punktsystem!$B$6,0)))</f>
        <v>0</v>
      </c>
      <c r="CO53" s="224">
        <f>IF(CN53=Punktsystem!$B$6,IF(AND(Punktsystem!$D$9&lt;&gt;"",'alle Spiele'!$H53-'alle Spiele'!$J53='alle Spiele'!CN53-'alle Spiele'!CO53,'alle Spiele'!$H53&lt;&gt;'alle Spiele'!$J53),Punktsystem!$B$9,0)+IF(AND(Punktsystem!$D$11&lt;&gt;"",OR('alle Spiele'!$H53='alle Spiele'!CN53,'alle Spiele'!$J53='alle Spiele'!CO53)),Punktsystem!$B$11,0)+IF(AND(Punktsystem!$D$10&lt;&gt;"",'alle Spiele'!$H53='alle Spiele'!$J53,'alle Spiele'!CN53='alle Spiele'!CO53,ABS('alle Spiele'!$H53-'alle Spiele'!CN53)=1),Punktsystem!$B$10,0),0)</f>
        <v>0</v>
      </c>
      <c r="CP53" s="225">
        <f>IF(CN53=Punktsystem!$B$5,IF(AND(Punktsystem!$I$14&lt;&gt;"",'alle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CQ53" s="230">
        <f>IF(OR('alle Spiele'!CQ53="",'alle Spiele'!CR53=""),0,IF(AND('alle Spiele'!$H53='alle Spiele'!CQ53,'alle Spiele'!$J53='alle Spiele'!CR53),Punktsystem!$B$5,IF(OR(AND('alle Spiele'!$H53-'alle Spiele'!$J53&lt;0,'alle Spiele'!CQ53-'alle Spiele'!CR53&lt;0),AND('alle Spiele'!$H53-'alle Spiele'!$J53&gt;0,'alle Spiele'!CQ53-'alle Spiele'!CR53&gt;0),AND('alle Spiele'!$H53-'alle Spiele'!$J53=0,'alle Spiele'!CQ53-'alle Spiele'!CR53=0)),Punktsystem!$B$6,0)))</f>
        <v>0</v>
      </c>
      <c r="CR53" s="224">
        <f>IF(CQ53=Punktsystem!$B$6,IF(AND(Punktsystem!$D$9&lt;&gt;"",'alle Spiele'!$H53-'alle Spiele'!$J53='alle Spiele'!CQ53-'alle Spiele'!CR53,'alle Spiele'!$H53&lt;&gt;'alle Spiele'!$J53),Punktsystem!$B$9,0)+IF(AND(Punktsystem!$D$11&lt;&gt;"",OR('alle Spiele'!$H53='alle Spiele'!CQ53,'alle Spiele'!$J53='alle Spiele'!CR53)),Punktsystem!$B$11,0)+IF(AND(Punktsystem!$D$10&lt;&gt;"",'alle Spiele'!$H53='alle Spiele'!$J53,'alle Spiele'!CQ53='alle Spiele'!CR53,ABS('alle Spiele'!$H53-'alle Spiele'!CQ53)=1),Punktsystem!$B$10,0),0)</f>
        <v>0</v>
      </c>
      <c r="CS53" s="225">
        <f>IF(CQ53=Punktsystem!$B$5,IF(AND(Punktsystem!$I$14&lt;&gt;"",'alle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CT53" s="230">
        <f>IF(OR('alle Spiele'!CT53="",'alle Spiele'!CU53=""),0,IF(AND('alle Spiele'!$H53='alle Spiele'!CT53,'alle Spiele'!$J53='alle Spiele'!CU53),Punktsystem!$B$5,IF(OR(AND('alle Spiele'!$H53-'alle Spiele'!$J53&lt;0,'alle Spiele'!CT53-'alle Spiele'!CU53&lt;0),AND('alle Spiele'!$H53-'alle Spiele'!$J53&gt;0,'alle Spiele'!CT53-'alle Spiele'!CU53&gt;0),AND('alle Spiele'!$H53-'alle Spiele'!$J53=0,'alle Spiele'!CT53-'alle Spiele'!CU53=0)),Punktsystem!$B$6,0)))</f>
        <v>0</v>
      </c>
      <c r="CU53" s="224">
        <f>IF(CT53=Punktsystem!$B$6,IF(AND(Punktsystem!$D$9&lt;&gt;"",'alle Spiele'!$H53-'alle Spiele'!$J53='alle Spiele'!CT53-'alle Spiele'!CU53,'alle Spiele'!$H53&lt;&gt;'alle Spiele'!$J53),Punktsystem!$B$9,0)+IF(AND(Punktsystem!$D$11&lt;&gt;"",OR('alle Spiele'!$H53='alle Spiele'!CT53,'alle Spiele'!$J53='alle Spiele'!CU53)),Punktsystem!$B$11,0)+IF(AND(Punktsystem!$D$10&lt;&gt;"",'alle Spiele'!$H53='alle Spiele'!$J53,'alle Spiele'!CT53='alle Spiele'!CU53,ABS('alle Spiele'!$H53-'alle Spiele'!CT53)=1),Punktsystem!$B$10,0),0)</f>
        <v>0</v>
      </c>
      <c r="CV53" s="225">
        <f>IF(CT53=Punktsystem!$B$5,IF(AND(Punktsystem!$I$14&lt;&gt;"",'alle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CW53" s="230">
        <f>IF(OR('alle Spiele'!CW53="",'alle Spiele'!CX53=""),0,IF(AND('alle Spiele'!$H53='alle Spiele'!CW53,'alle Spiele'!$J53='alle Spiele'!CX53),Punktsystem!$B$5,IF(OR(AND('alle Spiele'!$H53-'alle Spiele'!$J53&lt;0,'alle Spiele'!CW53-'alle Spiele'!CX53&lt;0),AND('alle Spiele'!$H53-'alle Spiele'!$J53&gt;0,'alle Spiele'!CW53-'alle Spiele'!CX53&gt;0),AND('alle Spiele'!$H53-'alle Spiele'!$J53=0,'alle Spiele'!CW53-'alle Spiele'!CX53=0)),Punktsystem!$B$6,0)))</f>
        <v>0</v>
      </c>
      <c r="CX53" s="224">
        <f>IF(CW53=Punktsystem!$B$6,IF(AND(Punktsystem!$D$9&lt;&gt;"",'alle Spiele'!$H53-'alle Spiele'!$J53='alle Spiele'!CW53-'alle Spiele'!CX53,'alle Spiele'!$H53&lt;&gt;'alle Spiele'!$J53),Punktsystem!$B$9,0)+IF(AND(Punktsystem!$D$11&lt;&gt;"",OR('alle Spiele'!$H53='alle Spiele'!CW53,'alle Spiele'!$J53='alle Spiele'!CX53)),Punktsystem!$B$11,0)+IF(AND(Punktsystem!$D$10&lt;&gt;"",'alle Spiele'!$H53='alle Spiele'!$J53,'alle Spiele'!CW53='alle Spiele'!CX53,ABS('alle Spiele'!$H53-'alle Spiele'!CW53)=1),Punktsystem!$B$10,0),0)</f>
        <v>0</v>
      </c>
      <c r="CY53" s="225">
        <f>IF(CW53=Punktsystem!$B$5,IF(AND(Punktsystem!$I$14&lt;&gt;"",'alle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CZ53" s="230">
        <f>IF(OR('alle Spiele'!CZ53="",'alle Spiele'!DA53=""),0,IF(AND('alle Spiele'!$H53='alle Spiele'!CZ53,'alle Spiele'!$J53='alle Spiele'!DA53),Punktsystem!$B$5,IF(OR(AND('alle Spiele'!$H53-'alle Spiele'!$J53&lt;0,'alle Spiele'!CZ53-'alle Spiele'!DA53&lt;0),AND('alle Spiele'!$H53-'alle Spiele'!$J53&gt;0,'alle Spiele'!CZ53-'alle Spiele'!DA53&gt;0),AND('alle Spiele'!$H53-'alle Spiele'!$J53=0,'alle Spiele'!CZ53-'alle Spiele'!DA53=0)),Punktsystem!$B$6,0)))</f>
        <v>0</v>
      </c>
      <c r="DA53" s="224">
        <f>IF(CZ53=Punktsystem!$B$6,IF(AND(Punktsystem!$D$9&lt;&gt;"",'alle Spiele'!$H53-'alle Spiele'!$J53='alle Spiele'!CZ53-'alle Spiele'!DA53,'alle Spiele'!$H53&lt;&gt;'alle Spiele'!$J53),Punktsystem!$B$9,0)+IF(AND(Punktsystem!$D$11&lt;&gt;"",OR('alle Spiele'!$H53='alle Spiele'!CZ53,'alle Spiele'!$J53='alle Spiele'!DA53)),Punktsystem!$B$11,0)+IF(AND(Punktsystem!$D$10&lt;&gt;"",'alle Spiele'!$H53='alle Spiele'!$J53,'alle Spiele'!CZ53='alle Spiele'!DA53,ABS('alle Spiele'!$H53-'alle Spiele'!CZ53)=1),Punktsystem!$B$10,0),0)</f>
        <v>0</v>
      </c>
      <c r="DB53" s="225">
        <f>IF(CZ53=Punktsystem!$B$5,IF(AND(Punktsystem!$I$14&lt;&gt;"",'alle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DC53" s="230">
        <f>IF(OR('alle Spiele'!DC53="",'alle Spiele'!DD53=""),0,IF(AND('alle Spiele'!$H53='alle Spiele'!DC53,'alle Spiele'!$J53='alle Spiele'!DD53),Punktsystem!$B$5,IF(OR(AND('alle Spiele'!$H53-'alle Spiele'!$J53&lt;0,'alle Spiele'!DC53-'alle Spiele'!DD53&lt;0),AND('alle Spiele'!$H53-'alle Spiele'!$J53&gt;0,'alle Spiele'!DC53-'alle Spiele'!DD53&gt;0),AND('alle Spiele'!$H53-'alle Spiele'!$J53=0,'alle Spiele'!DC53-'alle Spiele'!DD53=0)),Punktsystem!$B$6,0)))</f>
        <v>0</v>
      </c>
      <c r="DD53" s="224">
        <f>IF(DC53=Punktsystem!$B$6,IF(AND(Punktsystem!$D$9&lt;&gt;"",'alle Spiele'!$H53-'alle Spiele'!$J53='alle Spiele'!DC53-'alle Spiele'!DD53,'alle Spiele'!$H53&lt;&gt;'alle Spiele'!$J53),Punktsystem!$B$9,0)+IF(AND(Punktsystem!$D$11&lt;&gt;"",OR('alle Spiele'!$H53='alle Spiele'!DC53,'alle Spiele'!$J53='alle Spiele'!DD53)),Punktsystem!$B$11,0)+IF(AND(Punktsystem!$D$10&lt;&gt;"",'alle Spiele'!$H53='alle Spiele'!$J53,'alle Spiele'!DC53='alle Spiele'!DD53,ABS('alle Spiele'!$H53-'alle Spiele'!DC53)=1),Punktsystem!$B$10,0),0)</f>
        <v>0</v>
      </c>
      <c r="DE53" s="225">
        <f>IF(DC53=Punktsystem!$B$5,IF(AND(Punktsystem!$I$14&lt;&gt;"",'alle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DF53" s="230">
        <f>IF(OR('alle Spiele'!DF53="",'alle Spiele'!DG53=""),0,IF(AND('alle Spiele'!$H53='alle Spiele'!DF53,'alle Spiele'!$J53='alle Spiele'!DG53),Punktsystem!$B$5,IF(OR(AND('alle Spiele'!$H53-'alle Spiele'!$J53&lt;0,'alle Spiele'!DF53-'alle Spiele'!DG53&lt;0),AND('alle Spiele'!$H53-'alle Spiele'!$J53&gt;0,'alle Spiele'!DF53-'alle Spiele'!DG53&gt;0),AND('alle Spiele'!$H53-'alle Spiele'!$J53=0,'alle Spiele'!DF53-'alle Spiele'!DG53=0)),Punktsystem!$B$6,0)))</f>
        <v>0</v>
      </c>
      <c r="DG53" s="224">
        <f>IF(DF53=Punktsystem!$B$6,IF(AND(Punktsystem!$D$9&lt;&gt;"",'alle Spiele'!$H53-'alle Spiele'!$J53='alle Spiele'!DF53-'alle Spiele'!DG53,'alle Spiele'!$H53&lt;&gt;'alle Spiele'!$J53),Punktsystem!$B$9,0)+IF(AND(Punktsystem!$D$11&lt;&gt;"",OR('alle Spiele'!$H53='alle Spiele'!DF53,'alle Spiele'!$J53='alle Spiele'!DG53)),Punktsystem!$B$11,0)+IF(AND(Punktsystem!$D$10&lt;&gt;"",'alle Spiele'!$H53='alle Spiele'!$J53,'alle Spiele'!DF53='alle Spiele'!DG53,ABS('alle Spiele'!$H53-'alle Spiele'!DF53)=1),Punktsystem!$B$10,0),0)</f>
        <v>0</v>
      </c>
      <c r="DH53" s="225">
        <f>IF(DF53=Punktsystem!$B$5,IF(AND(Punktsystem!$I$14&lt;&gt;"",'alle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DI53" s="230">
        <f>IF(OR('alle Spiele'!DI53="",'alle Spiele'!DJ53=""),0,IF(AND('alle Spiele'!$H53='alle Spiele'!DI53,'alle Spiele'!$J53='alle Spiele'!DJ53),Punktsystem!$B$5,IF(OR(AND('alle Spiele'!$H53-'alle Spiele'!$J53&lt;0,'alle Spiele'!DI53-'alle Spiele'!DJ53&lt;0),AND('alle Spiele'!$H53-'alle Spiele'!$J53&gt;0,'alle Spiele'!DI53-'alle Spiele'!DJ53&gt;0),AND('alle Spiele'!$H53-'alle Spiele'!$J53=0,'alle Spiele'!DI53-'alle Spiele'!DJ53=0)),Punktsystem!$B$6,0)))</f>
        <v>0</v>
      </c>
      <c r="DJ53" s="224">
        <f>IF(DI53=Punktsystem!$B$6,IF(AND(Punktsystem!$D$9&lt;&gt;"",'alle Spiele'!$H53-'alle Spiele'!$J53='alle Spiele'!DI53-'alle Spiele'!DJ53,'alle Spiele'!$H53&lt;&gt;'alle Spiele'!$J53),Punktsystem!$B$9,0)+IF(AND(Punktsystem!$D$11&lt;&gt;"",OR('alle Spiele'!$H53='alle Spiele'!DI53,'alle Spiele'!$J53='alle Spiele'!DJ53)),Punktsystem!$B$11,0)+IF(AND(Punktsystem!$D$10&lt;&gt;"",'alle Spiele'!$H53='alle Spiele'!$J53,'alle Spiele'!DI53='alle Spiele'!DJ53,ABS('alle Spiele'!$H53-'alle Spiele'!DI53)=1),Punktsystem!$B$10,0),0)</f>
        <v>0</v>
      </c>
      <c r="DK53" s="225">
        <f>IF(DI53=Punktsystem!$B$5,IF(AND(Punktsystem!$I$14&lt;&gt;"",'alle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DL53" s="230">
        <f>IF(OR('alle Spiele'!DL53="",'alle Spiele'!DM53=""),0,IF(AND('alle Spiele'!$H53='alle Spiele'!DL53,'alle Spiele'!$J53='alle Spiele'!DM53),Punktsystem!$B$5,IF(OR(AND('alle Spiele'!$H53-'alle Spiele'!$J53&lt;0,'alle Spiele'!DL53-'alle Spiele'!DM53&lt;0),AND('alle Spiele'!$H53-'alle Spiele'!$J53&gt;0,'alle Spiele'!DL53-'alle Spiele'!DM53&gt;0),AND('alle Spiele'!$H53-'alle Spiele'!$J53=0,'alle Spiele'!DL53-'alle Spiele'!DM53=0)),Punktsystem!$B$6,0)))</f>
        <v>0</v>
      </c>
      <c r="DM53" s="224">
        <f>IF(DL53=Punktsystem!$B$6,IF(AND(Punktsystem!$D$9&lt;&gt;"",'alle Spiele'!$H53-'alle Spiele'!$J53='alle Spiele'!DL53-'alle Spiele'!DM53,'alle Spiele'!$H53&lt;&gt;'alle Spiele'!$J53),Punktsystem!$B$9,0)+IF(AND(Punktsystem!$D$11&lt;&gt;"",OR('alle Spiele'!$H53='alle Spiele'!DL53,'alle Spiele'!$J53='alle Spiele'!DM53)),Punktsystem!$B$11,0)+IF(AND(Punktsystem!$D$10&lt;&gt;"",'alle Spiele'!$H53='alle Spiele'!$J53,'alle Spiele'!DL53='alle Spiele'!DM53,ABS('alle Spiele'!$H53-'alle Spiele'!DL53)=1),Punktsystem!$B$10,0),0)</f>
        <v>0</v>
      </c>
      <c r="DN53" s="225">
        <f>IF(DL53=Punktsystem!$B$5,IF(AND(Punktsystem!$I$14&lt;&gt;"",'alle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DO53" s="230">
        <f>IF(OR('alle Spiele'!DO53="",'alle Spiele'!DP53=""),0,IF(AND('alle Spiele'!$H53='alle Spiele'!DO53,'alle Spiele'!$J53='alle Spiele'!DP53),Punktsystem!$B$5,IF(OR(AND('alle Spiele'!$H53-'alle Spiele'!$J53&lt;0,'alle Spiele'!DO53-'alle Spiele'!DP53&lt;0),AND('alle Spiele'!$H53-'alle Spiele'!$J53&gt;0,'alle Spiele'!DO53-'alle Spiele'!DP53&gt;0),AND('alle Spiele'!$H53-'alle Spiele'!$J53=0,'alle Spiele'!DO53-'alle Spiele'!DP53=0)),Punktsystem!$B$6,0)))</f>
        <v>0</v>
      </c>
      <c r="DP53" s="224">
        <f>IF(DO53=Punktsystem!$B$6,IF(AND(Punktsystem!$D$9&lt;&gt;"",'alle Spiele'!$H53-'alle Spiele'!$J53='alle Spiele'!DO53-'alle Spiele'!DP53,'alle Spiele'!$H53&lt;&gt;'alle Spiele'!$J53),Punktsystem!$B$9,0)+IF(AND(Punktsystem!$D$11&lt;&gt;"",OR('alle Spiele'!$H53='alle Spiele'!DO53,'alle Spiele'!$J53='alle Spiele'!DP53)),Punktsystem!$B$11,0)+IF(AND(Punktsystem!$D$10&lt;&gt;"",'alle Spiele'!$H53='alle Spiele'!$J53,'alle Spiele'!DO53='alle Spiele'!DP53,ABS('alle Spiele'!$H53-'alle Spiele'!DO53)=1),Punktsystem!$B$10,0),0)</f>
        <v>0</v>
      </c>
      <c r="DQ53" s="225">
        <f>IF(DO53=Punktsystem!$B$5,IF(AND(Punktsystem!$I$14&lt;&gt;"",'alle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DR53" s="230">
        <f>IF(OR('alle Spiele'!DR53="",'alle Spiele'!DS53=""),0,IF(AND('alle Spiele'!$H53='alle Spiele'!DR53,'alle Spiele'!$J53='alle Spiele'!DS53),Punktsystem!$B$5,IF(OR(AND('alle Spiele'!$H53-'alle Spiele'!$J53&lt;0,'alle Spiele'!DR53-'alle Spiele'!DS53&lt;0),AND('alle Spiele'!$H53-'alle Spiele'!$J53&gt;0,'alle Spiele'!DR53-'alle Spiele'!DS53&gt;0),AND('alle Spiele'!$H53-'alle Spiele'!$J53=0,'alle Spiele'!DR53-'alle Spiele'!DS53=0)),Punktsystem!$B$6,0)))</f>
        <v>0</v>
      </c>
      <c r="DS53" s="224">
        <f>IF(DR53=Punktsystem!$B$6,IF(AND(Punktsystem!$D$9&lt;&gt;"",'alle Spiele'!$H53-'alle Spiele'!$J53='alle Spiele'!DR53-'alle Spiele'!DS53,'alle Spiele'!$H53&lt;&gt;'alle Spiele'!$J53),Punktsystem!$B$9,0)+IF(AND(Punktsystem!$D$11&lt;&gt;"",OR('alle Spiele'!$H53='alle Spiele'!DR53,'alle Spiele'!$J53='alle Spiele'!DS53)),Punktsystem!$B$11,0)+IF(AND(Punktsystem!$D$10&lt;&gt;"",'alle Spiele'!$H53='alle Spiele'!$J53,'alle Spiele'!DR53='alle Spiele'!DS53,ABS('alle Spiele'!$H53-'alle Spiele'!DR53)=1),Punktsystem!$B$10,0),0)</f>
        <v>0</v>
      </c>
      <c r="DT53" s="225">
        <f>IF(DR53=Punktsystem!$B$5,IF(AND(Punktsystem!$I$14&lt;&gt;"",'alle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DU53" s="230">
        <f>IF(OR('alle Spiele'!DU53="",'alle Spiele'!DV53=""),0,IF(AND('alle Spiele'!$H53='alle Spiele'!DU53,'alle Spiele'!$J53='alle Spiele'!DV53),Punktsystem!$B$5,IF(OR(AND('alle Spiele'!$H53-'alle Spiele'!$J53&lt;0,'alle Spiele'!DU53-'alle Spiele'!DV53&lt;0),AND('alle Spiele'!$H53-'alle Spiele'!$J53&gt;0,'alle Spiele'!DU53-'alle Spiele'!DV53&gt;0),AND('alle Spiele'!$H53-'alle Spiele'!$J53=0,'alle Spiele'!DU53-'alle Spiele'!DV53=0)),Punktsystem!$B$6,0)))</f>
        <v>0</v>
      </c>
      <c r="DV53" s="224">
        <f>IF(DU53=Punktsystem!$B$6,IF(AND(Punktsystem!$D$9&lt;&gt;"",'alle Spiele'!$H53-'alle Spiele'!$J53='alle Spiele'!DU53-'alle Spiele'!DV53,'alle Spiele'!$H53&lt;&gt;'alle Spiele'!$J53),Punktsystem!$B$9,0)+IF(AND(Punktsystem!$D$11&lt;&gt;"",OR('alle Spiele'!$H53='alle Spiele'!DU53,'alle Spiele'!$J53='alle Spiele'!DV53)),Punktsystem!$B$11,0)+IF(AND(Punktsystem!$D$10&lt;&gt;"",'alle Spiele'!$H53='alle Spiele'!$J53,'alle Spiele'!DU53='alle Spiele'!DV53,ABS('alle Spiele'!$H53-'alle Spiele'!DU53)=1),Punktsystem!$B$10,0),0)</f>
        <v>0</v>
      </c>
      <c r="DW53" s="225">
        <f>IF(DU53=Punktsystem!$B$5,IF(AND(Punktsystem!$I$14&lt;&gt;"",'alle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DX53" s="230">
        <f>IF(OR('alle Spiele'!DX53="",'alle Spiele'!DY53=""),0,IF(AND('alle Spiele'!$H53='alle Spiele'!DX53,'alle Spiele'!$J53='alle Spiele'!DY53),Punktsystem!$B$5,IF(OR(AND('alle Spiele'!$H53-'alle Spiele'!$J53&lt;0,'alle Spiele'!DX53-'alle Spiele'!DY53&lt;0),AND('alle Spiele'!$H53-'alle Spiele'!$J53&gt;0,'alle Spiele'!DX53-'alle Spiele'!DY53&gt;0),AND('alle Spiele'!$H53-'alle Spiele'!$J53=0,'alle Spiele'!DX53-'alle Spiele'!DY53=0)),Punktsystem!$B$6,0)))</f>
        <v>0</v>
      </c>
      <c r="DY53" s="224">
        <f>IF(DX53=Punktsystem!$B$6,IF(AND(Punktsystem!$D$9&lt;&gt;"",'alle Spiele'!$H53-'alle Spiele'!$J53='alle Spiele'!DX53-'alle Spiele'!DY53,'alle Spiele'!$H53&lt;&gt;'alle Spiele'!$J53),Punktsystem!$B$9,0)+IF(AND(Punktsystem!$D$11&lt;&gt;"",OR('alle Spiele'!$H53='alle Spiele'!DX53,'alle Spiele'!$J53='alle Spiele'!DY53)),Punktsystem!$B$11,0)+IF(AND(Punktsystem!$D$10&lt;&gt;"",'alle Spiele'!$H53='alle Spiele'!$J53,'alle Spiele'!DX53='alle Spiele'!DY53,ABS('alle Spiele'!$H53-'alle Spiele'!DX53)=1),Punktsystem!$B$10,0),0)</f>
        <v>0</v>
      </c>
      <c r="DZ53" s="225">
        <f>IF(DX53=Punktsystem!$B$5,IF(AND(Punktsystem!$I$14&lt;&gt;"",'alle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EA53" s="230">
        <f>IF(OR('alle Spiele'!EA53="",'alle Spiele'!EB53=""),0,IF(AND('alle Spiele'!$H53='alle Spiele'!EA53,'alle Spiele'!$J53='alle Spiele'!EB53),Punktsystem!$B$5,IF(OR(AND('alle Spiele'!$H53-'alle Spiele'!$J53&lt;0,'alle Spiele'!EA53-'alle Spiele'!EB53&lt;0),AND('alle Spiele'!$H53-'alle Spiele'!$J53&gt;0,'alle Spiele'!EA53-'alle Spiele'!EB53&gt;0),AND('alle Spiele'!$H53-'alle Spiele'!$J53=0,'alle Spiele'!EA53-'alle Spiele'!EB53=0)),Punktsystem!$B$6,0)))</f>
        <v>0</v>
      </c>
      <c r="EB53" s="224">
        <f>IF(EA53=Punktsystem!$B$6,IF(AND(Punktsystem!$D$9&lt;&gt;"",'alle Spiele'!$H53-'alle Spiele'!$J53='alle Spiele'!EA53-'alle Spiele'!EB53,'alle Spiele'!$H53&lt;&gt;'alle Spiele'!$J53),Punktsystem!$B$9,0)+IF(AND(Punktsystem!$D$11&lt;&gt;"",OR('alle Spiele'!$H53='alle Spiele'!EA53,'alle Spiele'!$J53='alle Spiele'!EB53)),Punktsystem!$B$11,0)+IF(AND(Punktsystem!$D$10&lt;&gt;"",'alle Spiele'!$H53='alle Spiele'!$J53,'alle Spiele'!EA53='alle Spiele'!EB53,ABS('alle Spiele'!$H53-'alle Spiele'!EA53)=1),Punktsystem!$B$10,0),0)</f>
        <v>0</v>
      </c>
      <c r="EC53" s="225">
        <f>IF(EA53=Punktsystem!$B$5,IF(AND(Punktsystem!$I$14&lt;&gt;"",'alle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ED53" s="230">
        <f>IF(OR('alle Spiele'!ED53="",'alle Spiele'!EE53=""),0,IF(AND('alle Spiele'!$H53='alle Spiele'!ED53,'alle Spiele'!$J53='alle Spiele'!EE53),Punktsystem!$B$5,IF(OR(AND('alle Spiele'!$H53-'alle Spiele'!$J53&lt;0,'alle Spiele'!ED53-'alle Spiele'!EE53&lt;0),AND('alle Spiele'!$H53-'alle Spiele'!$J53&gt;0,'alle Spiele'!ED53-'alle Spiele'!EE53&gt;0),AND('alle Spiele'!$H53-'alle Spiele'!$J53=0,'alle Spiele'!ED53-'alle Spiele'!EE53=0)),Punktsystem!$B$6,0)))</f>
        <v>0</v>
      </c>
      <c r="EE53" s="224">
        <f>IF(ED53=Punktsystem!$B$6,IF(AND(Punktsystem!$D$9&lt;&gt;"",'alle Spiele'!$H53-'alle Spiele'!$J53='alle Spiele'!ED53-'alle Spiele'!EE53,'alle Spiele'!$H53&lt;&gt;'alle Spiele'!$J53),Punktsystem!$B$9,0)+IF(AND(Punktsystem!$D$11&lt;&gt;"",OR('alle Spiele'!$H53='alle Spiele'!ED53,'alle Spiele'!$J53='alle Spiele'!EE53)),Punktsystem!$B$11,0)+IF(AND(Punktsystem!$D$10&lt;&gt;"",'alle Spiele'!$H53='alle Spiele'!$J53,'alle Spiele'!ED53='alle Spiele'!EE53,ABS('alle Spiele'!$H53-'alle Spiele'!ED53)=1),Punktsystem!$B$10,0),0)</f>
        <v>0</v>
      </c>
      <c r="EF53" s="225">
        <f>IF(ED53=Punktsystem!$B$5,IF(AND(Punktsystem!$I$14&lt;&gt;"",'alle Spiele'!$H53+'alle Spiele'!$J53&gt;Punktsystem!$D$14),('alle Spiele'!$H53+'alle Spiele'!$J53-Punktsystem!$D$14)*Punktsystem!$F$14,0)+IF(AND(Punktsystem!$I$15&lt;&gt;"",ABS('alle Spiele'!$H53-'alle Spiele'!$J53)&gt;Punktsystem!$D$15),(ABS('alle Spiele'!$H53-'alle Spiele'!$J53)-Punktsystem!$D$15)*Punktsystem!$F$15,0),0)</f>
        <v>0</v>
      </c>
      <c r="EG53" s="230">
        <f>IF(OR('alle Spiele'!EG53="",'alle Spiele'!EH53=""),0,IF(AND('alle Spiele'!$H53='alle Spiele'!EG53,'alle Spiele'!$J53='alle Spiele'!EH53),Punktsystem!$B$5,IF(OR(AND('alle Spiele'!$H53-'alle Spiele'!$J53&lt;0,'alle Spiele'!EG53-'alle Spiele'!EH53&lt;0),AND('alle Spiele'!$H53-'alle Spiele'!$J53&gt;0,'alle Spiele'!EG53-'alle Spiele'!EH53&gt;0),AND('alle Spiele'!$H53-'alle Spiele'!$J53=0,'alle Spiele'!EG53-'alle Spiele'!EH53=0)),Punktsystem!$B$6,0)))</f>
        <v>0</v>
      </c>
      <c r="EH53" s="224">
        <f>IF(EG53=Punktsystem!$B$6,IF(AND(Punktsystem!$D$9&lt;&gt;"",'alle Spiele'!$H53-'alle Spiele'!$J53='alle Spiele'!EG53-'alle Spiele'!EH53,'alle Spiele'!$H53&lt;&gt;'alle Spiele'!$J53),Punktsystem!$B$9,0)+IF(AND(Punktsystem!$D$11&lt;&gt;"",OR('alle Spiele'!$H53='alle Spiele'!EG53,'alle Spiele'!$J53='alle Spiele'!EH53)),Punktsystem!$B$11,0)+IF(AND(Punktsystem!$D$10&lt;&gt;"",'alle Spiele'!$H53='alle Spiele'!$J53,'alle Spiele'!EG53='alle Spiele'!EH53,ABS('alle Spiele'!$H53-'alle Spiele'!EG53)=1),Punktsystem!$B$10,0),0)</f>
        <v>0</v>
      </c>
      <c r="EI53" s="225">
        <f>IF(EG53=Punktsystem!$B$5,IF(AND(Punktsystem!$I$14&lt;&gt;"",'alle Spiele'!$H53+'alle Spiele'!$J53&gt;Punktsystem!$D$14),('alle Spiele'!$H53+'alle Spiele'!$J53-Punktsystem!$D$14)*Punktsystem!$F$14,0)+IF(AND(Punktsystem!$I$15&lt;&gt;"",ABS('alle Spiele'!$H53-'alle Spiele'!$J53)&gt;Punktsystem!$D$15),(ABS('alle Spiele'!$H53-'alle Spiele'!$J53)-Punktsystem!$D$15)*Punktsystem!$F$15,0),0)</f>
        <v>0</v>
      </c>
    </row>
    <row r="54" spans="1:139" x14ac:dyDescent="0.2">
      <c r="A54"/>
      <c r="B54"/>
      <c r="C54"/>
      <c r="D54"/>
      <c r="E54"/>
      <c r="F54"/>
      <c r="G54"/>
      <c r="H54"/>
      <c r="J54"/>
      <c r="K54"/>
      <c r="L54"/>
      <c r="M54"/>
      <c r="N54"/>
      <c r="O54"/>
      <c r="P54"/>
      <c r="Q54"/>
      <c r="T54" s="230">
        <f>IF(OR('alle Spiele'!T54="",'alle Spiele'!U54=""),0,IF(AND('alle Spiele'!$H54='alle Spiele'!T54,'alle Spiele'!$J54='alle Spiele'!U54),Punktsystem!$B$5,IF(OR(AND('alle Spiele'!$H54-'alle Spiele'!$J54&lt;0,'alle Spiele'!T54-'alle Spiele'!U54&lt;0),AND('alle Spiele'!$H54-'alle Spiele'!$J54&gt;0,'alle Spiele'!T54-'alle Spiele'!U54&gt;0),AND('alle Spiele'!$H54-'alle Spiele'!$J54=0,'alle Spiele'!T54-'alle Spiele'!U54=0)),Punktsystem!$B$6,0)))</f>
        <v>0</v>
      </c>
      <c r="U54" s="224">
        <f>IF(T54=Punktsystem!$B$6,IF(AND(Punktsystem!$D$9&lt;&gt;"",'alle Spiele'!$H54-'alle Spiele'!$J54='alle Spiele'!T54-'alle Spiele'!U54,'alle Spiele'!$H54&lt;&gt;'alle Spiele'!$J54),Punktsystem!$B$9,0)+IF(AND(Punktsystem!$D$11&lt;&gt;"",OR('alle Spiele'!$H54='alle Spiele'!T54,'alle Spiele'!$J54='alle Spiele'!U54)),Punktsystem!$B$11,0)+IF(AND(Punktsystem!$D$10&lt;&gt;"",'alle Spiele'!$H54='alle Spiele'!$J54,'alle Spiele'!T54='alle Spiele'!U54,ABS('alle Spiele'!$H54-'alle Spiele'!T54)=1),Punktsystem!$B$10,0),0)</f>
        <v>0</v>
      </c>
      <c r="V54" s="225">
        <f>IF(T54=Punktsystem!$B$5,IF(AND(Punktsystem!$I$14&lt;&gt;"",'alle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W54" s="230">
        <f>IF(OR('alle Spiele'!W54="",'alle Spiele'!X54=""),0,IF(AND('alle Spiele'!$H54='alle Spiele'!W54,'alle Spiele'!$J54='alle Spiele'!X54),Punktsystem!$B$5,IF(OR(AND('alle Spiele'!$H54-'alle Spiele'!$J54&lt;0,'alle Spiele'!W54-'alle Spiele'!X54&lt;0),AND('alle Spiele'!$H54-'alle Spiele'!$J54&gt;0,'alle Spiele'!W54-'alle Spiele'!X54&gt;0),AND('alle Spiele'!$H54-'alle Spiele'!$J54=0,'alle Spiele'!W54-'alle Spiele'!X54=0)),Punktsystem!$B$6,0)))</f>
        <v>0</v>
      </c>
      <c r="X54" s="224">
        <f>IF(W54=Punktsystem!$B$6,IF(AND(Punktsystem!$D$9&lt;&gt;"",'alle Spiele'!$H54-'alle Spiele'!$J54='alle Spiele'!W54-'alle Spiele'!X54,'alle Spiele'!$H54&lt;&gt;'alle Spiele'!$J54),Punktsystem!$B$9,0)+IF(AND(Punktsystem!$D$11&lt;&gt;"",OR('alle Spiele'!$H54='alle Spiele'!W54,'alle Spiele'!$J54='alle Spiele'!X54)),Punktsystem!$B$11,0)+IF(AND(Punktsystem!$D$10&lt;&gt;"",'alle Spiele'!$H54='alle Spiele'!$J54,'alle Spiele'!W54='alle Spiele'!X54,ABS('alle Spiele'!$H54-'alle Spiele'!W54)=1),Punktsystem!$B$10,0),0)</f>
        <v>0</v>
      </c>
      <c r="Y54" s="225">
        <f>IF(W54=Punktsystem!$B$5,IF(AND(Punktsystem!$I$14&lt;&gt;"",'alle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Z54" s="230">
        <f>IF(OR('alle Spiele'!Z54="",'alle Spiele'!AA54=""),0,IF(AND('alle Spiele'!$H54='alle Spiele'!Z54,'alle Spiele'!$J54='alle Spiele'!AA54),Punktsystem!$B$5,IF(OR(AND('alle Spiele'!$H54-'alle Spiele'!$J54&lt;0,'alle Spiele'!Z54-'alle Spiele'!AA54&lt;0),AND('alle Spiele'!$H54-'alle Spiele'!$J54&gt;0,'alle Spiele'!Z54-'alle Spiele'!AA54&gt;0),AND('alle Spiele'!$H54-'alle Spiele'!$J54=0,'alle Spiele'!Z54-'alle Spiele'!AA54=0)),Punktsystem!$B$6,0)))</f>
        <v>0</v>
      </c>
      <c r="AA54" s="224">
        <f>IF(Z54=Punktsystem!$B$6,IF(AND(Punktsystem!$D$9&lt;&gt;"",'alle Spiele'!$H54-'alle Spiele'!$J54='alle Spiele'!Z54-'alle Spiele'!AA54,'alle Spiele'!$H54&lt;&gt;'alle Spiele'!$J54),Punktsystem!$B$9,0)+IF(AND(Punktsystem!$D$11&lt;&gt;"",OR('alle Spiele'!$H54='alle Spiele'!Z54,'alle Spiele'!$J54='alle Spiele'!AA54)),Punktsystem!$B$11,0)+IF(AND(Punktsystem!$D$10&lt;&gt;"",'alle Spiele'!$H54='alle Spiele'!$J54,'alle Spiele'!Z54='alle Spiele'!AA54,ABS('alle Spiele'!$H54-'alle Spiele'!Z54)=1),Punktsystem!$B$10,0),0)</f>
        <v>0</v>
      </c>
      <c r="AB54" s="225">
        <f>IF(Z54=Punktsystem!$B$5,IF(AND(Punktsystem!$I$14&lt;&gt;"",'alle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AC54" s="230">
        <f>IF(OR('alle Spiele'!AC54="",'alle Spiele'!AD54=""),0,IF(AND('alle Spiele'!$H54='alle Spiele'!AC54,'alle Spiele'!$J54='alle Spiele'!AD54),Punktsystem!$B$5,IF(OR(AND('alle Spiele'!$H54-'alle Spiele'!$J54&lt;0,'alle Spiele'!AC54-'alle Spiele'!AD54&lt;0),AND('alle Spiele'!$H54-'alle Spiele'!$J54&gt;0,'alle Spiele'!AC54-'alle Spiele'!AD54&gt;0),AND('alle Spiele'!$H54-'alle Spiele'!$J54=0,'alle Spiele'!AC54-'alle Spiele'!AD54=0)),Punktsystem!$B$6,0)))</f>
        <v>0</v>
      </c>
      <c r="AD54" s="224">
        <f>IF(AC54=Punktsystem!$B$6,IF(AND(Punktsystem!$D$9&lt;&gt;"",'alle Spiele'!$H54-'alle Spiele'!$J54='alle Spiele'!AC54-'alle Spiele'!AD54,'alle Spiele'!$H54&lt;&gt;'alle Spiele'!$J54),Punktsystem!$B$9,0)+IF(AND(Punktsystem!$D$11&lt;&gt;"",OR('alle Spiele'!$H54='alle Spiele'!AC54,'alle Spiele'!$J54='alle Spiele'!AD54)),Punktsystem!$B$11,0)+IF(AND(Punktsystem!$D$10&lt;&gt;"",'alle Spiele'!$H54='alle Spiele'!$J54,'alle Spiele'!AC54='alle Spiele'!AD54,ABS('alle Spiele'!$H54-'alle Spiele'!AC54)=1),Punktsystem!$B$10,0),0)</f>
        <v>0</v>
      </c>
      <c r="AE54" s="225">
        <f>IF(AC54=Punktsystem!$B$5,IF(AND(Punktsystem!$I$14&lt;&gt;"",'alle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AF54" s="230">
        <f>IF(OR('alle Spiele'!AF54="",'alle Spiele'!AG54=""),0,IF(AND('alle Spiele'!$H54='alle Spiele'!AF54,'alle Spiele'!$J54='alle Spiele'!AG54),Punktsystem!$B$5,IF(OR(AND('alle Spiele'!$H54-'alle Spiele'!$J54&lt;0,'alle Spiele'!AF54-'alle Spiele'!AG54&lt;0),AND('alle Spiele'!$H54-'alle Spiele'!$J54&gt;0,'alle Spiele'!AF54-'alle Spiele'!AG54&gt;0),AND('alle Spiele'!$H54-'alle Spiele'!$J54=0,'alle Spiele'!AF54-'alle Spiele'!AG54=0)),Punktsystem!$B$6,0)))</f>
        <v>0</v>
      </c>
      <c r="AG54" s="224">
        <f>IF(AF54=Punktsystem!$B$6,IF(AND(Punktsystem!$D$9&lt;&gt;"",'alle Spiele'!$H54-'alle Spiele'!$J54='alle Spiele'!AF54-'alle Spiele'!AG54,'alle Spiele'!$H54&lt;&gt;'alle Spiele'!$J54),Punktsystem!$B$9,0)+IF(AND(Punktsystem!$D$11&lt;&gt;"",OR('alle Spiele'!$H54='alle Spiele'!AF54,'alle Spiele'!$J54='alle Spiele'!AG54)),Punktsystem!$B$11,0)+IF(AND(Punktsystem!$D$10&lt;&gt;"",'alle Spiele'!$H54='alle Spiele'!$J54,'alle Spiele'!AF54='alle Spiele'!AG54,ABS('alle Spiele'!$H54-'alle Spiele'!AF54)=1),Punktsystem!$B$10,0),0)</f>
        <v>0</v>
      </c>
      <c r="AH54" s="225">
        <f>IF(AF54=Punktsystem!$B$5,IF(AND(Punktsystem!$I$14&lt;&gt;"",'alle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AI54" s="230">
        <f>IF(OR('alle Spiele'!AI54="",'alle Spiele'!AJ54=""),0,IF(AND('alle Spiele'!$H54='alle Spiele'!AI54,'alle Spiele'!$J54='alle Spiele'!AJ54),Punktsystem!$B$5,IF(OR(AND('alle Spiele'!$H54-'alle Spiele'!$J54&lt;0,'alle Spiele'!AI54-'alle Spiele'!AJ54&lt;0),AND('alle Spiele'!$H54-'alle Spiele'!$J54&gt;0,'alle Spiele'!AI54-'alle Spiele'!AJ54&gt;0),AND('alle Spiele'!$H54-'alle Spiele'!$J54=0,'alle Spiele'!AI54-'alle Spiele'!AJ54=0)),Punktsystem!$B$6,0)))</f>
        <v>0</v>
      </c>
      <c r="AJ54" s="224">
        <f>IF(AI54=Punktsystem!$B$6,IF(AND(Punktsystem!$D$9&lt;&gt;"",'alle Spiele'!$H54-'alle Spiele'!$J54='alle Spiele'!AI54-'alle Spiele'!AJ54,'alle Spiele'!$H54&lt;&gt;'alle Spiele'!$J54),Punktsystem!$B$9,0)+IF(AND(Punktsystem!$D$11&lt;&gt;"",OR('alle Spiele'!$H54='alle Spiele'!AI54,'alle Spiele'!$J54='alle Spiele'!AJ54)),Punktsystem!$B$11,0)+IF(AND(Punktsystem!$D$10&lt;&gt;"",'alle Spiele'!$H54='alle Spiele'!$J54,'alle Spiele'!AI54='alle Spiele'!AJ54,ABS('alle Spiele'!$H54-'alle Spiele'!AI54)=1),Punktsystem!$B$10,0),0)</f>
        <v>0</v>
      </c>
      <c r="AK54" s="225">
        <f>IF(AI54=Punktsystem!$B$5,IF(AND(Punktsystem!$I$14&lt;&gt;"",'alle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AL54" s="230">
        <f>IF(OR('alle Spiele'!AL54="",'alle Spiele'!AM54=""),0,IF(AND('alle Spiele'!$H54='alle Spiele'!AL54,'alle Spiele'!$J54='alle Spiele'!AM54),Punktsystem!$B$5,IF(OR(AND('alle Spiele'!$H54-'alle Spiele'!$J54&lt;0,'alle Spiele'!AL54-'alle Spiele'!AM54&lt;0),AND('alle Spiele'!$H54-'alle Spiele'!$J54&gt;0,'alle Spiele'!AL54-'alle Spiele'!AM54&gt;0),AND('alle Spiele'!$H54-'alle Spiele'!$J54=0,'alle Spiele'!AL54-'alle Spiele'!AM54=0)),Punktsystem!$B$6,0)))</f>
        <v>0</v>
      </c>
      <c r="AM54" s="224">
        <f>IF(AL54=Punktsystem!$B$6,IF(AND(Punktsystem!$D$9&lt;&gt;"",'alle Spiele'!$H54-'alle Spiele'!$J54='alle Spiele'!AL54-'alle Spiele'!AM54,'alle Spiele'!$H54&lt;&gt;'alle Spiele'!$J54),Punktsystem!$B$9,0)+IF(AND(Punktsystem!$D$11&lt;&gt;"",OR('alle Spiele'!$H54='alle Spiele'!AL54,'alle Spiele'!$J54='alle Spiele'!AM54)),Punktsystem!$B$11,0)+IF(AND(Punktsystem!$D$10&lt;&gt;"",'alle Spiele'!$H54='alle Spiele'!$J54,'alle Spiele'!AL54='alle Spiele'!AM54,ABS('alle Spiele'!$H54-'alle Spiele'!AL54)=1),Punktsystem!$B$10,0),0)</f>
        <v>0</v>
      </c>
      <c r="AN54" s="225">
        <f>IF(AL54=Punktsystem!$B$5,IF(AND(Punktsystem!$I$14&lt;&gt;"",'alle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AO54" s="230">
        <f>IF(OR('alle Spiele'!AO54="",'alle Spiele'!AP54=""),0,IF(AND('alle Spiele'!$H54='alle Spiele'!AO54,'alle Spiele'!$J54='alle Spiele'!AP54),Punktsystem!$B$5,IF(OR(AND('alle Spiele'!$H54-'alle Spiele'!$J54&lt;0,'alle Spiele'!AO54-'alle Spiele'!AP54&lt;0),AND('alle Spiele'!$H54-'alle Spiele'!$J54&gt;0,'alle Spiele'!AO54-'alle Spiele'!AP54&gt;0),AND('alle Spiele'!$H54-'alle Spiele'!$J54=0,'alle Spiele'!AO54-'alle Spiele'!AP54=0)),Punktsystem!$B$6,0)))</f>
        <v>0</v>
      </c>
      <c r="AP54" s="224">
        <f>IF(AO54=Punktsystem!$B$6,IF(AND(Punktsystem!$D$9&lt;&gt;"",'alle Spiele'!$H54-'alle Spiele'!$J54='alle Spiele'!AO54-'alle Spiele'!AP54,'alle Spiele'!$H54&lt;&gt;'alle Spiele'!$J54),Punktsystem!$B$9,0)+IF(AND(Punktsystem!$D$11&lt;&gt;"",OR('alle Spiele'!$H54='alle Spiele'!AO54,'alle Spiele'!$J54='alle Spiele'!AP54)),Punktsystem!$B$11,0)+IF(AND(Punktsystem!$D$10&lt;&gt;"",'alle Spiele'!$H54='alle Spiele'!$J54,'alle Spiele'!AO54='alle Spiele'!AP54,ABS('alle Spiele'!$H54-'alle Spiele'!AO54)=1),Punktsystem!$B$10,0),0)</f>
        <v>0</v>
      </c>
      <c r="AQ54" s="225">
        <f>IF(AO54=Punktsystem!$B$5,IF(AND(Punktsystem!$I$14&lt;&gt;"",'alle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AR54" s="230">
        <f>IF(OR('alle Spiele'!AR54="",'alle Spiele'!AS54=""),0,IF(AND('alle Spiele'!$H54='alle Spiele'!AR54,'alle Spiele'!$J54='alle Spiele'!AS54),Punktsystem!$B$5,IF(OR(AND('alle Spiele'!$H54-'alle Spiele'!$J54&lt;0,'alle Spiele'!AR54-'alle Spiele'!AS54&lt;0),AND('alle Spiele'!$H54-'alle Spiele'!$J54&gt;0,'alle Spiele'!AR54-'alle Spiele'!AS54&gt;0),AND('alle Spiele'!$H54-'alle Spiele'!$J54=0,'alle Spiele'!AR54-'alle Spiele'!AS54=0)),Punktsystem!$B$6,0)))</f>
        <v>0</v>
      </c>
      <c r="AS54" s="224">
        <f>IF(AR54=Punktsystem!$B$6,IF(AND(Punktsystem!$D$9&lt;&gt;"",'alle Spiele'!$H54-'alle Spiele'!$J54='alle Spiele'!AR54-'alle Spiele'!AS54,'alle Spiele'!$H54&lt;&gt;'alle Spiele'!$J54),Punktsystem!$B$9,0)+IF(AND(Punktsystem!$D$11&lt;&gt;"",OR('alle Spiele'!$H54='alle Spiele'!AR54,'alle Spiele'!$J54='alle Spiele'!AS54)),Punktsystem!$B$11,0)+IF(AND(Punktsystem!$D$10&lt;&gt;"",'alle Spiele'!$H54='alle Spiele'!$J54,'alle Spiele'!AR54='alle Spiele'!AS54,ABS('alle Spiele'!$H54-'alle Spiele'!AR54)=1),Punktsystem!$B$10,0),0)</f>
        <v>0</v>
      </c>
      <c r="AT54" s="225">
        <f>IF(AR54=Punktsystem!$B$5,IF(AND(Punktsystem!$I$14&lt;&gt;"",'alle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AU54" s="230">
        <f>IF(OR('alle Spiele'!AU54="",'alle Spiele'!AV54=""),0,IF(AND('alle Spiele'!$H54='alle Spiele'!AU54,'alle Spiele'!$J54='alle Spiele'!AV54),Punktsystem!$B$5,IF(OR(AND('alle Spiele'!$H54-'alle Spiele'!$J54&lt;0,'alle Spiele'!AU54-'alle Spiele'!AV54&lt;0),AND('alle Spiele'!$H54-'alle Spiele'!$J54&gt;0,'alle Spiele'!AU54-'alle Spiele'!AV54&gt;0),AND('alle Spiele'!$H54-'alle Spiele'!$J54=0,'alle Spiele'!AU54-'alle Spiele'!AV54=0)),Punktsystem!$B$6,0)))</f>
        <v>0</v>
      </c>
      <c r="AV54" s="224">
        <f>IF(AU54=Punktsystem!$B$6,IF(AND(Punktsystem!$D$9&lt;&gt;"",'alle Spiele'!$H54-'alle Spiele'!$J54='alle Spiele'!AU54-'alle Spiele'!AV54,'alle Spiele'!$H54&lt;&gt;'alle Spiele'!$J54),Punktsystem!$B$9,0)+IF(AND(Punktsystem!$D$11&lt;&gt;"",OR('alle Spiele'!$H54='alle Spiele'!AU54,'alle Spiele'!$J54='alle Spiele'!AV54)),Punktsystem!$B$11,0)+IF(AND(Punktsystem!$D$10&lt;&gt;"",'alle Spiele'!$H54='alle Spiele'!$J54,'alle Spiele'!AU54='alle Spiele'!AV54,ABS('alle Spiele'!$H54-'alle Spiele'!AU54)=1),Punktsystem!$B$10,0),0)</f>
        <v>0</v>
      </c>
      <c r="AW54" s="225">
        <f>IF(AU54=Punktsystem!$B$5,IF(AND(Punktsystem!$I$14&lt;&gt;"",'alle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AX54" s="230">
        <f>IF(OR('alle Spiele'!AX54="",'alle Spiele'!AY54=""),0,IF(AND('alle Spiele'!$H54='alle Spiele'!AX54,'alle Spiele'!$J54='alle Spiele'!AY54),Punktsystem!$B$5,IF(OR(AND('alle Spiele'!$H54-'alle Spiele'!$J54&lt;0,'alle Spiele'!AX54-'alle Spiele'!AY54&lt;0),AND('alle Spiele'!$H54-'alle Spiele'!$J54&gt;0,'alle Spiele'!AX54-'alle Spiele'!AY54&gt;0),AND('alle Spiele'!$H54-'alle Spiele'!$J54=0,'alle Spiele'!AX54-'alle Spiele'!AY54=0)),Punktsystem!$B$6,0)))</f>
        <v>0</v>
      </c>
      <c r="AY54" s="224">
        <f>IF(AX54=Punktsystem!$B$6,IF(AND(Punktsystem!$D$9&lt;&gt;"",'alle Spiele'!$H54-'alle Spiele'!$J54='alle Spiele'!AX54-'alle Spiele'!AY54,'alle Spiele'!$H54&lt;&gt;'alle Spiele'!$J54),Punktsystem!$B$9,0)+IF(AND(Punktsystem!$D$11&lt;&gt;"",OR('alle Spiele'!$H54='alle Spiele'!AX54,'alle Spiele'!$J54='alle Spiele'!AY54)),Punktsystem!$B$11,0)+IF(AND(Punktsystem!$D$10&lt;&gt;"",'alle Spiele'!$H54='alle Spiele'!$J54,'alle Spiele'!AX54='alle Spiele'!AY54,ABS('alle Spiele'!$H54-'alle Spiele'!AX54)=1),Punktsystem!$B$10,0),0)</f>
        <v>0</v>
      </c>
      <c r="AZ54" s="225">
        <f>IF(AX54=Punktsystem!$B$5,IF(AND(Punktsystem!$I$14&lt;&gt;"",'alle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BA54" s="230">
        <f>IF(OR('alle Spiele'!BA54="",'alle Spiele'!BB54=""),0,IF(AND('alle Spiele'!$H54='alle Spiele'!BA54,'alle Spiele'!$J54='alle Spiele'!BB54),Punktsystem!$B$5,IF(OR(AND('alle Spiele'!$H54-'alle Spiele'!$J54&lt;0,'alle Spiele'!BA54-'alle Spiele'!BB54&lt;0),AND('alle Spiele'!$H54-'alle Spiele'!$J54&gt;0,'alle Spiele'!BA54-'alle Spiele'!BB54&gt;0),AND('alle Spiele'!$H54-'alle Spiele'!$J54=0,'alle Spiele'!BA54-'alle Spiele'!BB54=0)),Punktsystem!$B$6,0)))</f>
        <v>0</v>
      </c>
      <c r="BB54" s="224">
        <f>IF(BA54=Punktsystem!$B$6,IF(AND(Punktsystem!$D$9&lt;&gt;"",'alle Spiele'!$H54-'alle Spiele'!$J54='alle Spiele'!BA54-'alle Spiele'!BB54,'alle Spiele'!$H54&lt;&gt;'alle Spiele'!$J54),Punktsystem!$B$9,0)+IF(AND(Punktsystem!$D$11&lt;&gt;"",OR('alle Spiele'!$H54='alle Spiele'!BA54,'alle Spiele'!$J54='alle Spiele'!BB54)),Punktsystem!$B$11,0)+IF(AND(Punktsystem!$D$10&lt;&gt;"",'alle Spiele'!$H54='alle Spiele'!$J54,'alle Spiele'!BA54='alle Spiele'!BB54,ABS('alle Spiele'!$H54-'alle Spiele'!BA54)=1),Punktsystem!$B$10,0),0)</f>
        <v>0</v>
      </c>
      <c r="BC54" s="225">
        <f>IF(BA54=Punktsystem!$B$5,IF(AND(Punktsystem!$I$14&lt;&gt;"",'alle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BD54" s="230">
        <f>IF(OR('alle Spiele'!BD54="",'alle Spiele'!BE54=""),0,IF(AND('alle Spiele'!$H54='alle Spiele'!BD54,'alle Spiele'!$J54='alle Spiele'!BE54),Punktsystem!$B$5,IF(OR(AND('alle Spiele'!$H54-'alle Spiele'!$J54&lt;0,'alle Spiele'!BD54-'alle Spiele'!BE54&lt;0),AND('alle Spiele'!$H54-'alle Spiele'!$J54&gt;0,'alle Spiele'!BD54-'alle Spiele'!BE54&gt;0),AND('alle Spiele'!$H54-'alle Spiele'!$J54=0,'alle Spiele'!BD54-'alle Spiele'!BE54=0)),Punktsystem!$B$6,0)))</f>
        <v>0</v>
      </c>
      <c r="BE54" s="224">
        <f>IF(BD54=Punktsystem!$B$6,IF(AND(Punktsystem!$D$9&lt;&gt;"",'alle Spiele'!$H54-'alle Spiele'!$J54='alle Spiele'!BD54-'alle Spiele'!BE54,'alle Spiele'!$H54&lt;&gt;'alle Spiele'!$J54),Punktsystem!$B$9,0)+IF(AND(Punktsystem!$D$11&lt;&gt;"",OR('alle Spiele'!$H54='alle Spiele'!BD54,'alle Spiele'!$J54='alle Spiele'!BE54)),Punktsystem!$B$11,0)+IF(AND(Punktsystem!$D$10&lt;&gt;"",'alle Spiele'!$H54='alle Spiele'!$J54,'alle Spiele'!BD54='alle Spiele'!BE54,ABS('alle Spiele'!$H54-'alle Spiele'!BD54)=1),Punktsystem!$B$10,0),0)</f>
        <v>0</v>
      </c>
      <c r="BF54" s="225">
        <f>IF(BD54=Punktsystem!$B$5,IF(AND(Punktsystem!$I$14&lt;&gt;"",'alle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BG54" s="230">
        <f>IF(OR('alle Spiele'!BG54="",'alle Spiele'!BH54=""),0,IF(AND('alle Spiele'!$H54='alle Spiele'!BG54,'alle Spiele'!$J54='alle Spiele'!BH54),Punktsystem!$B$5,IF(OR(AND('alle Spiele'!$H54-'alle Spiele'!$J54&lt;0,'alle Spiele'!BG54-'alle Spiele'!BH54&lt;0),AND('alle Spiele'!$H54-'alle Spiele'!$J54&gt;0,'alle Spiele'!BG54-'alle Spiele'!BH54&gt;0),AND('alle Spiele'!$H54-'alle Spiele'!$J54=0,'alle Spiele'!BG54-'alle Spiele'!BH54=0)),Punktsystem!$B$6,0)))</f>
        <v>0</v>
      </c>
      <c r="BH54" s="224">
        <f>IF(BG54=Punktsystem!$B$6,IF(AND(Punktsystem!$D$9&lt;&gt;"",'alle Spiele'!$H54-'alle Spiele'!$J54='alle Spiele'!BG54-'alle Spiele'!BH54,'alle Spiele'!$H54&lt;&gt;'alle Spiele'!$J54),Punktsystem!$B$9,0)+IF(AND(Punktsystem!$D$11&lt;&gt;"",OR('alle Spiele'!$H54='alle Spiele'!BG54,'alle Spiele'!$J54='alle Spiele'!BH54)),Punktsystem!$B$11,0)+IF(AND(Punktsystem!$D$10&lt;&gt;"",'alle Spiele'!$H54='alle Spiele'!$J54,'alle Spiele'!BG54='alle Spiele'!BH54,ABS('alle Spiele'!$H54-'alle Spiele'!BG54)=1),Punktsystem!$B$10,0),0)</f>
        <v>0</v>
      </c>
      <c r="BI54" s="225">
        <f>IF(BG54=Punktsystem!$B$5,IF(AND(Punktsystem!$I$14&lt;&gt;"",'alle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BJ54" s="230">
        <f>IF(OR('alle Spiele'!BJ54="",'alle Spiele'!BK54=""),0,IF(AND('alle Spiele'!$H54='alle Spiele'!BJ54,'alle Spiele'!$J54='alle Spiele'!BK54),Punktsystem!$B$5,IF(OR(AND('alle Spiele'!$H54-'alle Spiele'!$J54&lt;0,'alle Spiele'!BJ54-'alle Spiele'!BK54&lt;0),AND('alle Spiele'!$H54-'alle Spiele'!$J54&gt;0,'alle Spiele'!BJ54-'alle Spiele'!BK54&gt;0),AND('alle Spiele'!$H54-'alle Spiele'!$J54=0,'alle Spiele'!BJ54-'alle Spiele'!BK54=0)),Punktsystem!$B$6,0)))</f>
        <v>0</v>
      </c>
      <c r="BK54" s="224">
        <f>IF(BJ54=Punktsystem!$B$6,IF(AND(Punktsystem!$D$9&lt;&gt;"",'alle Spiele'!$H54-'alle Spiele'!$J54='alle Spiele'!BJ54-'alle Spiele'!BK54,'alle Spiele'!$H54&lt;&gt;'alle Spiele'!$J54),Punktsystem!$B$9,0)+IF(AND(Punktsystem!$D$11&lt;&gt;"",OR('alle Spiele'!$H54='alle Spiele'!BJ54,'alle Spiele'!$J54='alle Spiele'!BK54)),Punktsystem!$B$11,0)+IF(AND(Punktsystem!$D$10&lt;&gt;"",'alle Spiele'!$H54='alle Spiele'!$J54,'alle Spiele'!BJ54='alle Spiele'!BK54,ABS('alle Spiele'!$H54-'alle Spiele'!BJ54)=1),Punktsystem!$B$10,0),0)</f>
        <v>0</v>
      </c>
      <c r="BL54" s="225">
        <f>IF(BJ54=Punktsystem!$B$5,IF(AND(Punktsystem!$I$14&lt;&gt;"",'alle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BM54" s="230">
        <f>IF(OR('alle Spiele'!BM54="",'alle Spiele'!BN54=""),0,IF(AND('alle Spiele'!$H54='alle Spiele'!BM54,'alle Spiele'!$J54='alle Spiele'!BN54),Punktsystem!$B$5,IF(OR(AND('alle Spiele'!$H54-'alle Spiele'!$J54&lt;0,'alle Spiele'!BM54-'alle Spiele'!BN54&lt;0),AND('alle Spiele'!$H54-'alle Spiele'!$J54&gt;0,'alle Spiele'!BM54-'alle Spiele'!BN54&gt;0),AND('alle Spiele'!$H54-'alle Spiele'!$J54=0,'alle Spiele'!BM54-'alle Spiele'!BN54=0)),Punktsystem!$B$6,0)))</f>
        <v>0</v>
      </c>
      <c r="BN54" s="224">
        <f>IF(BM54=Punktsystem!$B$6,IF(AND(Punktsystem!$D$9&lt;&gt;"",'alle Spiele'!$H54-'alle Spiele'!$J54='alle Spiele'!BM54-'alle Spiele'!BN54,'alle Spiele'!$H54&lt;&gt;'alle Spiele'!$J54),Punktsystem!$B$9,0)+IF(AND(Punktsystem!$D$11&lt;&gt;"",OR('alle Spiele'!$H54='alle Spiele'!BM54,'alle Spiele'!$J54='alle Spiele'!BN54)),Punktsystem!$B$11,0)+IF(AND(Punktsystem!$D$10&lt;&gt;"",'alle Spiele'!$H54='alle Spiele'!$J54,'alle Spiele'!BM54='alle Spiele'!BN54,ABS('alle Spiele'!$H54-'alle Spiele'!BM54)=1),Punktsystem!$B$10,0),0)</f>
        <v>0</v>
      </c>
      <c r="BO54" s="225">
        <f>IF(BM54=Punktsystem!$B$5,IF(AND(Punktsystem!$I$14&lt;&gt;"",'alle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BP54" s="230">
        <f>IF(OR('alle Spiele'!BP54="",'alle Spiele'!BQ54=""),0,IF(AND('alle Spiele'!$H54='alle Spiele'!BP54,'alle Spiele'!$J54='alle Spiele'!BQ54),Punktsystem!$B$5,IF(OR(AND('alle Spiele'!$H54-'alle Spiele'!$J54&lt;0,'alle Spiele'!BP54-'alle Spiele'!BQ54&lt;0),AND('alle Spiele'!$H54-'alle Spiele'!$J54&gt;0,'alle Spiele'!BP54-'alle Spiele'!BQ54&gt;0),AND('alle Spiele'!$H54-'alle Spiele'!$J54=0,'alle Spiele'!BP54-'alle Spiele'!BQ54=0)),Punktsystem!$B$6,0)))</f>
        <v>0</v>
      </c>
      <c r="BQ54" s="224">
        <f>IF(BP54=Punktsystem!$B$6,IF(AND(Punktsystem!$D$9&lt;&gt;"",'alle Spiele'!$H54-'alle Spiele'!$J54='alle Spiele'!BP54-'alle Spiele'!BQ54,'alle Spiele'!$H54&lt;&gt;'alle Spiele'!$J54),Punktsystem!$B$9,0)+IF(AND(Punktsystem!$D$11&lt;&gt;"",OR('alle Spiele'!$H54='alle Spiele'!BP54,'alle Spiele'!$J54='alle Spiele'!BQ54)),Punktsystem!$B$11,0)+IF(AND(Punktsystem!$D$10&lt;&gt;"",'alle Spiele'!$H54='alle Spiele'!$J54,'alle Spiele'!BP54='alle Spiele'!BQ54,ABS('alle Spiele'!$H54-'alle Spiele'!BP54)=1),Punktsystem!$B$10,0),0)</f>
        <v>0</v>
      </c>
      <c r="BR54" s="225">
        <f>IF(BP54=Punktsystem!$B$5,IF(AND(Punktsystem!$I$14&lt;&gt;"",'alle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BS54" s="230">
        <f>IF(OR('alle Spiele'!BS54="",'alle Spiele'!BT54=""),0,IF(AND('alle Spiele'!$H54='alle Spiele'!BS54,'alle Spiele'!$J54='alle Spiele'!BT54),Punktsystem!$B$5,IF(OR(AND('alle Spiele'!$H54-'alle Spiele'!$J54&lt;0,'alle Spiele'!BS54-'alle Spiele'!BT54&lt;0),AND('alle Spiele'!$H54-'alle Spiele'!$J54&gt;0,'alle Spiele'!BS54-'alle Spiele'!BT54&gt;0),AND('alle Spiele'!$H54-'alle Spiele'!$J54=0,'alle Spiele'!BS54-'alle Spiele'!BT54=0)),Punktsystem!$B$6,0)))</f>
        <v>0</v>
      </c>
      <c r="BT54" s="224">
        <f>IF(BS54=Punktsystem!$B$6,IF(AND(Punktsystem!$D$9&lt;&gt;"",'alle Spiele'!$H54-'alle Spiele'!$J54='alle Spiele'!BS54-'alle Spiele'!BT54,'alle Spiele'!$H54&lt;&gt;'alle Spiele'!$J54),Punktsystem!$B$9,0)+IF(AND(Punktsystem!$D$11&lt;&gt;"",OR('alle Spiele'!$H54='alle Spiele'!BS54,'alle Spiele'!$J54='alle Spiele'!BT54)),Punktsystem!$B$11,0)+IF(AND(Punktsystem!$D$10&lt;&gt;"",'alle Spiele'!$H54='alle Spiele'!$J54,'alle Spiele'!BS54='alle Spiele'!BT54,ABS('alle Spiele'!$H54-'alle Spiele'!BS54)=1),Punktsystem!$B$10,0),0)</f>
        <v>0</v>
      </c>
      <c r="BU54" s="225">
        <f>IF(BS54=Punktsystem!$B$5,IF(AND(Punktsystem!$I$14&lt;&gt;"",'alle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BV54" s="230">
        <f>IF(OR('alle Spiele'!BV54="",'alle Spiele'!BW54=""),0,IF(AND('alle Spiele'!$H54='alle Spiele'!BV54,'alle Spiele'!$J54='alle Spiele'!BW54),Punktsystem!$B$5,IF(OR(AND('alle Spiele'!$H54-'alle Spiele'!$J54&lt;0,'alle Spiele'!BV54-'alle Spiele'!BW54&lt;0),AND('alle Spiele'!$H54-'alle Spiele'!$J54&gt;0,'alle Spiele'!BV54-'alle Spiele'!BW54&gt;0),AND('alle Spiele'!$H54-'alle Spiele'!$J54=0,'alle Spiele'!BV54-'alle Spiele'!BW54=0)),Punktsystem!$B$6,0)))</f>
        <v>0</v>
      </c>
      <c r="BW54" s="224">
        <f>IF(BV54=Punktsystem!$B$6,IF(AND(Punktsystem!$D$9&lt;&gt;"",'alle Spiele'!$H54-'alle Spiele'!$J54='alle Spiele'!BV54-'alle Spiele'!BW54,'alle Spiele'!$H54&lt;&gt;'alle Spiele'!$J54),Punktsystem!$B$9,0)+IF(AND(Punktsystem!$D$11&lt;&gt;"",OR('alle Spiele'!$H54='alle Spiele'!BV54,'alle Spiele'!$J54='alle Spiele'!BW54)),Punktsystem!$B$11,0)+IF(AND(Punktsystem!$D$10&lt;&gt;"",'alle Spiele'!$H54='alle Spiele'!$J54,'alle Spiele'!BV54='alle Spiele'!BW54,ABS('alle Spiele'!$H54-'alle Spiele'!BV54)=1),Punktsystem!$B$10,0),0)</f>
        <v>0</v>
      </c>
      <c r="BX54" s="225">
        <f>IF(BV54=Punktsystem!$B$5,IF(AND(Punktsystem!$I$14&lt;&gt;"",'alle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BY54" s="230">
        <f>IF(OR('alle Spiele'!BY54="",'alle Spiele'!BZ54=""),0,IF(AND('alle Spiele'!$H54='alle Spiele'!BY54,'alle Spiele'!$J54='alle Spiele'!BZ54),Punktsystem!$B$5,IF(OR(AND('alle Spiele'!$H54-'alle Spiele'!$J54&lt;0,'alle Spiele'!BY54-'alle Spiele'!BZ54&lt;0),AND('alle Spiele'!$H54-'alle Spiele'!$J54&gt;0,'alle Spiele'!BY54-'alle Spiele'!BZ54&gt;0),AND('alle Spiele'!$H54-'alle Spiele'!$J54=0,'alle Spiele'!BY54-'alle Spiele'!BZ54=0)),Punktsystem!$B$6,0)))</f>
        <v>0</v>
      </c>
      <c r="BZ54" s="224">
        <f>IF(BY54=Punktsystem!$B$6,IF(AND(Punktsystem!$D$9&lt;&gt;"",'alle Spiele'!$H54-'alle Spiele'!$J54='alle Spiele'!BY54-'alle Spiele'!BZ54,'alle Spiele'!$H54&lt;&gt;'alle Spiele'!$J54),Punktsystem!$B$9,0)+IF(AND(Punktsystem!$D$11&lt;&gt;"",OR('alle Spiele'!$H54='alle Spiele'!BY54,'alle Spiele'!$J54='alle Spiele'!BZ54)),Punktsystem!$B$11,0)+IF(AND(Punktsystem!$D$10&lt;&gt;"",'alle Spiele'!$H54='alle Spiele'!$J54,'alle Spiele'!BY54='alle Spiele'!BZ54,ABS('alle Spiele'!$H54-'alle Spiele'!BY54)=1),Punktsystem!$B$10,0),0)</f>
        <v>0</v>
      </c>
      <c r="CA54" s="225">
        <f>IF(BY54=Punktsystem!$B$5,IF(AND(Punktsystem!$I$14&lt;&gt;"",'alle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CB54" s="230">
        <f>IF(OR('alle Spiele'!CB54="",'alle Spiele'!CC54=""),0,IF(AND('alle Spiele'!$H54='alle Spiele'!CB54,'alle Spiele'!$J54='alle Spiele'!CC54),Punktsystem!$B$5,IF(OR(AND('alle Spiele'!$H54-'alle Spiele'!$J54&lt;0,'alle Spiele'!CB54-'alle Spiele'!CC54&lt;0),AND('alle Spiele'!$H54-'alle Spiele'!$J54&gt;0,'alle Spiele'!CB54-'alle Spiele'!CC54&gt;0),AND('alle Spiele'!$H54-'alle Spiele'!$J54=0,'alle Spiele'!CB54-'alle Spiele'!CC54=0)),Punktsystem!$B$6,0)))</f>
        <v>0</v>
      </c>
      <c r="CC54" s="224">
        <f>IF(CB54=Punktsystem!$B$6,IF(AND(Punktsystem!$D$9&lt;&gt;"",'alle Spiele'!$H54-'alle Spiele'!$J54='alle Spiele'!CB54-'alle Spiele'!CC54,'alle Spiele'!$H54&lt;&gt;'alle Spiele'!$J54),Punktsystem!$B$9,0)+IF(AND(Punktsystem!$D$11&lt;&gt;"",OR('alle Spiele'!$H54='alle Spiele'!CB54,'alle Spiele'!$J54='alle Spiele'!CC54)),Punktsystem!$B$11,0)+IF(AND(Punktsystem!$D$10&lt;&gt;"",'alle Spiele'!$H54='alle Spiele'!$J54,'alle Spiele'!CB54='alle Spiele'!CC54,ABS('alle Spiele'!$H54-'alle Spiele'!CB54)=1),Punktsystem!$B$10,0),0)</f>
        <v>0</v>
      </c>
      <c r="CD54" s="225">
        <f>IF(CB54=Punktsystem!$B$5,IF(AND(Punktsystem!$I$14&lt;&gt;"",'alle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CE54" s="230">
        <f>IF(OR('alle Spiele'!CE54="",'alle Spiele'!CF54=""),0,IF(AND('alle Spiele'!$H54='alle Spiele'!CE54,'alle Spiele'!$J54='alle Spiele'!CF54),Punktsystem!$B$5,IF(OR(AND('alle Spiele'!$H54-'alle Spiele'!$J54&lt;0,'alle Spiele'!CE54-'alle Spiele'!CF54&lt;0),AND('alle Spiele'!$H54-'alle Spiele'!$J54&gt;0,'alle Spiele'!CE54-'alle Spiele'!CF54&gt;0),AND('alle Spiele'!$H54-'alle Spiele'!$J54=0,'alle Spiele'!CE54-'alle Spiele'!CF54=0)),Punktsystem!$B$6,0)))</f>
        <v>0</v>
      </c>
      <c r="CF54" s="224">
        <f>IF(CE54=Punktsystem!$B$6,IF(AND(Punktsystem!$D$9&lt;&gt;"",'alle Spiele'!$H54-'alle Spiele'!$J54='alle Spiele'!CE54-'alle Spiele'!CF54,'alle Spiele'!$H54&lt;&gt;'alle Spiele'!$J54),Punktsystem!$B$9,0)+IF(AND(Punktsystem!$D$11&lt;&gt;"",OR('alle Spiele'!$H54='alle Spiele'!CE54,'alle Spiele'!$J54='alle Spiele'!CF54)),Punktsystem!$B$11,0)+IF(AND(Punktsystem!$D$10&lt;&gt;"",'alle Spiele'!$H54='alle Spiele'!$J54,'alle Spiele'!CE54='alle Spiele'!CF54,ABS('alle Spiele'!$H54-'alle Spiele'!CE54)=1),Punktsystem!$B$10,0),0)</f>
        <v>0</v>
      </c>
      <c r="CG54" s="225">
        <f>IF(CE54=Punktsystem!$B$5,IF(AND(Punktsystem!$I$14&lt;&gt;"",'alle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CH54" s="230">
        <f>IF(OR('alle Spiele'!CH54="",'alle Spiele'!CI54=""),0,IF(AND('alle Spiele'!$H54='alle Spiele'!CH54,'alle Spiele'!$J54='alle Spiele'!CI54),Punktsystem!$B$5,IF(OR(AND('alle Spiele'!$H54-'alle Spiele'!$J54&lt;0,'alle Spiele'!CH54-'alle Spiele'!CI54&lt;0),AND('alle Spiele'!$H54-'alle Spiele'!$J54&gt;0,'alle Spiele'!CH54-'alle Spiele'!CI54&gt;0),AND('alle Spiele'!$H54-'alle Spiele'!$J54=0,'alle Spiele'!CH54-'alle Spiele'!CI54=0)),Punktsystem!$B$6,0)))</f>
        <v>0</v>
      </c>
      <c r="CI54" s="224">
        <f>IF(CH54=Punktsystem!$B$6,IF(AND(Punktsystem!$D$9&lt;&gt;"",'alle Spiele'!$H54-'alle Spiele'!$J54='alle Spiele'!CH54-'alle Spiele'!CI54,'alle Spiele'!$H54&lt;&gt;'alle Spiele'!$J54),Punktsystem!$B$9,0)+IF(AND(Punktsystem!$D$11&lt;&gt;"",OR('alle Spiele'!$H54='alle Spiele'!CH54,'alle Spiele'!$J54='alle Spiele'!CI54)),Punktsystem!$B$11,0)+IF(AND(Punktsystem!$D$10&lt;&gt;"",'alle Spiele'!$H54='alle Spiele'!$J54,'alle Spiele'!CH54='alle Spiele'!CI54,ABS('alle Spiele'!$H54-'alle Spiele'!CH54)=1),Punktsystem!$B$10,0),0)</f>
        <v>0</v>
      </c>
      <c r="CJ54" s="225">
        <f>IF(CH54=Punktsystem!$B$5,IF(AND(Punktsystem!$I$14&lt;&gt;"",'alle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CK54" s="230">
        <f>IF(OR('alle Spiele'!CK54="",'alle Spiele'!CL54=""),0,IF(AND('alle Spiele'!$H54='alle Spiele'!CK54,'alle Spiele'!$J54='alle Spiele'!CL54),Punktsystem!$B$5,IF(OR(AND('alle Spiele'!$H54-'alle Spiele'!$J54&lt;0,'alle Spiele'!CK54-'alle Spiele'!CL54&lt;0),AND('alle Spiele'!$H54-'alle Spiele'!$J54&gt;0,'alle Spiele'!CK54-'alle Spiele'!CL54&gt;0),AND('alle Spiele'!$H54-'alle Spiele'!$J54=0,'alle Spiele'!CK54-'alle Spiele'!CL54=0)),Punktsystem!$B$6,0)))</f>
        <v>0</v>
      </c>
      <c r="CL54" s="224">
        <f>IF(CK54=Punktsystem!$B$6,IF(AND(Punktsystem!$D$9&lt;&gt;"",'alle Spiele'!$H54-'alle Spiele'!$J54='alle Spiele'!CK54-'alle Spiele'!CL54,'alle Spiele'!$H54&lt;&gt;'alle Spiele'!$J54),Punktsystem!$B$9,0)+IF(AND(Punktsystem!$D$11&lt;&gt;"",OR('alle Spiele'!$H54='alle Spiele'!CK54,'alle Spiele'!$J54='alle Spiele'!CL54)),Punktsystem!$B$11,0)+IF(AND(Punktsystem!$D$10&lt;&gt;"",'alle Spiele'!$H54='alle Spiele'!$J54,'alle Spiele'!CK54='alle Spiele'!CL54,ABS('alle Spiele'!$H54-'alle Spiele'!CK54)=1),Punktsystem!$B$10,0),0)</f>
        <v>0</v>
      </c>
      <c r="CM54" s="225">
        <f>IF(CK54=Punktsystem!$B$5,IF(AND(Punktsystem!$I$14&lt;&gt;"",'alle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CN54" s="230">
        <f>IF(OR('alle Spiele'!CN54="",'alle Spiele'!CO54=""),0,IF(AND('alle Spiele'!$H54='alle Spiele'!CN54,'alle Spiele'!$J54='alle Spiele'!CO54),Punktsystem!$B$5,IF(OR(AND('alle Spiele'!$H54-'alle Spiele'!$J54&lt;0,'alle Spiele'!CN54-'alle Spiele'!CO54&lt;0),AND('alle Spiele'!$H54-'alle Spiele'!$J54&gt;0,'alle Spiele'!CN54-'alle Spiele'!CO54&gt;0),AND('alle Spiele'!$H54-'alle Spiele'!$J54=0,'alle Spiele'!CN54-'alle Spiele'!CO54=0)),Punktsystem!$B$6,0)))</f>
        <v>0</v>
      </c>
      <c r="CO54" s="224">
        <f>IF(CN54=Punktsystem!$B$6,IF(AND(Punktsystem!$D$9&lt;&gt;"",'alle Spiele'!$H54-'alle Spiele'!$J54='alle Spiele'!CN54-'alle Spiele'!CO54,'alle Spiele'!$H54&lt;&gt;'alle Spiele'!$J54),Punktsystem!$B$9,0)+IF(AND(Punktsystem!$D$11&lt;&gt;"",OR('alle Spiele'!$H54='alle Spiele'!CN54,'alle Spiele'!$J54='alle Spiele'!CO54)),Punktsystem!$B$11,0)+IF(AND(Punktsystem!$D$10&lt;&gt;"",'alle Spiele'!$H54='alle Spiele'!$J54,'alle Spiele'!CN54='alle Spiele'!CO54,ABS('alle Spiele'!$H54-'alle Spiele'!CN54)=1),Punktsystem!$B$10,0),0)</f>
        <v>0</v>
      </c>
      <c r="CP54" s="225">
        <f>IF(CN54=Punktsystem!$B$5,IF(AND(Punktsystem!$I$14&lt;&gt;"",'alle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CQ54" s="230">
        <f>IF(OR('alle Spiele'!CQ54="",'alle Spiele'!CR54=""),0,IF(AND('alle Spiele'!$H54='alle Spiele'!CQ54,'alle Spiele'!$J54='alle Spiele'!CR54),Punktsystem!$B$5,IF(OR(AND('alle Spiele'!$H54-'alle Spiele'!$J54&lt;0,'alle Spiele'!CQ54-'alle Spiele'!CR54&lt;0),AND('alle Spiele'!$H54-'alle Spiele'!$J54&gt;0,'alle Spiele'!CQ54-'alle Spiele'!CR54&gt;0),AND('alle Spiele'!$H54-'alle Spiele'!$J54=0,'alle Spiele'!CQ54-'alle Spiele'!CR54=0)),Punktsystem!$B$6,0)))</f>
        <v>0</v>
      </c>
      <c r="CR54" s="224">
        <f>IF(CQ54=Punktsystem!$B$6,IF(AND(Punktsystem!$D$9&lt;&gt;"",'alle Spiele'!$H54-'alle Spiele'!$J54='alle Spiele'!CQ54-'alle Spiele'!CR54,'alle Spiele'!$H54&lt;&gt;'alle Spiele'!$J54),Punktsystem!$B$9,0)+IF(AND(Punktsystem!$D$11&lt;&gt;"",OR('alle Spiele'!$H54='alle Spiele'!CQ54,'alle Spiele'!$J54='alle Spiele'!CR54)),Punktsystem!$B$11,0)+IF(AND(Punktsystem!$D$10&lt;&gt;"",'alle Spiele'!$H54='alle Spiele'!$J54,'alle Spiele'!CQ54='alle Spiele'!CR54,ABS('alle Spiele'!$H54-'alle Spiele'!CQ54)=1),Punktsystem!$B$10,0),0)</f>
        <v>0</v>
      </c>
      <c r="CS54" s="225">
        <f>IF(CQ54=Punktsystem!$B$5,IF(AND(Punktsystem!$I$14&lt;&gt;"",'alle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CT54" s="230">
        <f>IF(OR('alle Spiele'!CT54="",'alle Spiele'!CU54=""),0,IF(AND('alle Spiele'!$H54='alle Spiele'!CT54,'alle Spiele'!$J54='alle Spiele'!CU54),Punktsystem!$B$5,IF(OR(AND('alle Spiele'!$H54-'alle Spiele'!$J54&lt;0,'alle Spiele'!CT54-'alle Spiele'!CU54&lt;0),AND('alle Spiele'!$H54-'alle Spiele'!$J54&gt;0,'alle Spiele'!CT54-'alle Spiele'!CU54&gt;0),AND('alle Spiele'!$H54-'alle Spiele'!$J54=0,'alle Spiele'!CT54-'alle Spiele'!CU54=0)),Punktsystem!$B$6,0)))</f>
        <v>0</v>
      </c>
      <c r="CU54" s="224">
        <f>IF(CT54=Punktsystem!$B$6,IF(AND(Punktsystem!$D$9&lt;&gt;"",'alle Spiele'!$H54-'alle Spiele'!$J54='alle Spiele'!CT54-'alle Spiele'!CU54,'alle Spiele'!$H54&lt;&gt;'alle Spiele'!$J54),Punktsystem!$B$9,0)+IF(AND(Punktsystem!$D$11&lt;&gt;"",OR('alle Spiele'!$H54='alle Spiele'!CT54,'alle Spiele'!$J54='alle Spiele'!CU54)),Punktsystem!$B$11,0)+IF(AND(Punktsystem!$D$10&lt;&gt;"",'alle Spiele'!$H54='alle Spiele'!$J54,'alle Spiele'!CT54='alle Spiele'!CU54,ABS('alle Spiele'!$H54-'alle Spiele'!CT54)=1),Punktsystem!$B$10,0),0)</f>
        <v>0</v>
      </c>
      <c r="CV54" s="225">
        <f>IF(CT54=Punktsystem!$B$5,IF(AND(Punktsystem!$I$14&lt;&gt;"",'alle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CW54" s="230">
        <f>IF(OR('alle Spiele'!CW54="",'alle Spiele'!CX54=""),0,IF(AND('alle Spiele'!$H54='alle Spiele'!CW54,'alle Spiele'!$J54='alle Spiele'!CX54),Punktsystem!$B$5,IF(OR(AND('alle Spiele'!$H54-'alle Spiele'!$J54&lt;0,'alle Spiele'!CW54-'alle Spiele'!CX54&lt;0),AND('alle Spiele'!$H54-'alle Spiele'!$J54&gt;0,'alle Spiele'!CW54-'alle Spiele'!CX54&gt;0),AND('alle Spiele'!$H54-'alle Spiele'!$J54=0,'alle Spiele'!CW54-'alle Spiele'!CX54=0)),Punktsystem!$B$6,0)))</f>
        <v>0</v>
      </c>
      <c r="CX54" s="224">
        <f>IF(CW54=Punktsystem!$B$6,IF(AND(Punktsystem!$D$9&lt;&gt;"",'alle Spiele'!$H54-'alle Spiele'!$J54='alle Spiele'!CW54-'alle Spiele'!CX54,'alle Spiele'!$H54&lt;&gt;'alle Spiele'!$J54),Punktsystem!$B$9,0)+IF(AND(Punktsystem!$D$11&lt;&gt;"",OR('alle Spiele'!$H54='alle Spiele'!CW54,'alle Spiele'!$J54='alle Spiele'!CX54)),Punktsystem!$B$11,0)+IF(AND(Punktsystem!$D$10&lt;&gt;"",'alle Spiele'!$H54='alle Spiele'!$J54,'alle Spiele'!CW54='alle Spiele'!CX54,ABS('alle Spiele'!$H54-'alle Spiele'!CW54)=1),Punktsystem!$B$10,0),0)</f>
        <v>0</v>
      </c>
      <c r="CY54" s="225">
        <f>IF(CW54=Punktsystem!$B$5,IF(AND(Punktsystem!$I$14&lt;&gt;"",'alle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CZ54" s="230">
        <f>IF(OR('alle Spiele'!CZ54="",'alle Spiele'!DA54=""),0,IF(AND('alle Spiele'!$H54='alle Spiele'!CZ54,'alle Spiele'!$J54='alle Spiele'!DA54),Punktsystem!$B$5,IF(OR(AND('alle Spiele'!$H54-'alle Spiele'!$J54&lt;0,'alle Spiele'!CZ54-'alle Spiele'!DA54&lt;0),AND('alle Spiele'!$H54-'alle Spiele'!$J54&gt;0,'alle Spiele'!CZ54-'alle Spiele'!DA54&gt;0),AND('alle Spiele'!$H54-'alle Spiele'!$J54=0,'alle Spiele'!CZ54-'alle Spiele'!DA54=0)),Punktsystem!$B$6,0)))</f>
        <v>0</v>
      </c>
      <c r="DA54" s="224">
        <f>IF(CZ54=Punktsystem!$B$6,IF(AND(Punktsystem!$D$9&lt;&gt;"",'alle Spiele'!$H54-'alle Spiele'!$J54='alle Spiele'!CZ54-'alle Spiele'!DA54,'alle Spiele'!$H54&lt;&gt;'alle Spiele'!$J54),Punktsystem!$B$9,0)+IF(AND(Punktsystem!$D$11&lt;&gt;"",OR('alle Spiele'!$H54='alle Spiele'!CZ54,'alle Spiele'!$J54='alle Spiele'!DA54)),Punktsystem!$B$11,0)+IF(AND(Punktsystem!$D$10&lt;&gt;"",'alle Spiele'!$H54='alle Spiele'!$J54,'alle Spiele'!CZ54='alle Spiele'!DA54,ABS('alle Spiele'!$H54-'alle Spiele'!CZ54)=1),Punktsystem!$B$10,0),0)</f>
        <v>0</v>
      </c>
      <c r="DB54" s="225">
        <f>IF(CZ54=Punktsystem!$B$5,IF(AND(Punktsystem!$I$14&lt;&gt;"",'alle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DC54" s="230">
        <f>IF(OR('alle Spiele'!DC54="",'alle Spiele'!DD54=""),0,IF(AND('alle Spiele'!$H54='alle Spiele'!DC54,'alle Spiele'!$J54='alle Spiele'!DD54),Punktsystem!$B$5,IF(OR(AND('alle Spiele'!$H54-'alle Spiele'!$J54&lt;0,'alle Spiele'!DC54-'alle Spiele'!DD54&lt;0),AND('alle Spiele'!$H54-'alle Spiele'!$J54&gt;0,'alle Spiele'!DC54-'alle Spiele'!DD54&gt;0),AND('alle Spiele'!$H54-'alle Spiele'!$J54=0,'alle Spiele'!DC54-'alle Spiele'!DD54=0)),Punktsystem!$B$6,0)))</f>
        <v>0</v>
      </c>
      <c r="DD54" s="224">
        <f>IF(DC54=Punktsystem!$B$6,IF(AND(Punktsystem!$D$9&lt;&gt;"",'alle Spiele'!$H54-'alle Spiele'!$J54='alle Spiele'!DC54-'alle Spiele'!DD54,'alle Spiele'!$H54&lt;&gt;'alle Spiele'!$J54),Punktsystem!$B$9,0)+IF(AND(Punktsystem!$D$11&lt;&gt;"",OR('alle Spiele'!$H54='alle Spiele'!DC54,'alle Spiele'!$J54='alle Spiele'!DD54)),Punktsystem!$B$11,0)+IF(AND(Punktsystem!$D$10&lt;&gt;"",'alle Spiele'!$H54='alle Spiele'!$J54,'alle Spiele'!DC54='alle Spiele'!DD54,ABS('alle Spiele'!$H54-'alle Spiele'!DC54)=1),Punktsystem!$B$10,0),0)</f>
        <v>0</v>
      </c>
      <c r="DE54" s="225">
        <f>IF(DC54=Punktsystem!$B$5,IF(AND(Punktsystem!$I$14&lt;&gt;"",'alle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DF54" s="230">
        <f>IF(OR('alle Spiele'!DF54="",'alle Spiele'!DG54=""),0,IF(AND('alle Spiele'!$H54='alle Spiele'!DF54,'alle Spiele'!$J54='alle Spiele'!DG54),Punktsystem!$B$5,IF(OR(AND('alle Spiele'!$H54-'alle Spiele'!$J54&lt;0,'alle Spiele'!DF54-'alle Spiele'!DG54&lt;0),AND('alle Spiele'!$H54-'alle Spiele'!$J54&gt;0,'alle Spiele'!DF54-'alle Spiele'!DG54&gt;0),AND('alle Spiele'!$H54-'alle Spiele'!$J54=0,'alle Spiele'!DF54-'alle Spiele'!DG54=0)),Punktsystem!$B$6,0)))</f>
        <v>0</v>
      </c>
      <c r="DG54" s="224">
        <f>IF(DF54=Punktsystem!$B$6,IF(AND(Punktsystem!$D$9&lt;&gt;"",'alle Spiele'!$H54-'alle Spiele'!$J54='alle Spiele'!DF54-'alle Spiele'!DG54,'alle Spiele'!$H54&lt;&gt;'alle Spiele'!$J54),Punktsystem!$B$9,0)+IF(AND(Punktsystem!$D$11&lt;&gt;"",OR('alle Spiele'!$H54='alle Spiele'!DF54,'alle Spiele'!$J54='alle Spiele'!DG54)),Punktsystem!$B$11,0)+IF(AND(Punktsystem!$D$10&lt;&gt;"",'alle Spiele'!$H54='alle Spiele'!$J54,'alle Spiele'!DF54='alle Spiele'!DG54,ABS('alle Spiele'!$H54-'alle Spiele'!DF54)=1),Punktsystem!$B$10,0),0)</f>
        <v>0</v>
      </c>
      <c r="DH54" s="225">
        <f>IF(DF54=Punktsystem!$B$5,IF(AND(Punktsystem!$I$14&lt;&gt;"",'alle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DI54" s="230">
        <f>IF(OR('alle Spiele'!DI54="",'alle Spiele'!DJ54=""),0,IF(AND('alle Spiele'!$H54='alle Spiele'!DI54,'alle Spiele'!$J54='alle Spiele'!DJ54),Punktsystem!$B$5,IF(OR(AND('alle Spiele'!$H54-'alle Spiele'!$J54&lt;0,'alle Spiele'!DI54-'alle Spiele'!DJ54&lt;0),AND('alle Spiele'!$H54-'alle Spiele'!$J54&gt;0,'alle Spiele'!DI54-'alle Spiele'!DJ54&gt;0),AND('alle Spiele'!$H54-'alle Spiele'!$J54=0,'alle Spiele'!DI54-'alle Spiele'!DJ54=0)),Punktsystem!$B$6,0)))</f>
        <v>0</v>
      </c>
      <c r="DJ54" s="224">
        <f>IF(DI54=Punktsystem!$B$6,IF(AND(Punktsystem!$D$9&lt;&gt;"",'alle Spiele'!$H54-'alle Spiele'!$J54='alle Spiele'!DI54-'alle Spiele'!DJ54,'alle Spiele'!$H54&lt;&gt;'alle Spiele'!$J54),Punktsystem!$B$9,0)+IF(AND(Punktsystem!$D$11&lt;&gt;"",OR('alle Spiele'!$H54='alle Spiele'!DI54,'alle Spiele'!$J54='alle Spiele'!DJ54)),Punktsystem!$B$11,0)+IF(AND(Punktsystem!$D$10&lt;&gt;"",'alle Spiele'!$H54='alle Spiele'!$J54,'alle Spiele'!DI54='alle Spiele'!DJ54,ABS('alle Spiele'!$H54-'alle Spiele'!DI54)=1),Punktsystem!$B$10,0),0)</f>
        <v>0</v>
      </c>
      <c r="DK54" s="225">
        <f>IF(DI54=Punktsystem!$B$5,IF(AND(Punktsystem!$I$14&lt;&gt;"",'alle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DL54" s="230">
        <f>IF(OR('alle Spiele'!DL54="",'alle Spiele'!DM54=""),0,IF(AND('alle Spiele'!$H54='alle Spiele'!DL54,'alle Spiele'!$J54='alle Spiele'!DM54),Punktsystem!$B$5,IF(OR(AND('alle Spiele'!$H54-'alle Spiele'!$J54&lt;0,'alle Spiele'!DL54-'alle Spiele'!DM54&lt;0),AND('alle Spiele'!$H54-'alle Spiele'!$J54&gt;0,'alle Spiele'!DL54-'alle Spiele'!DM54&gt;0),AND('alle Spiele'!$H54-'alle Spiele'!$J54=0,'alle Spiele'!DL54-'alle Spiele'!DM54=0)),Punktsystem!$B$6,0)))</f>
        <v>0</v>
      </c>
      <c r="DM54" s="224">
        <f>IF(DL54=Punktsystem!$B$6,IF(AND(Punktsystem!$D$9&lt;&gt;"",'alle Spiele'!$H54-'alle Spiele'!$J54='alle Spiele'!DL54-'alle Spiele'!DM54,'alle Spiele'!$H54&lt;&gt;'alle Spiele'!$J54),Punktsystem!$B$9,0)+IF(AND(Punktsystem!$D$11&lt;&gt;"",OR('alle Spiele'!$H54='alle Spiele'!DL54,'alle Spiele'!$J54='alle Spiele'!DM54)),Punktsystem!$B$11,0)+IF(AND(Punktsystem!$D$10&lt;&gt;"",'alle Spiele'!$H54='alle Spiele'!$J54,'alle Spiele'!DL54='alle Spiele'!DM54,ABS('alle Spiele'!$H54-'alle Spiele'!DL54)=1),Punktsystem!$B$10,0),0)</f>
        <v>0</v>
      </c>
      <c r="DN54" s="225">
        <f>IF(DL54=Punktsystem!$B$5,IF(AND(Punktsystem!$I$14&lt;&gt;"",'alle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DO54" s="230">
        <f>IF(OR('alle Spiele'!DO54="",'alle Spiele'!DP54=""),0,IF(AND('alle Spiele'!$H54='alle Spiele'!DO54,'alle Spiele'!$J54='alle Spiele'!DP54),Punktsystem!$B$5,IF(OR(AND('alle Spiele'!$H54-'alle Spiele'!$J54&lt;0,'alle Spiele'!DO54-'alle Spiele'!DP54&lt;0),AND('alle Spiele'!$H54-'alle Spiele'!$J54&gt;0,'alle Spiele'!DO54-'alle Spiele'!DP54&gt;0),AND('alle Spiele'!$H54-'alle Spiele'!$J54=0,'alle Spiele'!DO54-'alle Spiele'!DP54=0)),Punktsystem!$B$6,0)))</f>
        <v>0</v>
      </c>
      <c r="DP54" s="224">
        <f>IF(DO54=Punktsystem!$B$6,IF(AND(Punktsystem!$D$9&lt;&gt;"",'alle Spiele'!$H54-'alle Spiele'!$J54='alle Spiele'!DO54-'alle Spiele'!DP54,'alle Spiele'!$H54&lt;&gt;'alle Spiele'!$J54),Punktsystem!$B$9,0)+IF(AND(Punktsystem!$D$11&lt;&gt;"",OR('alle Spiele'!$H54='alle Spiele'!DO54,'alle Spiele'!$J54='alle Spiele'!DP54)),Punktsystem!$B$11,0)+IF(AND(Punktsystem!$D$10&lt;&gt;"",'alle Spiele'!$H54='alle Spiele'!$J54,'alle Spiele'!DO54='alle Spiele'!DP54,ABS('alle Spiele'!$H54-'alle Spiele'!DO54)=1),Punktsystem!$B$10,0),0)</f>
        <v>0</v>
      </c>
      <c r="DQ54" s="225">
        <f>IF(DO54=Punktsystem!$B$5,IF(AND(Punktsystem!$I$14&lt;&gt;"",'alle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DR54" s="230">
        <f>IF(OR('alle Spiele'!DR54="",'alle Spiele'!DS54=""),0,IF(AND('alle Spiele'!$H54='alle Spiele'!DR54,'alle Spiele'!$J54='alle Spiele'!DS54),Punktsystem!$B$5,IF(OR(AND('alle Spiele'!$H54-'alle Spiele'!$J54&lt;0,'alle Spiele'!DR54-'alle Spiele'!DS54&lt;0),AND('alle Spiele'!$H54-'alle Spiele'!$J54&gt;0,'alle Spiele'!DR54-'alle Spiele'!DS54&gt;0),AND('alle Spiele'!$H54-'alle Spiele'!$J54=0,'alle Spiele'!DR54-'alle Spiele'!DS54=0)),Punktsystem!$B$6,0)))</f>
        <v>0</v>
      </c>
      <c r="DS54" s="224">
        <f>IF(DR54=Punktsystem!$B$6,IF(AND(Punktsystem!$D$9&lt;&gt;"",'alle Spiele'!$H54-'alle Spiele'!$J54='alle Spiele'!DR54-'alle Spiele'!DS54,'alle Spiele'!$H54&lt;&gt;'alle Spiele'!$J54),Punktsystem!$B$9,0)+IF(AND(Punktsystem!$D$11&lt;&gt;"",OR('alle Spiele'!$H54='alle Spiele'!DR54,'alle Spiele'!$J54='alle Spiele'!DS54)),Punktsystem!$B$11,0)+IF(AND(Punktsystem!$D$10&lt;&gt;"",'alle Spiele'!$H54='alle Spiele'!$J54,'alle Spiele'!DR54='alle Spiele'!DS54,ABS('alle Spiele'!$H54-'alle Spiele'!DR54)=1),Punktsystem!$B$10,0),0)</f>
        <v>0</v>
      </c>
      <c r="DT54" s="225">
        <f>IF(DR54=Punktsystem!$B$5,IF(AND(Punktsystem!$I$14&lt;&gt;"",'alle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DU54" s="230">
        <f>IF(OR('alle Spiele'!DU54="",'alle Spiele'!DV54=""),0,IF(AND('alle Spiele'!$H54='alle Spiele'!DU54,'alle Spiele'!$J54='alle Spiele'!DV54),Punktsystem!$B$5,IF(OR(AND('alle Spiele'!$H54-'alle Spiele'!$J54&lt;0,'alle Spiele'!DU54-'alle Spiele'!DV54&lt;0),AND('alle Spiele'!$H54-'alle Spiele'!$J54&gt;0,'alle Spiele'!DU54-'alle Spiele'!DV54&gt;0),AND('alle Spiele'!$H54-'alle Spiele'!$J54=0,'alle Spiele'!DU54-'alle Spiele'!DV54=0)),Punktsystem!$B$6,0)))</f>
        <v>0</v>
      </c>
      <c r="DV54" s="224">
        <f>IF(DU54=Punktsystem!$B$6,IF(AND(Punktsystem!$D$9&lt;&gt;"",'alle Spiele'!$H54-'alle Spiele'!$J54='alle Spiele'!DU54-'alle Spiele'!DV54,'alle Spiele'!$H54&lt;&gt;'alle Spiele'!$J54),Punktsystem!$B$9,0)+IF(AND(Punktsystem!$D$11&lt;&gt;"",OR('alle Spiele'!$H54='alle Spiele'!DU54,'alle Spiele'!$J54='alle Spiele'!DV54)),Punktsystem!$B$11,0)+IF(AND(Punktsystem!$D$10&lt;&gt;"",'alle Spiele'!$H54='alle Spiele'!$J54,'alle Spiele'!DU54='alle Spiele'!DV54,ABS('alle Spiele'!$H54-'alle Spiele'!DU54)=1),Punktsystem!$B$10,0),0)</f>
        <v>0</v>
      </c>
      <c r="DW54" s="225">
        <f>IF(DU54=Punktsystem!$B$5,IF(AND(Punktsystem!$I$14&lt;&gt;"",'alle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DX54" s="230">
        <f>IF(OR('alle Spiele'!DX54="",'alle Spiele'!DY54=""),0,IF(AND('alle Spiele'!$H54='alle Spiele'!DX54,'alle Spiele'!$J54='alle Spiele'!DY54),Punktsystem!$B$5,IF(OR(AND('alle Spiele'!$H54-'alle Spiele'!$J54&lt;0,'alle Spiele'!DX54-'alle Spiele'!DY54&lt;0),AND('alle Spiele'!$H54-'alle Spiele'!$J54&gt;0,'alle Spiele'!DX54-'alle Spiele'!DY54&gt;0),AND('alle Spiele'!$H54-'alle Spiele'!$J54=0,'alle Spiele'!DX54-'alle Spiele'!DY54=0)),Punktsystem!$B$6,0)))</f>
        <v>0</v>
      </c>
      <c r="DY54" s="224">
        <f>IF(DX54=Punktsystem!$B$6,IF(AND(Punktsystem!$D$9&lt;&gt;"",'alle Spiele'!$H54-'alle Spiele'!$J54='alle Spiele'!DX54-'alle Spiele'!DY54,'alle Spiele'!$H54&lt;&gt;'alle Spiele'!$J54),Punktsystem!$B$9,0)+IF(AND(Punktsystem!$D$11&lt;&gt;"",OR('alle Spiele'!$H54='alle Spiele'!DX54,'alle Spiele'!$J54='alle Spiele'!DY54)),Punktsystem!$B$11,0)+IF(AND(Punktsystem!$D$10&lt;&gt;"",'alle Spiele'!$H54='alle Spiele'!$J54,'alle Spiele'!DX54='alle Spiele'!DY54,ABS('alle Spiele'!$H54-'alle Spiele'!DX54)=1),Punktsystem!$B$10,0),0)</f>
        <v>0</v>
      </c>
      <c r="DZ54" s="225">
        <f>IF(DX54=Punktsystem!$B$5,IF(AND(Punktsystem!$I$14&lt;&gt;"",'alle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EA54" s="230">
        <f>IF(OR('alle Spiele'!EA54="",'alle Spiele'!EB54=""),0,IF(AND('alle Spiele'!$H54='alle Spiele'!EA54,'alle Spiele'!$J54='alle Spiele'!EB54),Punktsystem!$B$5,IF(OR(AND('alle Spiele'!$H54-'alle Spiele'!$J54&lt;0,'alle Spiele'!EA54-'alle Spiele'!EB54&lt;0),AND('alle Spiele'!$H54-'alle Spiele'!$J54&gt;0,'alle Spiele'!EA54-'alle Spiele'!EB54&gt;0),AND('alle Spiele'!$H54-'alle Spiele'!$J54=0,'alle Spiele'!EA54-'alle Spiele'!EB54=0)),Punktsystem!$B$6,0)))</f>
        <v>0</v>
      </c>
      <c r="EB54" s="224">
        <f>IF(EA54=Punktsystem!$B$6,IF(AND(Punktsystem!$D$9&lt;&gt;"",'alle Spiele'!$H54-'alle Spiele'!$J54='alle Spiele'!EA54-'alle Spiele'!EB54,'alle Spiele'!$H54&lt;&gt;'alle Spiele'!$J54),Punktsystem!$B$9,0)+IF(AND(Punktsystem!$D$11&lt;&gt;"",OR('alle Spiele'!$H54='alle Spiele'!EA54,'alle Spiele'!$J54='alle Spiele'!EB54)),Punktsystem!$B$11,0)+IF(AND(Punktsystem!$D$10&lt;&gt;"",'alle Spiele'!$H54='alle Spiele'!$J54,'alle Spiele'!EA54='alle Spiele'!EB54,ABS('alle Spiele'!$H54-'alle Spiele'!EA54)=1),Punktsystem!$B$10,0),0)</f>
        <v>0</v>
      </c>
      <c r="EC54" s="225">
        <f>IF(EA54=Punktsystem!$B$5,IF(AND(Punktsystem!$I$14&lt;&gt;"",'alle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ED54" s="230">
        <f>IF(OR('alle Spiele'!ED54="",'alle Spiele'!EE54=""),0,IF(AND('alle Spiele'!$H54='alle Spiele'!ED54,'alle Spiele'!$J54='alle Spiele'!EE54),Punktsystem!$B$5,IF(OR(AND('alle Spiele'!$H54-'alle Spiele'!$J54&lt;0,'alle Spiele'!ED54-'alle Spiele'!EE54&lt;0),AND('alle Spiele'!$H54-'alle Spiele'!$J54&gt;0,'alle Spiele'!ED54-'alle Spiele'!EE54&gt;0),AND('alle Spiele'!$H54-'alle Spiele'!$J54=0,'alle Spiele'!ED54-'alle Spiele'!EE54=0)),Punktsystem!$B$6,0)))</f>
        <v>0</v>
      </c>
      <c r="EE54" s="224">
        <f>IF(ED54=Punktsystem!$B$6,IF(AND(Punktsystem!$D$9&lt;&gt;"",'alle Spiele'!$H54-'alle Spiele'!$J54='alle Spiele'!ED54-'alle Spiele'!EE54,'alle Spiele'!$H54&lt;&gt;'alle Spiele'!$J54),Punktsystem!$B$9,0)+IF(AND(Punktsystem!$D$11&lt;&gt;"",OR('alle Spiele'!$H54='alle Spiele'!ED54,'alle Spiele'!$J54='alle Spiele'!EE54)),Punktsystem!$B$11,0)+IF(AND(Punktsystem!$D$10&lt;&gt;"",'alle Spiele'!$H54='alle Spiele'!$J54,'alle Spiele'!ED54='alle Spiele'!EE54,ABS('alle Spiele'!$H54-'alle Spiele'!ED54)=1),Punktsystem!$B$10,0),0)</f>
        <v>0</v>
      </c>
      <c r="EF54" s="225">
        <f>IF(ED54=Punktsystem!$B$5,IF(AND(Punktsystem!$I$14&lt;&gt;"",'alle Spiele'!$H54+'alle Spiele'!$J54&gt;Punktsystem!$D$14),('alle Spiele'!$H54+'alle Spiele'!$J54-Punktsystem!$D$14)*Punktsystem!$F$14,0)+IF(AND(Punktsystem!$I$15&lt;&gt;"",ABS('alle Spiele'!$H54-'alle Spiele'!$J54)&gt;Punktsystem!$D$15),(ABS('alle Spiele'!$H54-'alle Spiele'!$J54)-Punktsystem!$D$15)*Punktsystem!$F$15,0),0)</f>
        <v>0</v>
      </c>
      <c r="EG54" s="230">
        <f>IF(OR('alle Spiele'!EG54="",'alle Spiele'!EH54=""),0,IF(AND('alle Spiele'!$H54='alle Spiele'!EG54,'alle Spiele'!$J54='alle Spiele'!EH54),Punktsystem!$B$5,IF(OR(AND('alle Spiele'!$H54-'alle Spiele'!$J54&lt;0,'alle Spiele'!EG54-'alle Spiele'!EH54&lt;0),AND('alle Spiele'!$H54-'alle Spiele'!$J54&gt;0,'alle Spiele'!EG54-'alle Spiele'!EH54&gt;0),AND('alle Spiele'!$H54-'alle Spiele'!$J54=0,'alle Spiele'!EG54-'alle Spiele'!EH54=0)),Punktsystem!$B$6,0)))</f>
        <v>0</v>
      </c>
      <c r="EH54" s="224">
        <f>IF(EG54=Punktsystem!$B$6,IF(AND(Punktsystem!$D$9&lt;&gt;"",'alle Spiele'!$H54-'alle Spiele'!$J54='alle Spiele'!EG54-'alle Spiele'!EH54,'alle Spiele'!$H54&lt;&gt;'alle Spiele'!$J54),Punktsystem!$B$9,0)+IF(AND(Punktsystem!$D$11&lt;&gt;"",OR('alle Spiele'!$H54='alle Spiele'!EG54,'alle Spiele'!$J54='alle Spiele'!EH54)),Punktsystem!$B$11,0)+IF(AND(Punktsystem!$D$10&lt;&gt;"",'alle Spiele'!$H54='alle Spiele'!$J54,'alle Spiele'!EG54='alle Spiele'!EH54,ABS('alle Spiele'!$H54-'alle Spiele'!EG54)=1),Punktsystem!$B$10,0),0)</f>
        <v>0</v>
      </c>
      <c r="EI54" s="225">
        <f>IF(EG54=Punktsystem!$B$5,IF(AND(Punktsystem!$I$14&lt;&gt;"",'alle Spiele'!$H54+'alle Spiele'!$J54&gt;Punktsystem!$D$14),('alle Spiele'!$H54+'alle Spiele'!$J54-Punktsystem!$D$14)*Punktsystem!$F$14,0)+IF(AND(Punktsystem!$I$15&lt;&gt;"",ABS('alle Spiele'!$H54-'alle Spiele'!$J54)&gt;Punktsystem!$D$15),(ABS('alle Spiele'!$H54-'alle Spiele'!$J54)-Punktsystem!$D$15)*Punktsystem!$F$15,0),0)</f>
        <v>0</v>
      </c>
    </row>
    <row r="55" spans="1:139" x14ac:dyDescent="0.2">
      <c r="A55"/>
      <c r="B55"/>
      <c r="C55"/>
      <c r="D55"/>
      <c r="E55"/>
      <c r="F55"/>
      <c r="G55"/>
      <c r="H55"/>
      <c r="J55"/>
      <c r="K55"/>
      <c r="L55"/>
      <c r="M55"/>
      <c r="N55"/>
      <c r="O55"/>
      <c r="P55"/>
      <c r="Q55"/>
      <c r="T55" s="230">
        <f>IF(OR('alle Spiele'!T55="",'alle Spiele'!U55=""),0,IF(AND('alle Spiele'!$H55='alle Spiele'!T55,'alle Spiele'!$J55='alle Spiele'!U55),Punktsystem!$B$5,IF(OR(AND('alle Spiele'!$H55-'alle Spiele'!$J55&lt;0,'alle Spiele'!T55-'alle Spiele'!U55&lt;0),AND('alle Spiele'!$H55-'alle Spiele'!$J55&gt;0,'alle Spiele'!T55-'alle Spiele'!U55&gt;0),AND('alle Spiele'!$H55-'alle Spiele'!$J55=0,'alle Spiele'!T55-'alle Spiele'!U55=0)),Punktsystem!$B$6,0)))</f>
        <v>0</v>
      </c>
      <c r="U55" s="224">
        <f>IF(T55=Punktsystem!$B$6,IF(AND(Punktsystem!$D$9&lt;&gt;"",'alle Spiele'!$H55-'alle Spiele'!$J55='alle Spiele'!T55-'alle Spiele'!U55,'alle Spiele'!$H55&lt;&gt;'alle Spiele'!$J55),Punktsystem!$B$9,0)+IF(AND(Punktsystem!$D$11&lt;&gt;"",OR('alle Spiele'!$H55='alle Spiele'!T55,'alle Spiele'!$J55='alle Spiele'!U55)),Punktsystem!$B$11,0)+IF(AND(Punktsystem!$D$10&lt;&gt;"",'alle Spiele'!$H55='alle Spiele'!$J55,'alle Spiele'!T55='alle Spiele'!U55,ABS('alle Spiele'!$H55-'alle Spiele'!T55)=1),Punktsystem!$B$10,0),0)</f>
        <v>0</v>
      </c>
      <c r="V55" s="225">
        <f>IF(T55=Punktsystem!$B$5,IF(AND(Punktsystem!$I$14&lt;&gt;"",'alle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W55" s="230">
        <f>IF(OR('alle Spiele'!W55="",'alle Spiele'!X55=""),0,IF(AND('alle Spiele'!$H55='alle Spiele'!W55,'alle Spiele'!$J55='alle Spiele'!X55),Punktsystem!$B$5,IF(OR(AND('alle Spiele'!$H55-'alle Spiele'!$J55&lt;0,'alle Spiele'!W55-'alle Spiele'!X55&lt;0),AND('alle Spiele'!$H55-'alle Spiele'!$J55&gt;0,'alle Spiele'!W55-'alle Spiele'!X55&gt;0),AND('alle Spiele'!$H55-'alle Spiele'!$J55=0,'alle Spiele'!W55-'alle Spiele'!X55=0)),Punktsystem!$B$6,0)))</f>
        <v>0</v>
      </c>
      <c r="X55" s="224">
        <f>IF(W55=Punktsystem!$B$6,IF(AND(Punktsystem!$D$9&lt;&gt;"",'alle Spiele'!$H55-'alle Spiele'!$J55='alle Spiele'!W55-'alle Spiele'!X55,'alle Spiele'!$H55&lt;&gt;'alle Spiele'!$J55),Punktsystem!$B$9,0)+IF(AND(Punktsystem!$D$11&lt;&gt;"",OR('alle Spiele'!$H55='alle Spiele'!W55,'alle Spiele'!$J55='alle Spiele'!X55)),Punktsystem!$B$11,0)+IF(AND(Punktsystem!$D$10&lt;&gt;"",'alle Spiele'!$H55='alle Spiele'!$J55,'alle Spiele'!W55='alle Spiele'!X55,ABS('alle Spiele'!$H55-'alle Spiele'!W55)=1),Punktsystem!$B$10,0),0)</f>
        <v>0</v>
      </c>
      <c r="Y55" s="225">
        <f>IF(W55=Punktsystem!$B$5,IF(AND(Punktsystem!$I$14&lt;&gt;"",'alle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Z55" s="230">
        <f>IF(OR('alle Spiele'!Z55="",'alle Spiele'!AA55=""),0,IF(AND('alle Spiele'!$H55='alle Spiele'!Z55,'alle Spiele'!$J55='alle Spiele'!AA55),Punktsystem!$B$5,IF(OR(AND('alle Spiele'!$H55-'alle Spiele'!$J55&lt;0,'alle Spiele'!Z55-'alle Spiele'!AA55&lt;0),AND('alle Spiele'!$H55-'alle Spiele'!$J55&gt;0,'alle Spiele'!Z55-'alle Spiele'!AA55&gt;0),AND('alle Spiele'!$H55-'alle Spiele'!$J55=0,'alle Spiele'!Z55-'alle Spiele'!AA55=0)),Punktsystem!$B$6,0)))</f>
        <v>0</v>
      </c>
      <c r="AA55" s="224">
        <f>IF(Z55=Punktsystem!$B$6,IF(AND(Punktsystem!$D$9&lt;&gt;"",'alle Spiele'!$H55-'alle Spiele'!$J55='alle Spiele'!Z55-'alle Spiele'!AA55,'alle Spiele'!$H55&lt;&gt;'alle Spiele'!$J55),Punktsystem!$B$9,0)+IF(AND(Punktsystem!$D$11&lt;&gt;"",OR('alle Spiele'!$H55='alle Spiele'!Z55,'alle Spiele'!$J55='alle Spiele'!AA55)),Punktsystem!$B$11,0)+IF(AND(Punktsystem!$D$10&lt;&gt;"",'alle Spiele'!$H55='alle Spiele'!$J55,'alle Spiele'!Z55='alle Spiele'!AA55,ABS('alle Spiele'!$H55-'alle Spiele'!Z55)=1),Punktsystem!$B$10,0),0)</f>
        <v>0</v>
      </c>
      <c r="AB55" s="225">
        <f>IF(Z55=Punktsystem!$B$5,IF(AND(Punktsystem!$I$14&lt;&gt;"",'alle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AC55" s="230">
        <f>IF(OR('alle Spiele'!AC55="",'alle Spiele'!AD55=""),0,IF(AND('alle Spiele'!$H55='alle Spiele'!AC55,'alle Spiele'!$J55='alle Spiele'!AD55),Punktsystem!$B$5,IF(OR(AND('alle Spiele'!$H55-'alle Spiele'!$J55&lt;0,'alle Spiele'!AC55-'alle Spiele'!AD55&lt;0),AND('alle Spiele'!$H55-'alle Spiele'!$J55&gt;0,'alle Spiele'!AC55-'alle Spiele'!AD55&gt;0),AND('alle Spiele'!$H55-'alle Spiele'!$J55=0,'alle Spiele'!AC55-'alle Spiele'!AD55=0)),Punktsystem!$B$6,0)))</f>
        <v>0</v>
      </c>
      <c r="AD55" s="224">
        <f>IF(AC55=Punktsystem!$B$6,IF(AND(Punktsystem!$D$9&lt;&gt;"",'alle Spiele'!$H55-'alle Spiele'!$J55='alle Spiele'!AC55-'alle Spiele'!AD55,'alle Spiele'!$H55&lt;&gt;'alle Spiele'!$J55),Punktsystem!$B$9,0)+IF(AND(Punktsystem!$D$11&lt;&gt;"",OR('alle Spiele'!$H55='alle Spiele'!AC55,'alle Spiele'!$J55='alle Spiele'!AD55)),Punktsystem!$B$11,0)+IF(AND(Punktsystem!$D$10&lt;&gt;"",'alle Spiele'!$H55='alle Spiele'!$J55,'alle Spiele'!AC55='alle Spiele'!AD55,ABS('alle Spiele'!$H55-'alle Spiele'!AC55)=1),Punktsystem!$B$10,0),0)</f>
        <v>0</v>
      </c>
      <c r="AE55" s="225">
        <f>IF(AC55=Punktsystem!$B$5,IF(AND(Punktsystem!$I$14&lt;&gt;"",'alle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AF55" s="230">
        <f>IF(OR('alle Spiele'!AF55="",'alle Spiele'!AG55=""),0,IF(AND('alle Spiele'!$H55='alle Spiele'!AF55,'alle Spiele'!$J55='alle Spiele'!AG55),Punktsystem!$B$5,IF(OR(AND('alle Spiele'!$H55-'alle Spiele'!$J55&lt;0,'alle Spiele'!AF55-'alle Spiele'!AG55&lt;0),AND('alle Spiele'!$H55-'alle Spiele'!$J55&gt;0,'alle Spiele'!AF55-'alle Spiele'!AG55&gt;0),AND('alle Spiele'!$H55-'alle Spiele'!$J55=0,'alle Spiele'!AF55-'alle Spiele'!AG55=0)),Punktsystem!$B$6,0)))</f>
        <v>0</v>
      </c>
      <c r="AG55" s="224">
        <f>IF(AF55=Punktsystem!$B$6,IF(AND(Punktsystem!$D$9&lt;&gt;"",'alle Spiele'!$H55-'alle Spiele'!$J55='alle Spiele'!AF55-'alle Spiele'!AG55,'alle Spiele'!$H55&lt;&gt;'alle Spiele'!$J55),Punktsystem!$B$9,0)+IF(AND(Punktsystem!$D$11&lt;&gt;"",OR('alle Spiele'!$H55='alle Spiele'!AF55,'alle Spiele'!$J55='alle Spiele'!AG55)),Punktsystem!$B$11,0)+IF(AND(Punktsystem!$D$10&lt;&gt;"",'alle Spiele'!$H55='alle Spiele'!$J55,'alle Spiele'!AF55='alle Spiele'!AG55,ABS('alle Spiele'!$H55-'alle Spiele'!AF55)=1),Punktsystem!$B$10,0),0)</f>
        <v>0</v>
      </c>
      <c r="AH55" s="225">
        <f>IF(AF55=Punktsystem!$B$5,IF(AND(Punktsystem!$I$14&lt;&gt;"",'alle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AI55" s="230">
        <f>IF(OR('alle Spiele'!AI55="",'alle Spiele'!AJ55=""),0,IF(AND('alle Spiele'!$H55='alle Spiele'!AI55,'alle Spiele'!$J55='alle Spiele'!AJ55),Punktsystem!$B$5,IF(OR(AND('alle Spiele'!$H55-'alle Spiele'!$J55&lt;0,'alle Spiele'!AI55-'alle Spiele'!AJ55&lt;0),AND('alle Spiele'!$H55-'alle Spiele'!$J55&gt;0,'alle Spiele'!AI55-'alle Spiele'!AJ55&gt;0),AND('alle Spiele'!$H55-'alle Spiele'!$J55=0,'alle Spiele'!AI55-'alle Spiele'!AJ55=0)),Punktsystem!$B$6,0)))</f>
        <v>0</v>
      </c>
      <c r="AJ55" s="224">
        <f>IF(AI55=Punktsystem!$B$6,IF(AND(Punktsystem!$D$9&lt;&gt;"",'alle Spiele'!$H55-'alle Spiele'!$J55='alle Spiele'!AI55-'alle Spiele'!AJ55,'alle Spiele'!$H55&lt;&gt;'alle Spiele'!$J55),Punktsystem!$B$9,0)+IF(AND(Punktsystem!$D$11&lt;&gt;"",OR('alle Spiele'!$H55='alle Spiele'!AI55,'alle Spiele'!$J55='alle Spiele'!AJ55)),Punktsystem!$B$11,0)+IF(AND(Punktsystem!$D$10&lt;&gt;"",'alle Spiele'!$H55='alle Spiele'!$J55,'alle Spiele'!AI55='alle Spiele'!AJ55,ABS('alle Spiele'!$H55-'alle Spiele'!AI55)=1),Punktsystem!$B$10,0),0)</f>
        <v>0</v>
      </c>
      <c r="AK55" s="225">
        <f>IF(AI55=Punktsystem!$B$5,IF(AND(Punktsystem!$I$14&lt;&gt;"",'alle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AL55" s="230">
        <f>IF(OR('alle Spiele'!AL55="",'alle Spiele'!AM55=""),0,IF(AND('alle Spiele'!$H55='alle Spiele'!AL55,'alle Spiele'!$J55='alle Spiele'!AM55),Punktsystem!$B$5,IF(OR(AND('alle Spiele'!$H55-'alle Spiele'!$J55&lt;0,'alle Spiele'!AL55-'alle Spiele'!AM55&lt;0),AND('alle Spiele'!$H55-'alle Spiele'!$J55&gt;0,'alle Spiele'!AL55-'alle Spiele'!AM55&gt;0),AND('alle Spiele'!$H55-'alle Spiele'!$J55=0,'alle Spiele'!AL55-'alle Spiele'!AM55=0)),Punktsystem!$B$6,0)))</f>
        <v>0</v>
      </c>
      <c r="AM55" s="224">
        <f>IF(AL55=Punktsystem!$B$6,IF(AND(Punktsystem!$D$9&lt;&gt;"",'alle Spiele'!$H55-'alle Spiele'!$J55='alle Spiele'!AL55-'alle Spiele'!AM55,'alle Spiele'!$H55&lt;&gt;'alle Spiele'!$J55),Punktsystem!$B$9,0)+IF(AND(Punktsystem!$D$11&lt;&gt;"",OR('alle Spiele'!$H55='alle Spiele'!AL55,'alle Spiele'!$J55='alle Spiele'!AM55)),Punktsystem!$B$11,0)+IF(AND(Punktsystem!$D$10&lt;&gt;"",'alle Spiele'!$H55='alle Spiele'!$J55,'alle Spiele'!AL55='alle Spiele'!AM55,ABS('alle Spiele'!$H55-'alle Spiele'!AL55)=1),Punktsystem!$B$10,0),0)</f>
        <v>0</v>
      </c>
      <c r="AN55" s="225">
        <f>IF(AL55=Punktsystem!$B$5,IF(AND(Punktsystem!$I$14&lt;&gt;"",'alle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AO55" s="230">
        <f>IF(OR('alle Spiele'!AO55="",'alle Spiele'!AP55=""),0,IF(AND('alle Spiele'!$H55='alle Spiele'!AO55,'alle Spiele'!$J55='alle Spiele'!AP55),Punktsystem!$B$5,IF(OR(AND('alle Spiele'!$H55-'alle Spiele'!$J55&lt;0,'alle Spiele'!AO55-'alle Spiele'!AP55&lt;0),AND('alle Spiele'!$H55-'alle Spiele'!$J55&gt;0,'alle Spiele'!AO55-'alle Spiele'!AP55&gt;0),AND('alle Spiele'!$H55-'alle Spiele'!$J55=0,'alle Spiele'!AO55-'alle Spiele'!AP55=0)),Punktsystem!$B$6,0)))</f>
        <v>0</v>
      </c>
      <c r="AP55" s="224">
        <f>IF(AO55=Punktsystem!$B$6,IF(AND(Punktsystem!$D$9&lt;&gt;"",'alle Spiele'!$H55-'alle Spiele'!$J55='alle Spiele'!AO55-'alle Spiele'!AP55,'alle Spiele'!$H55&lt;&gt;'alle Spiele'!$J55),Punktsystem!$B$9,0)+IF(AND(Punktsystem!$D$11&lt;&gt;"",OR('alle Spiele'!$H55='alle Spiele'!AO55,'alle Spiele'!$J55='alle Spiele'!AP55)),Punktsystem!$B$11,0)+IF(AND(Punktsystem!$D$10&lt;&gt;"",'alle Spiele'!$H55='alle Spiele'!$J55,'alle Spiele'!AO55='alle Spiele'!AP55,ABS('alle Spiele'!$H55-'alle Spiele'!AO55)=1),Punktsystem!$B$10,0),0)</f>
        <v>0</v>
      </c>
      <c r="AQ55" s="225">
        <f>IF(AO55=Punktsystem!$B$5,IF(AND(Punktsystem!$I$14&lt;&gt;"",'alle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AR55" s="230">
        <f>IF(OR('alle Spiele'!AR55="",'alle Spiele'!AS55=""),0,IF(AND('alle Spiele'!$H55='alle Spiele'!AR55,'alle Spiele'!$J55='alle Spiele'!AS55),Punktsystem!$B$5,IF(OR(AND('alle Spiele'!$H55-'alle Spiele'!$J55&lt;0,'alle Spiele'!AR55-'alle Spiele'!AS55&lt;0),AND('alle Spiele'!$H55-'alle Spiele'!$J55&gt;0,'alle Spiele'!AR55-'alle Spiele'!AS55&gt;0),AND('alle Spiele'!$H55-'alle Spiele'!$J55=0,'alle Spiele'!AR55-'alle Spiele'!AS55=0)),Punktsystem!$B$6,0)))</f>
        <v>0</v>
      </c>
      <c r="AS55" s="224">
        <f>IF(AR55=Punktsystem!$B$6,IF(AND(Punktsystem!$D$9&lt;&gt;"",'alle Spiele'!$H55-'alle Spiele'!$J55='alle Spiele'!AR55-'alle Spiele'!AS55,'alle Spiele'!$H55&lt;&gt;'alle Spiele'!$J55),Punktsystem!$B$9,0)+IF(AND(Punktsystem!$D$11&lt;&gt;"",OR('alle Spiele'!$H55='alle Spiele'!AR55,'alle Spiele'!$J55='alle Spiele'!AS55)),Punktsystem!$B$11,0)+IF(AND(Punktsystem!$D$10&lt;&gt;"",'alle Spiele'!$H55='alle Spiele'!$J55,'alle Spiele'!AR55='alle Spiele'!AS55,ABS('alle Spiele'!$H55-'alle Spiele'!AR55)=1),Punktsystem!$B$10,0),0)</f>
        <v>0</v>
      </c>
      <c r="AT55" s="225">
        <f>IF(AR55=Punktsystem!$B$5,IF(AND(Punktsystem!$I$14&lt;&gt;"",'alle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AU55" s="230">
        <f>IF(OR('alle Spiele'!AU55="",'alle Spiele'!AV55=""),0,IF(AND('alle Spiele'!$H55='alle Spiele'!AU55,'alle Spiele'!$J55='alle Spiele'!AV55),Punktsystem!$B$5,IF(OR(AND('alle Spiele'!$H55-'alle Spiele'!$J55&lt;0,'alle Spiele'!AU55-'alle Spiele'!AV55&lt;0),AND('alle Spiele'!$H55-'alle Spiele'!$J55&gt;0,'alle Spiele'!AU55-'alle Spiele'!AV55&gt;0),AND('alle Spiele'!$H55-'alle Spiele'!$J55=0,'alle Spiele'!AU55-'alle Spiele'!AV55=0)),Punktsystem!$B$6,0)))</f>
        <v>0</v>
      </c>
      <c r="AV55" s="224">
        <f>IF(AU55=Punktsystem!$B$6,IF(AND(Punktsystem!$D$9&lt;&gt;"",'alle Spiele'!$H55-'alle Spiele'!$J55='alle Spiele'!AU55-'alle Spiele'!AV55,'alle Spiele'!$H55&lt;&gt;'alle Spiele'!$J55),Punktsystem!$B$9,0)+IF(AND(Punktsystem!$D$11&lt;&gt;"",OR('alle Spiele'!$H55='alle Spiele'!AU55,'alle Spiele'!$J55='alle Spiele'!AV55)),Punktsystem!$B$11,0)+IF(AND(Punktsystem!$D$10&lt;&gt;"",'alle Spiele'!$H55='alle Spiele'!$J55,'alle Spiele'!AU55='alle Spiele'!AV55,ABS('alle Spiele'!$H55-'alle Spiele'!AU55)=1),Punktsystem!$B$10,0),0)</f>
        <v>0</v>
      </c>
      <c r="AW55" s="225">
        <f>IF(AU55=Punktsystem!$B$5,IF(AND(Punktsystem!$I$14&lt;&gt;"",'alle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AX55" s="230">
        <f>IF(OR('alle Spiele'!AX55="",'alle Spiele'!AY55=""),0,IF(AND('alle Spiele'!$H55='alle Spiele'!AX55,'alle Spiele'!$J55='alle Spiele'!AY55),Punktsystem!$B$5,IF(OR(AND('alle Spiele'!$H55-'alle Spiele'!$J55&lt;0,'alle Spiele'!AX55-'alle Spiele'!AY55&lt;0),AND('alle Spiele'!$H55-'alle Spiele'!$J55&gt;0,'alle Spiele'!AX55-'alle Spiele'!AY55&gt;0),AND('alle Spiele'!$H55-'alle Spiele'!$J55=0,'alle Spiele'!AX55-'alle Spiele'!AY55=0)),Punktsystem!$B$6,0)))</f>
        <v>0</v>
      </c>
      <c r="AY55" s="224">
        <f>IF(AX55=Punktsystem!$B$6,IF(AND(Punktsystem!$D$9&lt;&gt;"",'alle Spiele'!$H55-'alle Spiele'!$J55='alle Spiele'!AX55-'alle Spiele'!AY55,'alle Spiele'!$H55&lt;&gt;'alle Spiele'!$J55),Punktsystem!$B$9,0)+IF(AND(Punktsystem!$D$11&lt;&gt;"",OR('alle Spiele'!$H55='alle Spiele'!AX55,'alle Spiele'!$J55='alle Spiele'!AY55)),Punktsystem!$B$11,0)+IF(AND(Punktsystem!$D$10&lt;&gt;"",'alle Spiele'!$H55='alle Spiele'!$J55,'alle Spiele'!AX55='alle Spiele'!AY55,ABS('alle Spiele'!$H55-'alle Spiele'!AX55)=1),Punktsystem!$B$10,0),0)</f>
        <v>0</v>
      </c>
      <c r="AZ55" s="225">
        <f>IF(AX55=Punktsystem!$B$5,IF(AND(Punktsystem!$I$14&lt;&gt;"",'alle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BA55" s="230">
        <f>IF(OR('alle Spiele'!BA55="",'alle Spiele'!BB55=""),0,IF(AND('alle Spiele'!$H55='alle Spiele'!BA55,'alle Spiele'!$J55='alle Spiele'!BB55),Punktsystem!$B$5,IF(OR(AND('alle Spiele'!$H55-'alle Spiele'!$J55&lt;0,'alle Spiele'!BA55-'alle Spiele'!BB55&lt;0),AND('alle Spiele'!$H55-'alle Spiele'!$J55&gt;0,'alle Spiele'!BA55-'alle Spiele'!BB55&gt;0),AND('alle Spiele'!$H55-'alle Spiele'!$J55=0,'alle Spiele'!BA55-'alle Spiele'!BB55=0)),Punktsystem!$B$6,0)))</f>
        <v>0</v>
      </c>
      <c r="BB55" s="224">
        <f>IF(BA55=Punktsystem!$B$6,IF(AND(Punktsystem!$D$9&lt;&gt;"",'alle Spiele'!$H55-'alle Spiele'!$J55='alle Spiele'!BA55-'alle Spiele'!BB55,'alle Spiele'!$H55&lt;&gt;'alle Spiele'!$J55),Punktsystem!$B$9,0)+IF(AND(Punktsystem!$D$11&lt;&gt;"",OR('alle Spiele'!$H55='alle Spiele'!BA55,'alle Spiele'!$J55='alle Spiele'!BB55)),Punktsystem!$B$11,0)+IF(AND(Punktsystem!$D$10&lt;&gt;"",'alle Spiele'!$H55='alle Spiele'!$J55,'alle Spiele'!BA55='alle Spiele'!BB55,ABS('alle Spiele'!$H55-'alle Spiele'!BA55)=1),Punktsystem!$B$10,0),0)</f>
        <v>0</v>
      </c>
      <c r="BC55" s="225">
        <f>IF(BA55=Punktsystem!$B$5,IF(AND(Punktsystem!$I$14&lt;&gt;"",'alle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BD55" s="230">
        <f>IF(OR('alle Spiele'!BD55="",'alle Spiele'!BE55=""),0,IF(AND('alle Spiele'!$H55='alle Spiele'!BD55,'alle Spiele'!$J55='alle Spiele'!BE55),Punktsystem!$B$5,IF(OR(AND('alle Spiele'!$H55-'alle Spiele'!$J55&lt;0,'alle Spiele'!BD55-'alle Spiele'!BE55&lt;0),AND('alle Spiele'!$H55-'alle Spiele'!$J55&gt;0,'alle Spiele'!BD55-'alle Spiele'!BE55&gt;0),AND('alle Spiele'!$H55-'alle Spiele'!$J55=0,'alle Spiele'!BD55-'alle Spiele'!BE55=0)),Punktsystem!$B$6,0)))</f>
        <v>0</v>
      </c>
      <c r="BE55" s="224">
        <f>IF(BD55=Punktsystem!$B$6,IF(AND(Punktsystem!$D$9&lt;&gt;"",'alle Spiele'!$H55-'alle Spiele'!$J55='alle Spiele'!BD55-'alle Spiele'!BE55,'alle Spiele'!$H55&lt;&gt;'alle Spiele'!$J55),Punktsystem!$B$9,0)+IF(AND(Punktsystem!$D$11&lt;&gt;"",OR('alle Spiele'!$H55='alle Spiele'!BD55,'alle Spiele'!$J55='alle Spiele'!BE55)),Punktsystem!$B$11,0)+IF(AND(Punktsystem!$D$10&lt;&gt;"",'alle Spiele'!$H55='alle Spiele'!$J55,'alle Spiele'!BD55='alle Spiele'!BE55,ABS('alle Spiele'!$H55-'alle Spiele'!BD55)=1),Punktsystem!$B$10,0),0)</f>
        <v>0</v>
      </c>
      <c r="BF55" s="225">
        <f>IF(BD55=Punktsystem!$B$5,IF(AND(Punktsystem!$I$14&lt;&gt;"",'alle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BG55" s="230">
        <f>IF(OR('alle Spiele'!BG55="",'alle Spiele'!BH55=""),0,IF(AND('alle Spiele'!$H55='alle Spiele'!BG55,'alle Spiele'!$J55='alle Spiele'!BH55),Punktsystem!$B$5,IF(OR(AND('alle Spiele'!$H55-'alle Spiele'!$J55&lt;0,'alle Spiele'!BG55-'alle Spiele'!BH55&lt;0),AND('alle Spiele'!$H55-'alle Spiele'!$J55&gt;0,'alle Spiele'!BG55-'alle Spiele'!BH55&gt;0),AND('alle Spiele'!$H55-'alle Spiele'!$J55=0,'alle Spiele'!BG55-'alle Spiele'!BH55=0)),Punktsystem!$B$6,0)))</f>
        <v>0</v>
      </c>
      <c r="BH55" s="224">
        <f>IF(BG55=Punktsystem!$B$6,IF(AND(Punktsystem!$D$9&lt;&gt;"",'alle Spiele'!$H55-'alle Spiele'!$J55='alle Spiele'!BG55-'alle Spiele'!BH55,'alle Spiele'!$H55&lt;&gt;'alle Spiele'!$J55),Punktsystem!$B$9,0)+IF(AND(Punktsystem!$D$11&lt;&gt;"",OR('alle Spiele'!$H55='alle Spiele'!BG55,'alle Spiele'!$J55='alle Spiele'!BH55)),Punktsystem!$B$11,0)+IF(AND(Punktsystem!$D$10&lt;&gt;"",'alle Spiele'!$H55='alle Spiele'!$J55,'alle Spiele'!BG55='alle Spiele'!BH55,ABS('alle Spiele'!$H55-'alle Spiele'!BG55)=1),Punktsystem!$B$10,0),0)</f>
        <v>0</v>
      </c>
      <c r="BI55" s="225">
        <f>IF(BG55=Punktsystem!$B$5,IF(AND(Punktsystem!$I$14&lt;&gt;"",'alle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BJ55" s="230">
        <f>IF(OR('alle Spiele'!BJ55="",'alle Spiele'!BK55=""),0,IF(AND('alle Spiele'!$H55='alle Spiele'!BJ55,'alle Spiele'!$J55='alle Spiele'!BK55),Punktsystem!$B$5,IF(OR(AND('alle Spiele'!$H55-'alle Spiele'!$J55&lt;0,'alle Spiele'!BJ55-'alle Spiele'!BK55&lt;0),AND('alle Spiele'!$H55-'alle Spiele'!$J55&gt;0,'alle Spiele'!BJ55-'alle Spiele'!BK55&gt;0),AND('alle Spiele'!$H55-'alle Spiele'!$J55=0,'alle Spiele'!BJ55-'alle Spiele'!BK55=0)),Punktsystem!$B$6,0)))</f>
        <v>0</v>
      </c>
      <c r="BK55" s="224">
        <f>IF(BJ55=Punktsystem!$B$6,IF(AND(Punktsystem!$D$9&lt;&gt;"",'alle Spiele'!$H55-'alle Spiele'!$J55='alle Spiele'!BJ55-'alle Spiele'!BK55,'alle Spiele'!$H55&lt;&gt;'alle Spiele'!$J55),Punktsystem!$B$9,0)+IF(AND(Punktsystem!$D$11&lt;&gt;"",OR('alle Spiele'!$H55='alle Spiele'!BJ55,'alle Spiele'!$J55='alle Spiele'!BK55)),Punktsystem!$B$11,0)+IF(AND(Punktsystem!$D$10&lt;&gt;"",'alle Spiele'!$H55='alle Spiele'!$J55,'alle Spiele'!BJ55='alle Spiele'!BK55,ABS('alle Spiele'!$H55-'alle Spiele'!BJ55)=1),Punktsystem!$B$10,0),0)</f>
        <v>0</v>
      </c>
      <c r="BL55" s="225">
        <f>IF(BJ55=Punktsystem!$B$5,IF(AND(Punktsystem!$I$14&lt;&gt;"",'alle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BM55" s="230">
        <f>IF(OR('alle Spiele'!BM55="",'alle Spiele'!BN55=""),0,IF(AND('alle Spiele'!$H55='alle Spiele'!BM55,'alle Spiele'!$J55='alle Spiele'!BN55),Punktsystem!$B$5,IF(OR(AND('alle Spiele'!$H55-'alle Spiele'!$J55&lt;0,'alle Spiele'!BM55-'alle Spiele'!BN55&lt;0),AND('alle Spiele'!$H55-'alle Spiele'!$J55&gt;0,'alle Spiele'!BM55-'alle Spiele'!BN55&gt;0),AND('alle Spiele'!$H55-'alle Spiele'!$J55=0,'alle Spiele'!BM55-'alle Spiele'!BN55=0)),Punktsystem!$B$6,0)))</f>
        <v>0</v>
      </c>
      <c r="BN55" s="224">
        <f>IF(BM55=Punktsystem!$B$6,IF(AND(Punktsystem!$D$9&lt;&gt;"",'alle Spiele'!$H55-'alle Spiele'!$J55='alle Spiele'!BM55-'alle Spiele'!BN55,'alle Spiele'!$H55&lt;&gt;'alle Spiele'!$J55),Punktsystem!$B$9,0)+IF(AND(Punktsystem!$D$11&lt;&gt;"",OR('alle Spiele'!$H55='alle Spiele'!BM55,'alle Spiele'!$J55='alle Spiele'!BN55)),Punktsystem!$B$11,0)+IF(AND(Punktsystem!$D$10&lt;&gt;"",'alle Spiele'!$H55='alle Spiele'!$J55,'alle Spiele'!BM55='alle Spiele'!BN55,ABS('alle Spiele'!$H55-'alle Spiele'!BM55)=1),Punktsystem!$B$10,0),0)</f>
        <v>0</v>
      </c>
      <c r="BO55" s="225">
        <f>IF(BM55=Punktsystem!$B$5,IF(AND(Punktsystem!$I$14&lt;&gt;"",'alle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BP55" s="230">
        <f>IF(OR('alle Spiele'!BP55="",'alle Spiele'!BQ55=""),0,IF(AND('alle Spiele'!$H55='alle Spiele'!BP55,'alle Spiele'!$J55='alle Spiele'!BQ55),Punktsystem!$B$5,IF(OR(AND('alle Spiele'!$H55-'alle Spiele'!$J55&lt;0,'alle Spiele'!BP55-'alle Spiele'!BQ55&lt;0),AND('alle Spiele'!$H55-'alle Spiele'!$J55&gt;0,'alle Spiele'!BP55-'alle Spiele'!BQ55&gt;0),AND('alle Spiele'!$H55-'alle Spiele'!$J55=0,'alle Spiele'!BP55-'alle Spiele'!BQ55=0)),Punktsystem!$B$6,0)))</f>
        <v>0</v>
      </c>
      <c r="BQ55" s="224">
        <f>IF(BP55=Punktsystem!$B$6,IF(AND(Punktsystem!$D$9&lt;&gt;"",'alle Spiele'!$H55-'alle Spiele'!$J55='alle Spiele'!BP55-'alle Spiele'!BQ55,'alle Spiele'!$H55&lt;&gt;'alle Spiele'!$J55),Punktsystem!$B$9,0)+IF(AND(Punktsystem!$D$11&lt;&gt;"",OR('alle Spiele'!$H55='alle Spiele'!BP55,'alle Spiele'!$J55='alle Spiele'!BQ55)),Punktsystem!$B$11,0)+IF(AND(Punktsystem!$D$10&lt;&gt;"",'alle Spiele'!$H55='alle Spiele'!$J55,'alle Spiele'!BP55='alle Spiele'!BQ55,ABS('alle Spiele'!$H55-'alle Spiele'!BP55)=1),Punktsystem!$B$10,0),0)</f>
        <v>0</v>
      </c>
      <c r="BR55" s="225">
        <f>IF(BP55=Punktsystem!$B$5,IF(AND(Punktsystem!$I$14&lt;&gt;"",'alle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BS55" s="230">
        <f>IF(OR('alle Spiele'!BS55="",'alle Spiele'!BT55=""),0,IF(AND('alle Spiele'!$H55='alle Spiele'!BS55,'alle Spiele'!$J55='alle Spiele'!BT55),Punktsystem!$B$5,IF(OR(AND('alle Spiele'!$H55-'alle Spiele'!$J55&lt;0,'alle Spiele'!BS55-'alle Spiele'!BT55&lt;0),AND('alle Spiele'!$H55-'alle Spiele'!$J55&gt;0,'alle Spiele'!BS55-'alle Spiele'!BT55&gt;0),AND('alle Spiele'!$H55-'alle Spiele'!$J55=0,'alle Spiele'!BS55-'alle Spiele'!BT55=0)),Punktsystem!$B$6,0)))</f>
        <v>0</v>
      </c>
      <c r="BT55" s="224">
        <f>IF(BS55=Punktsystem!$B$6,IF(AND(Punktsystem!$D$9&lt;&gt;"",'alle Spiele'!$H55-'alle Spiele'!$J55='alle Spiele'!BS55-'alle Spiele'!BT55,'alle Spiele'!$H55&lt;&gt;'alle Spiele'!$J55),Punktsystem!$B$9,0)+IF(AND(Punktsystem!$D$11&lt;&gt;"",OR('alle Spiele'!$H55='alle Spiele'!BS55,'alle Spiele'!$J55='alle Spiele'!BT55)),Punktsystem!$B$11,0)+IF(AND(Punktsystem!$D$10&lt;&gt;"",'alle Spiele'!$H55='alle Spiele'!$J55,'alle Spiele'!BS55='alle Spiele'!BT55,ABS('alle Spiele'!$H55-'alle Spiele'!BS55)=1),Punktsystem!$B$10,0),0)</f>
        <v>0</v>
      </c>
      <c r="BU55" s="225">
        <f>IF(BS55=Punktsystem!$B$5,IF(AND(Punktsystem!$I$14&lt;&gt;"",'alle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BV55" s="230">
        <f>IF(OR('alle Spiele'!BV55="",'alle Spiele'!BW55=""),0,IF(AND('alle Spiele'!$H55='alle Spiele'!BV55,'alle Spiele'!$J55='alle Spiele'!BW55),Punktsystem!$B$5,IF(OR(AND('alle Spiele'!$H55-'alle Spiele'!$J55&lt;0,'alle Spiele'!BV55-'alle Spiele'!BW55&lt;0),AND('alle Spiele'!$H55-'alle Spiele'!$J55&gt;0,'alle Spiele'!BV55-'alle Spiele'!BW55&gt;0),AND('alle Spiele'!$H55-'alle Spiele'!$J55=0,'alle Spiele'!BV55-'alle Spiele'!BW55=0)),Punktsystem!$B$6,0)))</f>
        <v>0</v>
      </c>
      <c r="BW55" s="224">
        <f>IF(BV55=Punktsystem!$B$6,IF(AND(Punktsystem!$D$9&lt;&gt;"",'alle Spiele'!$H55-'alle Spiele'!$J55='alle Spiele'!BV55-'alle Spiele'!BW55,'alle Spiele'!$H55&lt;&gt;'alle Spiele'!$J55),Punktsystem!$B$9,0)+IF(AND(Punktsystem!$D$11&lt;&gt;"",OR('alle Spiele'!$H55='alle Spiele'!BV55,'alle Spiele'!$J55='alle Spiele'!BW55)),Punktsystem!$B$11,0)+IF(AND(Punktsystem!$D$10&lt;&gt;"",'alle Spiele'!$H55='alle Spiele'!$J55,'alle Spiele'!BV55='alle Spiele'!BW55,ABS('alle Spiele'!$H55-'alle Spiele'!BV55)=1),Punktsystem!$B$10,0),0)</f>
        <v>0</v>
      </c>
      <c r="BX55" s="225">
        <f>IF(BV55=Punktsystem!$B$5,IF(AND(Punktsystem!$I$14&lt;&gt;"",'alle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BY55" s="230">
        <f>IF(OR('alle Spiele'!BY55="",'alle Spiele'!BZ55=""),0,IF(AND('alle Spiele'!$H55='alle Spiele'!BY55,'alle Spiele'!$J55='alle Spiele'!BZ55),Punktsystem!$B$5,IF(OR(AND('alle Spiele'!$H55-'alle Spiele'!$J55&lt;0,'alle Spiele'!BY55-'alle Spiele'!BZ55&lt;0),AND('alle Spiele'!$H55-'alle Spiele'!$J55&gt;0,'alle Spiele'!BY55-'alle Spiele'!BZ55&gt;0),AND('alle Spiele'!$H55-'alle Spiele'!$J55=0,'alle Spiele'!BY55-'alle Spiele'!BZ55=0)),Punktsystem!$B$6,0)))</f>
        <v>0</v>
      </c>
      <c r="BZ55" s="224">
        <f>IF(BY55=Punktsystem!$B$6,IF(AND(Punktsystem!$D$9&lt;&gt;"",'alle Spiele'!$H55-'alle Spiele'!$J55='alle Spiele'!BY55-'alle Spiele'!BZ55,'alle Spiele'!$H55&lt;&gt;'alle Spiele'!$J55),Punktsystem!$B$9,0)+IF(AND(Punktsystem!$D$11&lt;&gt;"",OR('alle Spiele'!$H55='alle Spiele'!BY55,'alle Spiele'!$J55='alle Spiele'!BZ55)),Punktsystem!$B$11,0)+IF(AND(Punktsystem!$D$10&lt;&gt;"",'alle Spiele'!$H55='alle Spiele'!$J55,'alle Spiele'!BY55='alle Spiele'!BZ55,ABS('alle Spiele'!$H55-'alle Spiele'!BY55)=1),Punktsystem!$B$10,0),0)</f>
        <v>0</v>
      </c>
      <c r="CA55" s="225">
        <f>IF(BY55=Punktsystem!$B$5,IF(AND(Punktsystem!$I$14&lt;&gt;"",'alle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CB55" s="230">
        <f>IF(OR('alle Spiele'!CB55="",'alle Spiele'!CC55=""),0,IF(AND('alle Spiele'!$H55='alle Spiele'!CB55,'alle Spiele'!$J55='alle Spiele'!CC55),Punktsystem!$B$5,IF(OR(AND('alle Spiele'!$H55-'alle Spiele'!$J55&lt;0,'alle Spiele'!CB55-'alle Spiele'!CC55&lt;0),AND('alle Spiele'!$H55-'alle Spiele'!$J55&gt;0,'alle Spiele'!CB55-'alle Spiele'!CC55&gt;0),AND('alle Spiele'!$H55-'alle Spiele'!$J55=0,'alle Spiele'!CB55-'alle Spiele'!CC55=0)),Punktsystem!$B$6,0)))</f>
        <v>0</v>
      </c>
      <c r="CC55" s="224">
        <f>IF(CB55=Punktsystem!$B$6,IF(AND(Punktsystem!$D$9&lt;&gt;"",'alle Spiele'!$H55-'alle Spiele'!$J55='alle Spiele'!CB55-'alle Spiele'!CC55,'alle Spiele'!$H55&lt;&gt;'alle Spiele'!$J55),Punktsystem!$B$9,0)+IF(AND(Punktsystem!$D$11&lt;&gt;"",OR('alle Spiele'!$H55='alle Spiele'!CB55,'alle Spiele'!$J55='alle Spiele'!CC55)),Punktsystem!$B$11,0)+IF(AND(Punktsystem!$D$10&lt;&gt;"",'alle Spiele'!$H55='alle Spiele'!$J55,'alle Spiele'!CB55='alle Spiele'!CC55,ABS('alle Spiele'!$H55-'alle Spiele'!CB55)=1),Punktsystem!$B$10,0),0)</f>
        <v>0</v>
      </c>
      <c r="CD55" s="225">
        <f>IF(CB55=Punktsystem!$B$5,IF(AND(Punktsystem!$I$14&lt;&gt;"",'alle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CE55" s="230">
        <f>IF(OR('alle Spiele'!CE55="",'alle Spiele'!CF55=""),0,IF(AND('alle Spiele'!$H55='alle Spiele'!CE55,'alle Spiele'!$J55='alle Spiele'!CF55),Punktsystem!$B$5,IF(OR(AND('alle Spiele'!$H55-'alle Spiele'!$J55&lt;0,'alle Spiele'!CE55-'alle Spiele'!CF55&lt;0),AND('alle Spiele'!$H55-'alle Spiele'!$J55&gt;0,'alle Spiele'!CE55-'alle Spiele'!CF55&gt;0),AND('alle Spiele'!$H55-'alle Spiele'!$J55=0,'alle Spiele'!CE55-'alle Spiele'!CF55=0)),Punktsystem!$B$6,0)))</f>
        <v>0</v>
      </c>
      <c r="CF55" s="224">
        <f>IF(CE55=Punktsystem!$B$6,IF(AND(Punktsystem!$D$9&lt;&gt;"",'alle Spiele'!$H55-'alle Spiele'!$J55='alle Spiele'!CE55-'alle Spiele'!CF55,'alle Spiele'!$H55&lt;&gt;'alle Spiele'!$J55),Punktsystem!$B$9,0)+IF(AND(Punktsystem!$D$11&lt;&gt;"",OR('alle Spiele'!$H55='alle Spiele'!CE55,'alle Spiele'!$J55='alle Spiele'!CF55)),Punktsystem!$B$11,0)+IF(AND(Punktsystem!$D$10&lt;&gt;"",'alle Spiele'!$H55='alle Spiele'!$J55,'alle Spiele'!CE55='alle Spiele'!CF55,ABS('alle Spiele'!$H55-'alle Spiele'!CE55)=1),Punktsystem!$B$10,0),0)</f>
        <v>0</v>
      </c>
      <c r="CG55" s="225">
        <f>IF(CE55=Punktsystem!$B$5,IF(AND(Punktsystem!$I$14&lt;&gt;"",'alle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CH55" s="230">
        <f>IF(OR('alle Spiele'!CH55="",'alle Spiele'!CI55=""),0,IF(AND('alle Spiele'!$H55='alle Spiele'!CH55,'alle Spiele'!$J55='alle Spiele'!CI55),Punktsystem!$B$5,IF(OR(AND('alle Spiele'!$H55-'alle Spiele'!$J55&lt;0,'alle Spiele'!CH55-'alle Spiele'!CI55&lt;0),AND('alle Spiele'!$H55-'alle Spiele'!$J55&gt;0,'alle Spiele'!CH55-'alle Spiele'!CI55&gt;0),AND('alle Spiele'!$H55-'alle Spiele'!$J55=0,'alle Spiele'!CH55-'alle Spiele'!CI55=0)),Punktsystem!$B$6,0)))</f>
        <v>0</v>
      </c>
      <c r="CI55" s="224">
        <f>IF(CH55=Punktsystem!$B$6,IF(AND(Punktsystem!$D$9&lt;&gt;"",'alle Spiele'!$H55-'alle Spiele'!$J55='alle Spiele'!CH55-'alle Spiele'!CI55,'alle Spiele'!$H55&lt;&gt;'alle Spiele'!$J55),Punktsystem!$B$9,0)+IF(AND(Punktsystem!$D$11&lt;&gt;"",OR('alle Spiele'!$H55='alle Spiele'!CH55,'alle Spiele'!$J55='alle Spiele'!CI55)),Punktsystem!$B$11,0)+IF(AND(Punktsystem!$D$10&lt;&gt;"",'alle Spiele'!$H55='alle Spiele'!$J55,'alle Spiele'!CH55='alle Spiele'!CI55,ABS('alle Spiele'!$H55-'alle Spiele'!CH55)=1),Punktsystem!$B$10,0),0)</f>
        <v>0</v>
      </c>
      <c r="CJ55" s="225">
        <f>IF(CH55=Punktsystem!$B$5,IF(AND(Punktsystem!$I$14&lt;&gt;"",'alle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CK55" s="230">
        <f>IF(OR('alle Spiele'!CK55="",'alle Spiele'!CL55=""),0,IF(AND('alle Spiele'!$H55='alle Spiele'!CK55,'alle Spiele'!$J55='alle Spiele'!CL55),Punktsystem!$B$5,IF(OR(AND('alle Spiele'!$H55-'alle Spiele'!$J55&lt;0,'alle Spiele'!CK55-'alle Spiele'!CL55&lt;0),AND('alle Spiele'!$H55-'alle Spiele'!$J55&gt;0,'alle Spiele'!CK55-'alle Spiele'!CL55&gt;0),AND('alle Spiele'!$H55-'alle Spiele'!$J55=0,'alle Spiele'!CK55-'alle Spiele'!CL55=0)),Punktsystem!$B$6,0)))</f>
        <v>0</v>
      </c>
      <c r="CL55" s="224">
        <f>IF(CK55=Punktsystem!$B$6,IF(AND(Punktsystem!$D$9&lt;&gt;"",'alle Spiele'!$H55-'alle Spiele'!$J55='alle Spiele'!CK55-'alle Spiele'!CL55,'alle Spiele'!$H55&lt;&gt;'alle Spiele'!$J55),Punktsystem!$B$9,0)+IF(AND(Punktsystem!$D$11&lt;&gt;"",OR('alle Spiele'!$H55='alle Spiele'!CK55,'alle Spiele'!$J55='alle Spiele'!CL55)),Punktsystem!$B$11,0)+IF(AND(Punktsystem!$D$10&lt;&gt;"",'alle Spiele'!$H55='alle Spiele'!$J55,'alle Spiele'!CK55='alle Spiele'!CL55,ABS('alle Spiele'!$H55-'alle Spiele'!CK55)=1),Punktsystem!$B$10,0),0)</f>
        <v>0</v>
      </c>
      <c r="CM55" s="225">
        <f>IF(CK55=Punktsystem!$B$5,IF(AND(Punktsystem!$I$14&lt;&gt;"",'alle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CN55" s="230">
        <f>IF(OR('alle Spiele'!CN55="",'alle Spiele'!CO55=""),0,IF(AND('alle Spiele'!$H55='alle Spiele'!CN55,'alle Spiele'!$J55='alle Spiele'!CO55),Punktsystem!$B$5,IF(OR(AND('alle Spiele'!$H55-'alle Spiele'!$J55&lt;0,'alle Spiele'!CN55-'alle Spiele'!CO55&lt;0),AND('alle Spiele'!$H55-'alle Spiele'!$J55&gt;0,'alle Spiele'!CN55-'alle Spiele'!CO55&gt;0),AND('alle Spiele'!$H55-'alle Spiele'!$J55=0,'alle Spiele'!CN55-'alle Spiele'!CO55=0)),Punktsystem!$B$6,0)))</f>
        <v>0</v>
      </c>
      <c r="CO55" s="224">
        <f>IF(CN55=Punktsystem!$B$6,IF(AND(Punktsystem!$D$9&lt;&gt;"",'alle Spiele'!$H55-'alle Spiele'!$J55='alle Spiele'!CN55-'alle Spiele'!CO55,'alle Spiele'!$H55&lt;&gt;'alle Spiele'!$J55),Punktsystem!$B$9,0)+IF(AND(Punktsystem!$D$11&lt;&gt;"",OR('alle Spiele'!$H55='alle Spiele'!CN55,'alle Spiele'!$J55='alle Spiele'!CO55)),Punktsystem!$B$11,0)+IF(AND(Punktsystem!$D$10&lt;&gt;"",'alle Spiele'!$H55='alle Spiele'!$J55,'alle Spiele'!CN55='alle Spiele'!CO55,ABS('alle Spiele'!$H55-'alle Spiele'!CN55)=1),Punktsystem!$B$10,0),0)</f>
        <v>0</v>
      </c>
      <c r="CP55" s="225">
        <f>IF(CN55=Punktsystem!$B$5,IF(AND(Punktsystem!$I$14&lt;&gt;"",'alle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CQ55" s="230">
        <f>IF(OR('alle Spiele'!CQ55="",'alle Spiele'!CR55=""),0,IF(AND('alle Spiele'!$H55='alle Spiele'!CQ55,'alle Spiele'!$J55='alle Spiele'!CR55),Punktsystem!$B$5,IF(OR(AND('alle Spiele'!$H55-'alle Spiele'!$J55&lt;0,'alle Spiele'!CQ55-'alle Spiele'!CR55&lt;0),AND('alle Spiele'!$H55-'alle Spiele'!$J55&gt;0,'alle Spiele'!CQ55-'alle Spiele'!CR55&gt;0),AND('alle Spiele'!$H55-'alle Spiele'!$J55=0,'alle Spiele'!CQ55-'alle Spiele'!CR55=0)),Punktsystem!$B$6,0)))</f>
        <v>0</v>
      </c>
      <c r="CR55" s="224">
        <f>IF(CQ55=Punktsystem!$B$6,IF(AND(Punktsystem!$D$9&lt;&gt;"",'alle Spiele'!$H55-'alle Spiele'!$J55='alle Spiele'!CQ55-'alle Spiele'!CR55,'alle Spiele'!$H55&lt;&gt;'alle Spiele'!$J55),Punktsystem!$B$9,0)+IF(AND(Punktsystem!$D$11&lt;&gt;"",OR('alle Spiele'!$H55='alle Spiele'!CQ55,'alle Spiele'!$J55='alle Spiele'!CR55)),Punktsystem!$B$11,0)+IF(AND(Punktsystem!$D$10&lt;&gt;"",'alle Spiele'!$H55='alle Spiele'!$J55,'alle Spiele'!CQ55='alle Spiele'!CR55,ABS('alle Spiele'!$H55-'alle Spiele'!CQ55)=1),Punktsystem!$B$10,0),0)</f>
        <v>0</v>
      </c>
      <c r="CS55" s="225">
        <f>IF(CQ55=Punktsystem!$B$5,IF(AND(Punktsystem!$I$14&lt;&gt;"",'alle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CT55" s="230">
        <f>IF(OR('alle Spiele'!CT55="",'alle Spiele'!CU55=""),0,IF(AND('alle Spiele'!$H55='alle Spiele'!CT55,'alle Spiele'!$J55='alle Spiele'!CU55),Punktsystem!$B$5,IF(OR(AND('alle Spiele'!$H55-'alle Spiele'!$J55&lt;0,'alle Spiele'!CT55-'alle Spiele'!CU55&lt;0),AND('alle Spiele'!$H55-'alle Spiele'!$J55&gt;0,'alle Spiele'!CT55-'alle Spiele'!CU55&gt;0),AND('alle Spiele'!$H55-'alle Spiele'!$J55=0,'alle Spiele'!CT55-'alle Spiele'!CU55=0)),Punktsystem!$B$6,0)))</f>
        <v>0</v>
      </c>
      <c r="CU55" s="224">
        <f>IF(CT55=Punktsystem!$B$6,IF(AND(Punktsystem!$D$9&lt;&gt;"",'alle Spiele'!$H55-'alle Spiele'!$J55='alle Spiele'!CT55-'alle Spiele'!CU55,'alle Spiele'!$H55&lt;&gt;'alle Spiele'!$J55),Punktsystem!$B$9,0)+IF(AND(Punktsystem!$D$11&lt;&gt;"",OR('alle Spiele'!$H55='alle Spiele'!CT55,'alle Spiele'!$J55='alle Spiele'!CU55)),Punktsystem!$B$11,0)+IF(AND(Punktsystem!$D$10&lt;&gt;"",'alle Spiele'!$H55='alle Spiele'!$J55,'alle Spiele'!CT55='alle Spiele'!CU55,ABS('alle Spiele'!$H55-'alle Spiele'!CT55)=1),Punktsystem!$B$10,0),0)</f>
        <v>0</v>
      </c>
      <c r="CV55" s="225">
        <f>IF(CT55=Punktsystem!$B$5,IF(AND(Punktsystem!$I$14&lt;&gt;"",'alle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CW55" s="230">
        <f>IF(OR('alle Spiele'!CW55="",'alle Spiele'!CX55=""),0,IF(AND('alle Spiele'!$H55='alle Spiele'!CW55,'alle Spiele'!$J55='alle Spiele'!CX55),Punktsystem!$B$5,IF(OR(AND('alle Spiele'!$H55-'alle Spiele'!$J55&lt;0,'alle Spiele'!CW55-'alle Spiele'!CX55&lt;0),AND('alle Spiele'!$H55-'alle Spiele'!$J55&gt;0,'alle Spiele'!CW55-'alle Spiele'!CX55&gt;0),AND('alle Spiele'!$H55-'alle Spiele'!$J55=0,'alle Spiele'!CW55-'alle Spiele'!CX55=0)),Punktsystem!$B$6,0)))</f>
        <v>0</v>
      </c>
      <c r="CX55" s="224">
        <f>IF(CW55=Punktsystem!$B$6,IF(AND(Punktsystem!$D$9&lt;&gt;"",'alle Spiele'!$H55-'alle Spiele'!$J55='alle Spiele'!CW55-'alle Spiele'!CX55,'alle Spiele'!$H55&lt;&gt;'alle Spiele'!$J55),Punktsystem!$B$9,0)+IF(AND(Punktsystem!$D$11&lt;&gt;"",OR('alle Spiele'!$H55='alle Spiele'!CW55,'alle Spiele'!$J55='alle Spiele'!CX55)),Punktsystem!$B$11,0)+IF(AND(Punktsystem!$D$10&lt;&gt;"",'alle Spiele'!$H55='alle Spiele'!$J55,'alle Spiele'!CW55='alle Spiele'!CX55,ABS('alle Spiele'!$H55-'alle Spiele'!CW55)=1),Punktsystem!$B$10,0),0)</f>
        <v>0</v>
      </c>
      <c r="CY55" s="225">
        <f>IF(CW55=Punktsystem!$B$5,IF(AND(Punktsystem!$I$14&lt;&gt;"",'alle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CZ55" s="230">
        <f>IF(OR('alle Spiele'!CZ55="",'alle Spiele'!DA55=""),0,IF(AND('alle Spiele'!$H55='alle Spiele'!CZ55,'alle Spiele'!$J55='alle Spiele'!DA55),Punktsystem!$B$5,IF(OR(AND('alle Spiele'!$H55-'alle Spiele'!$J55&lt;0,'alle Spiele'!CZ55-'alle Spiele'!DA55&lt;0),AND('alle Spiele'!$H55-'alle Spiele'!$J55&gt;0,'alle Spiele'!CZ55-'alle Spiele'!DA55&gt;0),AND('alle Spiele'!$H55-'alle Spiele'!$J55=0,'alle Spiele'!CZ55-'alle Spiele'!DA55=0)),Punktsystem!$B$6,0)))</f>
        <v>0</v>
      </c>
      <c r="DA55" s="224">
        <f>IF(CZ55=Punktsystem!$B$6,IF(AND(Punktsystem!$D$9&lt;&gt;"",'alle Spiele'!$H55-'alle Spiele'!$J55='alle Spiele'!CZ55-'alle Spiele'!DA55,'alle Spiele'!$H55&lt;&gt;'alle Spiele'!$J55),Punktsystem!$B$9,0)+IF(AND(Punktsystem!$D$11&lt;&gt;"",OR('alle Spiele'!$H55='alle Spiele'!CZ55,'alle Spiele'!$J55='alle Spiele'!DA55)),Punktsystem!$B$11,0)+IF(AND(Punktsystem!$D$10&lt;&gt;"",'alle Spiele'!$H55='alle Spiele'!$J55,'alle Spiele'!CZ55='alle Spiele'!DA55,ABS('alle Spiele'!$H55-'alle Spiele'!CZ55)=1),Punktsystem!$B$10,0),0)</f>
        <v>0</v>
      </c>
      <c r="DB55" s="225">
        <f>IF(CZ55=Punktsystem!$B$5,IF(AND(Punktsystem!$I$14&lt;&gt;"",'alle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DC55" s="230">
        <f>IF(OR('alle Spiele'!DC55="",'alle Spiele'!DD55=""),0,IF(AND('alle Spiele'!$H55='alle Spiele'!DC55,'alle Spiele'!$J55='alle Spiele'!DD55),Punktsystem!$B$5,IF(OR(AND('alle Spiele'!$H55-'alle Spiele'!$J55&lt;0,'alle Spiele'!DC55-'alle Spiele'!DD55&lt;0),AND('alle Spiele'!$H55-'alle Spiele'!$J55&gt;0,'alle Spiele'!DC55-'alle Spiele'!DD55&gt;0),AND('alle Spiele'!$H55-'alle Spiele'!$J55=0,'alle Spiele'!DC55-'alle Spiele'!DD55=0)),Punktsystem!$B$6,0)))</f>
        <v>0</v>
      </c>
      <c r="DD55" s="224">
        <f>IF(DC55=Punktsystem!$B$6,IF(AND(Punktsystem!$D$9&lt;&gt;"",'alle Spiele'!$H55-'alle Spiele'!$J55='alle Spiele'!DC55-'alle Spiele'!DD55,'alle Spiele'!$H55&lt;&gt;'alle Spiele'!$J55),Punktsystem!$B$9,0)+IF(AND(Punktsystem!$D$11&lt;&gt;"",OR('alle Spiele'!$H55='alle Spiele'!DC55,'alle Spiele'!$J55='alle Spiele'!DD55)),Punktsystem!$B$11,0)+IF(AND(Punktsystem!$D$10&lt;&gt;"",'alle Spiele'!$H55='alle Spiele'!$J55,'alle Spiele'!DC55='alle Spiele'!DD55,ABS('alle Spiele'!$H55-'alle Spiele'!DC55)=1),Punktsystem!$B$10,0),0)</f>
        <v>0</v>
      </c>
      <c r="DE55" s="225">
        <f>IF(DC55=Punktsystem!$B$5,IF(AND(Punktsystem!$I$14&lt;&gt;"",'alle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DF55" s="230">
        <f>IF(OR('alle Spiele'!DF55="",'alle Spiele'!DG55=""),0,IF(AND('alle Spiele'!$H55='alle Spiele'!DF55,'alle Spiele'!$J55='alle Spiele'!DG55),Punktsystem!$B$5,IF(OR(AND('alle Spiele'!$H55-'alle Spiele'!$J55&lt;0,'alle Spiele'!DF55-'alle Spiele'!DG55&lt;0),AND('alle Spiele'!$H55-'alle Spiele'!$J55&gt;0,'alle Spiele'!DF55-'alle Spiele'!DG55&gt;0),AND('alle Spiele'!$H55-'alle Spiele'!$J55=0,'alle Spiele'!DF55-'alle Spiele'!DG55=0)),Punktsystem!$B$6,0)))</f>
        <v>0</v>
      </c>
      <c r="DG55" s="224">
        <f>IF(DF55=Punktsystem!$B$6,IF(AND(Punktsystem!$D$9&lt;&gt;"",'alle Spiele'!$H55-'alle Spiele'!$J55='alle Spiele'!DF55-'alle Spiele'!DG55,'alle Spiele'!$H55&lt;&gt;'alle Spiele'!$J55),Punktsystem!$B$9,0)+IF(AND(Punktsystem!$D$11&lt;&gt;"",OR('alle Spiele'!$H55='alle Spiele'!DF55,'alle Spiele'!$J55='alle Spiele'!DG55)),Punktsystem!$B$11,0)+IF(AND(Punktsystem!$D$10&lt;&gt;"",'alle Spiele'!$H55='alle Spiele'!$J55,'alle Spiele'!DF55='alle Spiele'!DG55,ABS('alle Spiele'!$H55-'alle Spiele'!DF55)=1),Punktsystem!$B$10,0),0)</f>
        <v>0</v>
      </c>
      <c r="DH55" s="225">
        <f>IF(DF55=Punktsystem!$B$5,IF(AND(Punktsystem!$I$14&lt;&gt;"",'alle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DI55" s="230">
        <f>IF(OR('alle Spiele'!DI55="",'alle Spiele'!DJ55=""),0,IF(AND('alle Spiele'!$H55='alle Spiele'!DI55,'alle Spiele'!$J55='alle Spiele'!DJ55),Punktsystem!$B$5,IF(OR(AND('alle Spiele'!$H55-'alle Spiele'!$J55&lt;0,'alle Spiele'!DI55-'alle Spiele'!DJ55&lt;0),AND('alle Spiele'!$H55-'alle Spiele'!$J55&gt;0,'alle Spiele'!DI55-'alle Spiele'!DJ55&gt;0),AND('alle Spiele'!$H55-'alle Spiele'!$J55=0,'alle Spiele'!DI55-'alle Spiele'!DJ55=0)),Punktsystem!$B$6,0)))</f>
        <v>0</v>
      </c>
      <c r="DJ55" s="224">
        <f>IF(DI55=Punktsystem!$B$6,IF(AND(Punktsystem!$D$9&lt;&gt;"",'alle Spiele'!$H55-'alle Spiele'!$J55='alle Spiele'!DI55-'alle Spiele'!DJ55,'alle Spiele'!$H55&lt;&gt;'alle Spiele'!$J55),Punktsystem!$B$9,0)+IF(AND(Punktsystem!$D$11&lt;&gt;"",OR('alle Spiele'!$H55='alle Spiele'!DI55,'alle Spiele'!$J55='alle Spiele'!DJ55)),Punktsystem!$B$11,0)+IF(AND(Punktsystem!$D$10&lt;&gt;"",'alle Spiele'!$H55='alle Spiele'!$J55,'alle Spiele'!DI55='alle Spiele'!DJ55,ABS('alle Spiele'!$H55-'alle Spiele'!DI55)=1),Punktsystem!$B$10,0),0)</f>
        <v>0</v>
      </c>
      <c r="DK55" s="225">
        <f>IF(DI55=Punktsystem!$B$5,IF(AND(Punktsystem!$I$14&lt;&gt;"",'alle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DL55" s="230">
        <f>IF(OR('alle Spiele'!DL55="",'alle Spiele'!DM55=""),0,IF(AND('alle Spiele'!$H55='alle Spiele'!DL55,'alle Spiele'!$J55='alle Spiele'!DM55),Punktsystem!$B$5,IF(OR(AND('alle Spiele'!$H55-'alle Spiele'!$J55&lt;0,'alle Spiele'!DL55-'alle Spiele'!DM55&lt;0),AND('alle Spiele'!$H55-'alle Spiele'!$J55&gt;0,'alle Spiele'!DL55-'alle Spiele'!DM55&gt;0),AND('alle Spiele'!$H55-'alle Spiele'!$J55=0,'alle Spiele'!DL55-'alle Spiele'!DM55=0)),Punktsystem!$B$6,0)))</f>
        <v>0</v>
      </c>
      <c r="DM55" s="224">
        <f>IF(DL55=Punktsystem!$B$6,IF(AND(Punktsystem!$D$9&lt;&gt;"",'alle Spiele'!$H55-'alle Spiele'!$J55='alle Spiele'!DL55-'alle Spiele'!DM55,'alle Spiele'!$H55&lt;&gt;'alle Spiele'!$J55),Punktsystem!$B$9,0)+IF(AND(Punktsystem!$D$11&lt;&gt;"",OR('alle Spiele'!$H55='alle Spiele'!DL55,'alle Spiele'!$J55='alle Spiele'!DM55)),Punktsystem!$B$11,0)+IF(AND(Punktsystem!$D$10&lt;&gt;"",'alle Spiele'!$H55='alle Spiele'!$J55,'alle Spiele'!DL55='alle Spiele'!DM55,ABS('alle Spiele'!$H55-'alle Spiele'!DL55)=1),Punktsystem!$B$10,0),0)</f>
        <v>0</v>
      </c>
      <c r="DN55" s="225">
        <f>IF(DL55=Punktsystem!$B$5,IF(AND(Punktsystem!$I$14&lt;&gt;"",'alle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DO55" s="230">
        <f>IF(OR('alle Spiele'!DO55="",'alle Spiele'!DP55=""),0,IF(AND('alle Spiele'!$H55='alle Spiele'!DO55,'alle Spiele'!$J55='alle Spiele'!DP55),Punktsystem!$B$5,IF(OR(AND('alle Spiele'!$H55-'alle Spiele'!$J55&lt;0,'alle Spiele'!DO55-'alle Spiele'!DP55&lt;0),AND('alle Spiele'!$H55-'alle Spiele'!$J55&gt;0,'alle Spiele'!DO55-'alle Spiele'!DP55&gt;0),AND('alle Spiele'!$H55-'alle Spiele'!$J55=0,'alle Spiele'!DO55-'alle Spiele'!DP55=0)),Punktsystem!$B$6,0)))</f>
        <v>0</v>
      </c>
      <c r="DP55" s="224">
        <f>IF(DO55=Punktsystem!$B$6,IF(AND(Punktsystem!$D$9&lt;&gt;"",'alle Spiele'!$H55-'alle Spiele'!$J55='alle Spiele'!DO55-'alle Spiele'!DP55,'alle Spiele'!$H55&lt;&gt;'alle Spiele'!$J55),Punktsystem!$B$9,0)+IF(AND(Punktsystem!$D$11&lt;&gt;"",OR('alle Spiele'!$H55='alle Spiele'!DO55,'alle Spiele'!$J55='alle Spiele'!DP55)),Punktsystem!$B$11,0)+IF(AND(Punktsystem!$D$10&lt;&gt;"",'alle Spiele'!$H55='alle Spiele'!$J55,'alle Spiele'!DO55='alle Spiele'!DP55,ABS('alle Spiele'!$H55-'alle Spiele'!DO55)=1),Punktsystem!$B$10,0),0)</f>
        <v>0</v>
      </c>
      <c r="DQ55" s="225">
        <f>IF(DO55=Punktsystem!$B$5,IF(AND(Punktsystem!$I$14&lt;&gt;"",'alle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DR55" s="230">
        <f>IF(OR('alle Spiele'!DR55="",'alle Spiele'!DS55=""),0,IF(AND('alle Spiele'!$H55='alle Spiele'!DR55,'alle Spiele'!$J55='alle Spiele'!DS55),Punktsystem!$B$5,IF(OR(AND('alle Spiele'!$H55-'alle Spiele'!$J55&lt;0,'alle Spiele'!DR55-'alle Spiele'!DS55&lt;0),AND('alle Spiele'!$H55-'alle Spiele'!$J55&gt;0,'alle Spiele'!DR55-'alle Spiele'!DS55&gt;0),AND('alle Spiele'!$H55-'alle Spiele'!$J55=0,'alle Spiele'!DR55-'alle Spiele'!DS55=0)),Punktsystem!$B$6,0)))</f>
        <v>0</v>
      </c>
      <c r="DS55" s="224">
        <f>IF(DR55=Punktsystem!$B$6,IF(AND(Punktsystem!$D$9&lt;&gt;"",'alle Spiele'!$H55-'alle Spiele'!$J55='alle Spiele'!DR55-'alle Spiele'!DS55,'alle Spiele'!$H55&lt;&gt;'alle Spiele'!$J55),Punktsystem!$B$9,0)+IF(AND(Punktsystem!$D$11&lt;&gt;"",OR('alle Spiele'!$H55='alle Spiele'!DR55,'alle Spiele'!$J55='alle Spiele'!DS55)),Punktsystem!$B$11,0)+IF(AND(Punktsystem!$D$10&lt;&gt;"",'alle Spiele'!$H55='alle Spiele'!$J55,'alle Spiele'!DR55='alle Spiele'!DS55,ABS('alle Spiele'!$H55-'alle Spiele'!DR55)=1),Punktsystem!$B$10,0),0)</f>
        <v>0</v>
      </c>
      <c r="DT55" s="225">
        <f>IF(DR55=Punktsystem!$B$5,IF(AND(Punktsystem!$I$14&lt;&gt;"",'alle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DU55" s="230">
        <f>IF(OR('alle Spiele'!DU55="",'alle Spiele'!DV55=""),0,IF(AND('alle Spiele'!$H55='alle Spiele'!DU55,'alle Spiele'!$J55='alle Spiele'!DV55),Punktsystem!$B$5,IF(OR(AND('alle Spiele'!$H55-'alle Spiele'!$J55&lt;0,'alle Spiele'!DU55-'alle Spiele'!DV55&lt;0),AND('alle Spiele'!$H55-'alle Spiele'!$J55&gt;0,'alle Spiele'!DU55-'alle Spiele'!DV55&gt;0),AND('alle Spiele'!$H55-'alle Spiele'!$J55=0,'alle Spiele'!DU55-'alle Spiele'!DV55=0)),Punktsystem!$B$6,0)))</f>
        <v>0</v>
      </c>
      <c r="DV55" s="224">
        <f>IF(DU55=Punktsystem!$B$6,IF(AND(Punktsystem!$D$9&lt;&gt;"",'alle Spiele'!$H55-'alle Spiele'!$J55='alle Spiele'!DU55-'alle Spiele'!DV55,'alle Spiele'!$H55&lt;&gt;'alle Spiele'!$J55),Punktsystem!$B$9,0)+IF(AND(Punktsystem!$D$11&lt;&gt;"",OR('alle Spiele'!$H55='alle Spiele'!DU55,'alle Spiele'!$J55='alle Spiele'!DV55)),Punktsystem!$B$11,0)+IF(AND(Punktsystem!$D$10&lt;&gt;"",'alle Spiele'!$H55='alle Spiele'!$J55,'alle Spiele'!DU55='alle Spiele'!DV55,ABS('alle Spiele'!$H55-'alle Spiele'!DU55)=1),Punktsystem!$B$10,0),0)</f>
        <v>0</v>
      </c>
      <c r="DW55" s="225">
        <f>IF(DU55=Punktsystem!$B$5,IF(AND(Punktsystem!$I$14&lt;&gt;"",'alle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DX55" s="230">
        <f>IF(OR('alle Spiele'!DX55="",'alle Spiele'!DY55=""),0,IF(AND('alle Spiele'!$H55='alle Spiele'!DX55,'alle Spiele'!$J55='alle Spiele'!DY55),Punktsystem!$B$5,IF(OR(AND('alle Spiele'!$H55-'alle Spiele'!$J55&lt;0,'alle Spiele'!DX55-'alle Spiele'!DY55&lt;0),AND('alle Spiele'!$H55-'alle Spiele'!$J55&gt;0,'alle Spiele'!DX55-'alle Spiele'!DY55&gt;0),AND('alle Spiele'!$H55-'alle Spiele'!$J55=0,'alle Spiele'!DX55-'alle Spiele'!DY55=0)),Punktsystem!$B$6,0)))</f>
        <v>0</v>
      </c>
      <c r="DY55" s="224">
        <f>IF(DX55=Punktsystem!$B$6,IF(AND(Punktsystem!$D$9&lt;&gt;"",'alle Spiele'!$H55-'alle Spiele'!$J55='alle Spiele'!DX55-'alle Spiele'!DY55,'alle Spiele'!$H55&lt;&gt;'alle Spiele'!$J55),Punktsystem!$B$9,0)+IF(AND(Punktsystem!$D$11&lt;&gt;"",OR('alle Spiele'!$H55='alle Spiele'!DX55,'alle Spiele'!$J55='alle Spiele'!DY55)),Punktsystem!$B$11,0)+IF(AND(Punktsystem!$D$10&lt;&gt;"",'alle Spiele'!$H55='alle Spiele'!$J55,'alle Spiele'!DX55='alle Spiele'!DY55,ABS('alle Spiele'!$H55-'alle Spiele'!DX55)=1),Punktsystem!$B$10,0),0)</f>
        <v>0</v>
      </c>
      <c r="DZ55" s="225">
        <f>IF(DX55=Punktsystem!$B$5,IF(AND(Punktsystem!$I$14&lt;&gt;"",'alle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EA55" s="230">
        <f>IF(OR('alle Spiele'!EA55="",'alle Spiele'!EB55=""),0,IF(AND('alle Spiele'!$H55='alle Spiele'!EA55,'alle Spiele'!$J55='alle Spiele'!EB55),Punktsystem!$B$5,IF(OR(AND('alle Spiele'!$H55-'alle Spiele'!$J55&lt;0,'alle Spiele'!EA55-'alle Spiele'!EB55&lt;0),AND('alle Spiele'!$H55-'alle Spiele'!$J55&gt;0,'alle Spiele'!EA55-'alle Spiele'!EB55&gt;0),AND('alle Spiele'!$H55-'alle Spiele'!$J55=0,'alle Spiele'!EA55-'alle Spiele'!EB55=0)),Punktsystem!$B$6,0)))</f>
        <v>0</v>
      </c>
      <c r="EB55" s="224">
        <f>IF(EA55=Punktsystem!$B$6,IF(AND(Punktsystem!$D$9&lt;&gt;"",'alle Spiele'!$H55-'alle Spiele'!$J55='alle Spiele'!EA55-'alle Spiele'!EB55,'alle Spiele'!$H55&lt;&gt;'alle Spiele'!$J55),Punktsystem!$B$9,0)+IF(AND(Punktsystem!$D$11&lt;&gt;"",OR('alle Spiele'!$H55='alle Spiele'!EA55,'alle Spiele'!$J55='alle Spiele'!EB55)),Punktsystem!$B$11,0)+IF(AND(Punktsystem!$D$10&lt;&gt;"",'alle Spiele'!$H55='alle Spiele'!$J55,'alle Spiele'!EA55='alle Spiele'!EB55,ABS('alle Spiele'!$H55-'alle Spiele'!EA55)=1),Punktsystem!$B$10,0),0)</f>
        <v>0</v>
      </c>
      <c r="EC55" s="225">
        <f>IF(EA55=Punktsystem!$B$5,IF(AND(Punktsystem!$I$14&lt;&gt;"",'alle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ED55" s="230">
        <f>IF(OR('alle Spiele'!ED55="",'alle Spiele'!EE55=""),0,IF(AND('alle Spiele'!$H55='alle Spiele'!ED55,'alle Spiele'!$J55='alle Spiele'!EE55),Punktsystem!$B$5,IF(OR(AND('alle Spiele'!$H55-'alle Spiele'!$J55&lt;0,'alle Spiele'!ED55-'alle Spiele'!EE55&lt;0),AND('alle Spiele'!$H55-'alle Spiele'!$J55&gt;0,'alle Spiele'!ED55-'alle Spiele'!EE55&gt;0),AND('alle Spiele'!$H55-'alle Spiele'!$J55=0,'alle Spiele'!ED55-'alle Spiele'!EE55=0)),Punktsystem!$B$6,0)))</f>
        <v>0</v>
      </c>
      <c r="EE55" s="224">
        <f>IF(ED55=Punktsystem!$B$6,IF(AND(Punktsystem!$D$9&lt;&gt;"",'alle Spiele'!$H55-'alle Spiele'!$J55='alle Spiele'!ED55-'alle Spiele'!EE55,'alle Spiele'!$H55&lt;&gt;'alle Spiele'!$J55),Punktsystem!$B$9,0)+IF(AND(Punktsystem!$D$11&lt;&gt;"",OR('alle Spiele'!$H55='alle Spiele'!ED55,'alle Spiele'!$J55='alle Spiele'!EE55)),Punktsystem!$B$11,0)+IF(AND(Punktsystem!$D$10&lt;&gt;"",'alle Spiele'!$H55='alle Spiele'!$J55,'alle Spiele'!ED55='alle Spiele'!EE55,ABS('alle Spiele'!$H55-'alle Spiele'!ED55)=1),Punktsystem!$B$10,0),0)</f>
        <v>0</v>
      </c>
      <c r="EF55" s="225">
        <f>IF(ED55=Punktsystem!$B$5,IF(AND(Punktsystem!$I$14&lt;&gt;"",'alle Spiele'!$H55+'alle Spiele'!$J55&gt;Punktsystem!$D$14),('alle Spiele'!$H55+'alle Spiele'!$J55-Punktsystem!$D$14)*Punktsystem!$F$14,0)+IF(AND(Punktsystem!$I$15&lt;&gt;"",ABS('alle Spiele'!$H55-'alle Spiele'!$J55)&gt;Punktsystem!$D$15),(ABS('alle Spiele'!$H55-'alle Spiele'!$J55)-Punktsystem!$D$15)*Punktsystem!$F$15,0),0)</f>
        <v>0</v>
      </c>
      <c r="EG55" s="230">
        <f>IF(OR('alle Spiele'!EG55="",'alle Spiele'!EH55=""),0,IF(AND('alle Spiele'!$H55='alle Spiele'!EG55,'alle Spiele'!$J55='alle Spiele'!EH55),Punktsystem!$B$5,IF(OR(AND('alle Spiele'!$H55-'alle Spiele'!$J55&lt;0,'alle Spiele'!EG55-'alle Spiele'!EH55&lt;0),AND('alle Spiele'!$H55-'alle Spiele'!$J55&gt;0,'alle Spiele'!EG55-'alle Spiele'!EH55&gt;0),AND('alle Spiele'!$H55-'alle Spiele'!$J55=0,'alle Spiele'!EG55-'alle Spiele'!EH55=0)),Punktsystem!$B$6,0)))</f>
        <v>0</v>
      </c>
      <c r="EH55" s="224">
        <f>IF(EG55=Punktsystem!$B$6,IF(AND(Punktsystem!$D$9&lt;&gt;"",'alle Spiele'!$H55-'alle Spiele'!$J55='alle Spiele'!EG55-'alle Spiele'!EH55,'alle Spiele'!$H55&lt;&gt;'alle Spiele'!$J55),Punktsystem!$B$9,0)+IF(AND(Punktsystem!$D$11&lt;&gt;"",OR('alle Spiele'!$H55='alle Spiele'!EG55,'alle Spiele'!$J55='alle Spiele'!EH55)),Punktsystem!$B$11,0)+IF(AND(Punktsystem!$D$10&lt;&gt;"",'alle Spiele'!$H55='alle Spiele'!$J55,'alle Spiele'!EG55='alle Spiele'!EH55,ABS('alle Spiele'!$H55-'alle Spiele'!EG55)=1),Punktsystem!$B$10,0),0)</f>
        <v>0</v>
      </c>
      <c r="EI55" s="225">
        <f>IF(EG55=Punktsystem!$B$5,IF(AND(Punktsystem!$I$14&lt;&gt;"",'alle Spiele'!$H55+'alle Spiele'!$J55&gt;Punktsystem!$D$14),('alle Spiele'!$H55+'alle Spiele'!$J55-Punktsystem!$D$14)*Punktsystem!$F$14,0)+IF(AND(Punktsystem!$I$15&lt;&gt;"",ABS('alle Spiele'!$H55-'alle Spiele'!$J55)&gt;Punktsystem!$D$15),(ABS('alle Spiele'!$H55-'alle Spiele'!$J55)-Punktsystem!$D$15)*Punktsystem!$F$15,0),0)</f>
        <v>0</v>
      </c>
    </row>
    <row r="56" spans="1:139" x14ac:dyDescent="0.2">
      <c r="A56"/>
      <c r="B56"/>
      <c r="C56"/>
      <c r="D56"/>
      <c r="E56"/>
      <c r="F56"/>
      <c r="G56"/>
      <c r="H56"/>
      <c r="J56"/>
      <c r="K56"/>
      <c r="L56"/>
      <c r="M56"/>
      <c r="N56"/>
      <c r="O56"/>
      <c r="P56"/>
      <c r="Q56"/>
      <c r="T56" s="230">
        <f>IF(OR('alle Spiele'!T56="",'alle Spiele'!U56=""),0,IF(AND('alle Spiele'!$H56='alle Spiele'!T56,'alle Spiele'!$J56='alle Spiele'!U56),Punktsystem!$B$5,IF(OR(AND('alle Spiele'!$H56-'alle Spiele'!$J56&lt;0,'alle Spiele'!T56-'alle Spiele'!U56&lt;0),AND('alle Spiele'!$H56-'alle Spiele'!$J56&gt;0,'alle Spiele'!T56-'alle Spiele'!U56&gt;0),AND('alle Spiele'!$H56-'alle Spiele'!$J56=0,'alle Spiele'!T56-'alle Spiele'!U56=0)),Punktsystem!$B$6,0)))</f>
        <v>0</v>
      </c>
      <c r="U56" s="224">
        <f>IF(T56=Punktsystem!$B$6,IF(AND(Punktsystem!$D$9&lt;&gt;"",'alle Spiele'!$H56-'alle Spiele'!$J56='alle Spiele'!T56-'alle Spiele'!U56,'alle Spiele'!$H56&lt;&gt;'alle Spiele'!$J56),Punktsystem!$B$9,0)+IF(AND(Punktsystem!$D$11&lt;&gt;"",OR('alle Spiele'!$H56='alle Spiele'!T56,'alle Spiele'!$J56='alle Spiele'!U56)),Punktsystem!$B$11,0)+IF(AND(Punktsystem!$D$10&lt;&gt;"",'alle Spiele'!$H56='alle Spiele'!$J56,'alle Spiele'!T56='alle Spiele'!U56,ABS('alle Spiele'!$H56-'alle Spiele'!T56)=1),Punktsystem!$B$10,0),0)</f>
        <v>0</v>
      </c>
      <c r="V56" s="225">
        <f>IF(T56=Punktsystem!$B$5,IF(AND(Punktsystem!$I$14&lt;&gt;"",'alle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W56" s="230">
        <f>IF(OR('alle Spiele'!W56="",'alle Spiele'!X56=""),0,IF(AND('alle Spiele'!$H56='alle Spiele'!W56,'alle Spiele'!$J56='alle Spiele'!X56),Punktsystem!$B$5,IF(OR(AND('alle Spiele'!$H56-'alle Spiele'!$J56&lt;0,'alle Spiele'!W56-'alle Spiele'!X56&lt;0),AND('alle Spiele'!$H56-'alle Spiele'!$J56&gt;0,'alle Spiele'!W56-'alle Spiele'!X56&gt;0),AND('alle Spiele'!$H56-'alle Spiele'!$J56=0,'alle Spiele'!W56-'alle Spiele'!X56=0)),Punktsystem!$B$6,0)))</f>
        <v>0</v>
      </c>
      <c r="X56" s="224">
        <f>IF(W56=Punktsystem!$B$6,IF(AND(Punktsystem!$D$9&lt;&gt;"",'alle Spiele'!$H56-'alle Spiele'!$J56='alle Spiele'!W56-'alle Spiele'!X56,'alle Spiele'!$H56&lt;&gt;'alle Spiele'!$J56),Punktsystem!$B$9,0)+IF(AND(Punktsystem!$D$11&lt;&gt;"",OR('alle Spiele'!$H56='alle Spiele'!W56,'alle Spiele'!$J56='alle Spiele'!X56)),Punktsystem!$B$11,0)+IF(AND(Punktsystem!$D$10&lt;&gt;"",'alle Spiele'!$H56='alle Spiele'!$J56,'alle Spiele'!W56='alle Spiele'!X56,ABS('alle Spiele'!$H56-'alle Spiele'!W56)=1),Punktsystem!$B$10,0),0)</f>
        <v>0</v>
      </c>
      <c r="Y56" s="225">
        <f>IF(W56=Punktsystem!$B$5,IF(AND(Punktsystem!$I$14&lt;&gt;"",'alle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Z56" s="230">
        <f>IF(OR('alle Spiele'!Z56="",'alle Spiele'!AA56=""),0,IF(AND('alle Spiele'!$H56='alle Spiele'!Z56,'alle Spiele'!$J56='alle Spiele'!AA56),Punktsystem!$B$5,IF(OR(AND('alle Spiele'!$H56-'alle Spiele'!$J56&lt;0,'alle Spiele'!Z56-'alle Spiele'!AA56&lt;0),AND('alle Spiele'!$H56-'alle Spiele'!$J56&gt;0,'alle Spiele'!Z56-'alle Spiele'!AA56&gt;0),AND('alle Spiele'!$H56-'alle Spiele'!$J56=0,'alle Spiele'!Z56-'alle Spiele'!AA56=0)),Punktsystem!$B$6,0)))</f>
        <v>0</v>
      </c>
      <c r="AA56" s="224">
        <f>IF(Z56=Punktsystem!$B$6,IF(AND(Punktsystem!$D$9&lt;&gt;"",'alle Spiele'!$H56-'alle Spiele'!$J56='alle Spiele'!Z56-'alle Spiele'!AA56,'alle Spiele'!$H56&lt;&gt;'alle Spiele'!$J56),Punktsystem!$B$9,0)+IF(AND(Punktsystem!$D$11&lt;&gt;"",OR('alle Spiele'!$H56='alle Spiele'!Z56,'alle Spiele'!$J56='alle Spiele'!AA56)),Punktsystem!$B$11,0)+IF(AND(Punktsystem!$D$10&lt;&gt;"",'alle Spiele'!$H56='alle Spiele'!$J56,'alle Spiele'!Z56='alle Spiele'!AA56,ABS('alle Spiele'!$H56-'alle Spiele'!Z56)=1),Punktsystem!$B$10,0),0)</f>
        <v>0</v>
      </c>
      <c r="AB56" s="225">
        <f>IF(Z56=Punktsystem!$B$5,IF(AND(Punktsystem!$I$14&lt;&gt;"",'alle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AC56" s="230">
        <f>IF(OR('alle Spiele'!AC56="",'alle Spiele'!AD56=""),0,IF(AND('alle Spiele'!$H56='alle Spiele'!AC56,'alle Spiele'!$J56='alle Spiele'!AD56),Punktsystem!$B$5,IF(OR(AND('alle Spiele'!$H56-'alle Spiele'!$J56&lt;0,'alle Spiele'!AC56-'alle Spiele'!AD56&lt;0),AND('alle Spiele'!$H56-'alle Spiele'!$J56&gt;0,'alle Spiele'!AC56-'alle Spiele'!AD56&gt;0),AND('alle Spiele'!$H56-'alle Spiele'!$J56=0,'alle Spiele'!AC56-'alle Spiele'!AD56=0)),Punktsystem!$B$6,0)))</f>
        <v>0</v>
      </c>
      <c r="AD56" s="224">
        <f>IF(AC56=Punktsystem!$B$6,IF(AND(Punktsystem!$D$9&lt;&gt;"",'alle Spiele'!$H56-'alle Spiele'!$J56='alle Spiele'!AC56-'alle Spiele'!AD56,'alle Spiele'!$H56&lt;&gt;'alle Spiele'!$J56),Punktsystem!$B$9,0)+IF(AND(Punktsystem!$D$11&lt;&gt;"",OR('alle Spiele'!$H56='alle Spiele'!AC56,'alle Spiele'!$J56='alle Spiele'!AD56)),Punktsystem!$B$11,0)+IF(AND(Punktsystem!$D$10&lt;&gt;"",'alle Spiele'!$H56='alle Spiele'!$J56,'alle Spiele'!AC56='alle Spiele'!AD56,ABS('alle Spiele'!$H56-'alle Spiele'!AC56)=1),Punktsystem!$B$10,0),0)</f>
        <v>0</v>
      </c>
      <c r="AE56" s="225">
        <f>IF(AC56=Punktsystem!$B$5,IF(AND(Punktsystem!$I$14&lt;&gt;"",'alle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AF56" s="230">
        <f>IF(OR('alle Spiele'!AF56="",'alle Spiele'!AG56=""),0,IF(AND('alle Spiele'!$H56='alle Spiele'!AF56,'alle Spiele'!$J56='alle Spiele'!AG56),Punktsystem!$B$5,IF(OR(AND('alle Spiele'!$H56-'alle Spiele'!$J56&lt;0,'alle Spiele'!AF56-'alle Spiele'!AG56&lt;0),AND('alle Spiele'!$H56-'alle Spiele'!$J56&gt;0,'alle Spiele'!AF56-'alle Spiele'!AG56&gt;0),AND('alle Spiele'!$H56-'alle Spiele'!$J56=0,'alle Spiele'!AF56-'alle Spiele'!AG56=0)),Punktsystem!$B$6,0)))</f>
        <v>0</v>
      </c>
      <c r="AG56" s="224">
        <f>IF(AF56=Punktsystem!$B$6,IF(AND(Punktsystem!$D$9&lt;&gt;"",'alle Spiele'!$H56-'alle Spiele'!$J56='alle Spiele'!AF56-'alle Spiele'!AG56,'alle Spiele'!$H56&lt;&gt;'alle Spiele'!$J56),Punktsystem!$B$9,0)+IF(AND(Punktsystem!$D$11&lt;&gt;"",OR('alle Spiele'!$H56='alle Spiele'!AF56,'alle Spiele'!$J56='alle Spiele'!AG56)),Punktsystem!$B$11,0)+IF(AND(Punktsystem!$D$10&lt;&gt;"",'alle Spiele'!$H56='alle Spiele'!$J56,'alle Spiele'!AF56='alle Spiele'!AG56,ABS('alle Spiele'!$H56-'alle Spiele'!AF56)=1),Punktsystem!$B$10,0),0)</f>
        <v>0</v>
      </c>
      <c r="AH56" s="225">
        <f>IF(AF56=Punktsystem!$B$5,IF(AND(Punktsystem!$I$14&lt;&gt;"",'alle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AI56" s="230">
        <f>IF(OR('alle Spiele'!AI56="",'alle Spiele'!AJ56=""),0,IF(AND('alle Spiele'!$H56='alle Spiele'!AI56,'alle Spiele'!$J56='alle Spiele'!AJ56),Punktsystem!$B$5,IF(OR(AND('alle Spiele'!$H56-'alle Spiele'!$J56&lt;0,'alle Spiele'!AI56-'alle Spiele'!AJ56&lt;0),AND('alle Spiele'!$H56-'alle Spiele'!$J56&gt;0,'alle Spiele'!AI56-'alle Spiele'!AJ56&gt;0),AND('alle Spiele'!$H56-'alle Spiele'!$J56=0,'alle Spiele'!AI56-'alle Spiele'!AJ56=0)),Punktsystem!$B$6,0)))</f>
        <v>0</v>
      </c>
      <c r="AJ56" s="224">
        <f>IF(AI56=Punktsystem!$B$6,IF(AND(Punktsystem!$D$9&lt;&gt;"",'alle Spiele'!$H56-'alle Spiele'!$J56='alle Spiele'!AI56-'alle Spiele'!AJ56,'alle Spiele'!$H56&lt;&gt;'alle Spiele'!$J56),Punktsystem!$B$9,0)+IF(AND(Punktsystem!$D$11&lt;&gt;"",OR('alle Spiele'!$H56='alle Spiele'!AI56,'alle Spiele'!$J56='alle Spiele'!AJ56)),Punktsystem!$B$11,0)+IF(AND(Punktsystem!$D$10&lt;&gt;"",'alle Spiele'!$H56='alle Spiele'!$J56,'alle Spiele'!AI56='alle Spiele'!AJ56,ABS('alle Spiele'!$H56-'alle Spiele'!AI56)=1),Punktsystem!$B$10,0),0)</f>
        <v>0</v>
      </c>
      <c r="AK56" s="225">
        <f>IF(AI56=Punktsystem!$B$5,IF(AND(Punktsystem!$I$14&lt;&gt;"",'alle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AL56" s="230">
        <f>IF(OR('alle Spiele'!AL56="",'alle Spiele'!AM56=""),0,IF(AND('alle Spiele'!$H56='alle Spiele'!AL56,'alle Spiele'!$J56='alle Spiele'!AM56),Punktsystem!$B$5,IF(OR(AND('alle Spiele'!$H56-'alle Spiele'!$J56&lt;0,'alle Spiele'!AL56-'alle Spiele'!AM56&lt;0),AND('alle Spiele'!$H56-'alle Spiele'!$J56&gt;0,'alle Spiele'!AL56-'alle Spiele'!AM56&gt;0),AND('alle Spiele'!$H56-'alle Spiele'!$J56=0,'alle Spiele'!AL56-'alle Spiele'!AM56=0)),Punktsystem!$B$6,0)))</f>
        <v>0</v>
      </c>
      <c r="AM56" s="224">
        <f>IF(AL56=Punktsystem!$B$6,IF(AND(Punktsystem!$D$9&lt;&gt;"",'alle Spiele'!$H56-'alle Spiele'!$J56='alle Spiele'!AL56-'alle Spiele'!AM56,'alle Spiele'!$H56&lt;&gt;'alle Spiele'!$J56),Punktsystem!$B$9,0)+IF(AND(Punktsystem!$D$11&lt;&gt;"",OR('alle Spiele'!$H56='alle Spiele'!AL56,'alle Spiele'!$J56='alle Spiele'!AM56)),Punktsystem!$B$11,0)+IF(AND(Punktsystem!$D$10&lt;&gt;"",'alle Spiele'!$H56='alle Spiele'!$J56,'alle Spiele'!AL56='alle Spiele'!AM56,ABS('alle Spiele'!$H56-'alle Spiele'!AL56)=1),Punktsystem!$B$10,0),0)</f>
        <v>0</v>
      </c>
      <c r="AN56" s="225">
        <f>IF(AL56=Punktsystem!$B$5,IF(AND(Punktsystem!$I$14&lt;&gt;"",'alle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AO56" s="230">
        <f>IF(OR('alle Spiele'!AO56="",'alle Spiele'!AP56=""),0,IF(AND('alle Spiele'!$H56='alle Spiele'!AO56,'alle Spiele'!$J56='alle Spiele'!AP56),Punktsystem!$B$5,IF(OR(AND('alle Spiele'!$H56-'alle Spiele'!$J56&lt;0,'alle Spiele'!AO56-'alle Spiele'!AP56&lt;0),AND('alle Spiele'!$H56-'alle Spiele'!$J56&gt;0,'alle Spiele'!AO56-'alle Spiele'!AP56&gt;0),AND('alle Spiele'!$H56-'alle Spiele'!$J56=0,'alle Spiele'!AO56-'alle Spiele'!AP56=0)),Punktsystem!$B$6,0)))</f>
        <v>0</v>
      </c>
      <c r="AP56" s="224">
        <f>IF(AO56=Punktsystem!$B$6,IF(AND(Punktsystem!$D$9&lt;&gt;"",'alle Spiele'!$H56-'alle Spiele'!$J56='alle Spiele'!AO56-'alle Spiele'!AP56,'alle Spiele'!$H56&lt;&gt;'alle Spiele'!$J56),Punktsystem!$B$9,0)+IF(AND(Punktsystem!$D$11&lt;&gt;"",OR('alle Spiele'!$H56='alle Spiele'!AO56,'alle Spiele'!$J56='alle Spiele'!AP56)),Punktsystem!$B$11,0)+IF(AND(Punktsystem!$D$10&lt;&gt;"",'alle Spiele'!$H56='alle Spiele'!$J56,'alle Spiele'!AO56='alle Spiele'!AP56,ABS('alle Spiele'!$H56-'alle Spiele'!AO56)=1),Punktsystem!$B$10,0),0)</f>
        <v>0</v>
      </c>
      <c r="AQ56" s="225">
        <f>IF(AO56=Punktsystem!$B$5,IF(AND(Punktsystem!$I$14&lt;&gt;"",'alle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AR56" s="230">
        <f>IF(OR('alle Spiele'!AR56="",'alle Spiele'!AS56=""),0,IF(AND('alle Spiele'!$H56='alle Spiele'!AR56,'alle Spiele'!$J56='alle Spiele'!AS56),Punktsystem!$B$5,IF(OR(AND('alle Spiele'!$H56-'alle Spiele'!$J56&lt;0,'alle Spiele'!AR56-'alle Spiele'!AS56&lt;0),AND('alle Spiele'!$H56-'alle Spiele'!$J56&gt;0,'alle Spiele'!AR56-'alle Spiele'!AS56&gt;0),AND('alle Spiele'!$H56-'alle Spiele'!$J56=0,'alle Spiele'!AR56-'alle Spiele'!AS56=0)),Punktsystem!$B$6,0)))</f>
        <v>0</v>
      </c>
      <c r="AS56" s="224">
        <f>IF(AR56=Punktsystem!$B$6,IF(AND(Punktsystem!$D$9&lt;&gt;"",'alle Spiele'!$H56-'alle Spiele'!$J56='alle Spiele'!AR56-'alle Spiele'!AS56,'alle Spiele'!$H56&lt;&gt;'alle Spiele'!$J56),Punktsystem!$B$9,0)+IF(AND(Punktsystem!$D$11&lt;&gt;"",OR('alle Spiele'!$H56='alle Spiele'!AR56,'alle Spiele'!$J56='alle Spiele'!AS56)),Punktsystem!$B$11,0)+IF(AND(Punktsystem!$D$10&lt;&gt;"",'alle Spiele'!$H56='alle Spiele'!$J56,'alle Spiele'!AR56='alle Spiele'!AS56,ABS('alle Spiele'!$H56-'alle Spiele'!AR56)=1),Punktsystem!$B$10,0),0)</f>
        <v>0</v>
      </c>
      <c r="AT56" s="225">
        <f>IF(AR56=Punktsystem!$B$5,IF(AND(Punktsystem!$I$14&lt;&gt;"",'alle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AU56" s="230">
        <f>IF(OR('alle Spiele'!AU56="",'alle Spiele'!AV56=""),0,IF(AND('alle Spiele'!$H56='alle Spiele'!AU56,'alle Spiele'!$J56='alle Spiele'!AV56),Punktsystem!$B$5,IF(OR(AND('alle Spiele'!$H56-'alle Spiele'!$J56&lt;0,'alle Spiele'!AU56-'alle Spiele'!AV56&lt;0),AND('alle Spiele'!$H56-'alle Spiele'!$J56&gt;0,'alle Spiele'!AU56-'alle Spiele'!AV56&gt;0),AND('alle Spiele'!$H56-'alle Spiele'!$J56=0,'alle Spiele'!AU56-'alle Spiele'!AV56=0)),Punktsystem!$B$6,0)))</f>
        <v>0</v>
      </c>
      <c r="AV56" s="224">
        <f>IF(AU56=Punktsystem!$B$6,IF(AND(Punktsystem!$D$9&lt;&gt;"",'alle Spiele'!$H56-'alle Spiele'!$J56='alle Spiele'!AU56-'alle Spiele'!AV56,'alle Spiele'!$H56&lt;&gt;'alle Spiele'!$J56),Punktsystem!$B$9,0)+IF(AND(Punktsystem!$D$11&lt;&gt;"",OR('alle Spiele'!$H56='alle Spiele'!AU56,'alle Spiele'!$J56='alle Spiele'!AV56)),Punktsystem!$B$11,0)+IF(AND(Punktsystem!$D$10&lt;&gt;"",'alle Spiele'!$H56='alle Spiele'!$J56,'alle Spiele'!AU56='alle Spiele'!AV56,ABS('alle Spiele'!$H56-'alle Spiele'!AU56)=1),Punktsystem!$B$10,0),0)</f>
        <v>0</v>
      </c>
      <c r="AW56" s="225">
        <f>IF(AU56=Punktsystem!$B$5,IF(AND(Punktsystem!$I$14&lt;&gt;"",'alle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AX56" s="230">
        <f>IF(OR('alle Spiele'!AX56="",'alle Spiele'!AY56=""),0,IF(AND('alle Spiele'!$H56='alle Spiele'!AX56,'alle Spiele'!$J56='alle Spiele'!AY56),Punktsystem!$B$5,IF(OR(AND('alle Spiele'!$H56-'alle Spiele'!$J56&lt;0,'alle Spiele'!AX56-'alle Spiele'!AY56&lt;0),AND('alle Spiele'!$H56-'alle Spiele'!$J56&gt;0,'alle Spiele'!AX56-'alle Spiele'!AY56&gt;0),AND('alle Spiele'!$H56-'alle Spiele'!$J56=0,'alle Spiele'!AX56-'alle Spiele'!AY56=0)),Punktsystem!$B$6,0)))</f>
        <v>0</v>
      </c>
      <c r="AY56" s="224">
        <f>IF(AX56=Punktsystem!$B$6,IF(AND(Punktsystem!$D$9&lt;&gt;"",'alle Spiele'!$H56-'alle Spiele'!$J56='alle Spiele'!AX56-'alle Spiele'!AY56,'alle Spiele'!$H56&lt;&gt;'alle Spiele'!$J56),Punktsystem!$B$9,0)+IF(AND(Punktsystem!$D$11&lt;&gt;"",OR('alle Spiele'!$H56='alle Spiele'!AX56,'alle Spiele'!$J56='alle Spiele'!AY56)),Punktsystem!$B$11,0)+IF(AND(Punktsystem!$D$10&lt;&gt;"",'alle Spiele'!$H56='alle Spiele'!$J56,'alle Spiele'!AX56='alle Spiele'!AY56,ABS('alle Spiele'!$H56-'alle Spiele'!AX56)=1),Punktsystem!$B$10,0),0)</f>
        <v>0</v>
      </c>
      <c r="AZ56" s="225">
        <f>IF(AX56=Punktsystem!$B$5,IF(AND(Punktsystem!$I$14&lt;&gt;"",'alle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BA56" s="230">
        <f>IF(OR('alle Spiele'!BA56="",'alle Spiele'!BB56=""),0,IF(AND('alle Spiele'!$H56='alle Spiele'!BA56,'alle Spiele'!$J56='alle Spiele'!BB56),Punktsystem!$B$5,IF(OR(AND('alle Spiele'!$H56-'alle Spiele'!$J56&lt;0,'alle Spiele'!BA56-'alle Spiele'!BB56&lt;0),AND('alle Spiele'!$H56-'alle Spiele'!$J56&gt;0,'alle Spiele'!BA56-'alle Spiele'!BB56&gt;0),AND('alle Spiele'!$H56-'alle Spiele'!$J56=0,'alle Spiele'!BA56-'alle Spiele'!BB56=0)),Punktsystem!$B$6,0)))</f>
        <v>0</v>
      </c>
      <c r="BB56" s="224">
        <f>IF(BA56=Punktsystem!$B$6,IF(AND(Punktsystem!$D$9&lt;&gt;"",'alle Spiele'!$H56-'alle Spiele'!$J56='alle Spiele'!BA56-'alle Spiele'!BB56,'alle Spiele'!$H56&lt;&gt;'alle Spiele'!$J56),Punktsystem!$B$9,0)+IF(AND(Punktsystem!$D$11&lt;&gt;"",OR('alle Spiele'!$H56='alle Spiele'!BA56,'alle Spiele'!$J56='alle Spiele'!BB56)),Punktsystem!$B$11,0)+IF(AND(Punktsystem!$D$10&lt;&gt;"",'alle Spiele'!$H56='alle Spiele'!$J56,'alle Spiele'!BA56='alle Spiele'!BB56,ABS('alle Spiele'!$H56-'alle Spiele'!BA56)=1),Punktsystem!$B$10,0),0)</f>
        <v>0</v>
      </c>
      <c r="BC56" s="225">
        <f>IF(BA56=Punktsystem!$B$5,IF(AND(Punktsystem!$I$14&lt;&gt;"",'alle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BD56" s="230">
        <f>IF(OR('alle Spiele'!BD56="",'alle Spiele'!BE56=""),0,IF(AND('alle Spiele'!$H56='alle Spiele'!BD56,'alle Spiele'!$J56='alle Spiele'!BE56),Punktsystem!$B$5,IF(OR(AND('alle Spiele'!$H56-'alle Spiele'!$J56&lt;0,'alle Spiele'!BD56-'alle Spiele'!BE56&lt;0),AND('alle Spiele'!$H56-'alle Spiele'!$J56&gt;0,'alle Spiele'!BD56-'alle Spiele'!BE56&gt;0),AND('alle Spiele'!$H56-'alle Spiele'!$J56=0,'alle Spiele'!BD56-'alle Spiele'!BE56=0)),Punktsystem!$B$6,0)))</f>
        <v>0</v>
      </c>
      <c r="BE56" s="224">
        <f>IF(BD56=Punktsystem!$B$6,IF(AND(Punktsystem!$D$9&lt;&gt;"",'alle Spiele'!$H56-'alle Spiele'!$J56='alle Spiele'!BD56-'alle Spiele'!BE56,'alle Spiele'!$H56&lt;&gt;'alle Spiele'!$J56),Punktsystem!$B$9,0)+IF(AND(Punktsystem!$D$11&lt;&gt;"",OR('alle Spiele'!$H56='alle Spiele'!BD56,'alle Spiele'!$J56='alle Spiele'!BE56)),Punktsystem!$B$11,0)+IF(AND(Punktsystem!$D$10&lt;&gt;"",'alle Spiele'!$H56='alle Spiele'!$J56,'alle Spiele'!BD56='alle Spiele'!BE56,ABS('alle Spiele'!$H56-'alle Spiele'!BD56)=1),Punktsystem!$B$10,0),0)</f>
        <v>0</v>
      </c>
      <c r="BF56" s="225">
        <f>IF(BD56=Punktsystem!$B$5,IF(AND(Punktsystem!$I$14&lt;&gt;"",'alle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BG56" s="230">
        <f>IF(OR('alle Spiele'!BG56="",'alle Spiele'!BH56=""),0,IF(AND('alle Spiele'!$H56='alle Spiele'!BG56,'alle Spiele'!$J56='alle Spiele'!BH56),Punktsystem!$B$5,IF(OR(AND('alle Spiele'!$H56-'alle Spiele'!$J56&lt;0,'alle Spiele'!BG56-'alle Spiele'!BH56&lt;0),AND('alle Spiele'!$H56-'alle Spiele'!$J56&gt;0,'alle Spiele'!BG56-'alle Spiele'!BH56&gt;0),AND('alle Spiele'!$H56-'alle Spiele'!$J56=0,'alle Spiele'!BG56-'alle Spiele'!BH56=0)),Punktsystem!$B$6,0)))</f>
        <v>0</v>
      </c>
      <c r="BH56" s="224">
        <f>IF(BG56=Punktsystem!$B$6,IF(AND(Punktsystem!$D$9&lt;&gt;"",'alle Spiele'!$H56-'alle Spiele'!$J56='alle Spiele'!BG56-'alle Spiele'!BH56,'alle Spiele'!$H56&lt;&gt;'alle Spiele'!$J56),Punktsystem!$B$9,0)+IF(AND(Punktsystem!$D$11&lt;&gt;"",OR('alle Spiele'!$H56='alle Spiele'!BG56,'alle Spiele'!$J56='alle Spiele'!BH56)),Punktsystem!$B$11,0)+IF(AND(Punktsystem!$D$10&lt;&gt;"",'alle Spiele'!$H56='alle Spiele'!$J56,'alle Spiele'!BG56='alle Spiele'!BH56,ABS('alle Spiele'!$H56-'alle Spiele'!BG56)=1),Punktsystem!$B$10,0),0)</f>
        <v>0</v>
      </c>
      <c r="BI56" s="225">
        <f>IF(BG56=Punktsystem!$B$5,IF(AND(Punktsystem!$I$14&lt;&gt;"",'alle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BJ56" s="230">
        <f>IF(OR('alle Spiele'!BJ56="",'alle Spiele'!BK56=""),0,IF(AND('alle Spiele'!$H56='alle Spiele'!BJ56,'alle Spiele'!$J56='alle Spiele'!BK56),Punktsystem!$B$5,IF(OR(AND('alle Spiele'!$H56-'alle Spiele'!$J56&lt;0,'alle Spiele'!BJ56-'alle Spiele'!BK56&lt;0),AND('alle Spiele'!$H56-'alle Spiele'!$J56&gt;0,'alle Spiele'!BJ56-'alle Spiele'!BK56&gt;0),AND('alle Spiele'!$H56-'alle Spiele'!$J56=0,'alle Spiele'!BJ56-'alle Spiele'!BK56=0)),Punktsystem!$B$6,0)))</f>
        <v>0</v>
      </c>
      <c r="BK56" s="224">
        <f>IF(BJ56=Punktsystem!$B$6,IF(AND(Punktsystem!$D$9&lt;&gt;"",'alle Spiele'!$H56-'alle Spiele'!$J56='alle Spiele'!BJ56-'alle Spiele'!BK56,'alle Spiele'!$H56&lt;&gt;'alle Spiele'!$J56),Punktsystem!$B$9,0)+IF(AND(Punktsystem!$D$11&lt;&gt;"",OR('alle Spiele'!$H56='alle Spiele'!BJ56,'alle Spiele'!$J56='alle Spiele'!BK56)),Punktsystem!$B$11,0)+IF(AND(Punktsystem!$D$10&lt;&gt;"",'alle Spiele'!$H56='alle Spiele'!$J56,'alle Spiele'!BJ56='alle Spiele'!BK56,ABS('alle Spiele'!$H56-'alle Spiele'!BJ56)=1),Punktsystem!$B$10,0),0)</f>
        <v>0</v>
      </c>
      <c r="BL56" s="225">
        <f>IF(BJ56=Punktsystem!$B$5,IF(AND(Punktsystem!$I$14&lt;&gt;"",'alle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BM56" s="230">
        <f>IF(OR('alle Spiele'!BM56="",'alle Spiele'!BN56=""),0,IF(AND('alle Spiele'!$H56='alle Spiele'!BM56,'alle Spiele'!$J56='alle Spiele'!BN56),Punktsystem!$B$5,IF(OR(AND('alle Spiele'!$H56-'alle Spiele'!$J56&lt;0,'alle Spiele'!BM56-'alle Spiele'!BN56&lt;0),AND('alle Spiele'!$H56-'alle Spiele'!$J56&gt;0,'alle Spiele'!BM56-'alle Spiele'!BN56&gt;0),AND('alle Spiele'!$H56-'alle Spiele'!$J56=0,'alle Spiele'!BM56-'alle Spiele'!BN56=0)),Punktsystem!$B$6,0)))</f>
        <v>0</v>
      </c>
      <c r="BN56" s="224">
        <f>IF(BM56=Punktsystem!$B$6,IF(AND(Punktsystem!$D$9&lt;&gt;"",'alle Spiele'!$H56-'alle Spiele'!$J56='alle Spiele'!BM56-'alle Spiele'!BN56,'alle Spiele'!$H56&lt;&gt;'alle Spiele'!$J56),Punktsystem!$B$9,0)+IF(AND(Punktsystem!$D$11&lt;&gt;"",OR('alle Spiele'!$H56='alle Spiele'!BM56,'alle Spiele'!$J56='alle Spiele'!BN56)),Punktsystem!$B$11,0)+IF(AND(Punktsystem!$D$10&lt;&gt;"",'alle Spiele'!$H56='alle Spiele'!$J56,'alle Spiele'!BM56='alle Spiele'!BN56,ABS('alle Spiele'!$H56-'alle Spiele'!BM56)=1),Punktsystem!$B$10,0),0)</f>
        <v>0</v>
      </c>
      <c r="BO56" s="225">
        <f>IF(BM56=Punktsystem!$B$5,IF(AND(Punktsystem!$I$14&lt;&gt;"",'alle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BP56" s="230">
        <f>IF(OR('alle Spiele'!BP56="",'alle Spiele'!BQ56=""),0,IF(AND('alle Spiele'!$H56='alle Spiele'!BP56,'alle Spiele'!$J56='alle Spiele'!BQ56),Punktsystem!$B$5,IF(OR(AND('alle Spiele'!$H56-'alle Spiele'!$J56&lt;0,'alle Spiele'!BP56-'alle Spiele'!BQ56&lt;0),AND('alle Spiele'!$H56-'alle Spiele'!$J56&gt;0,'alle Spiele'!BP56-'alle Spiele'!BQ56&gt;0),AND('alle Spiele'!$H56-'alle Spiele'!$J56=0,'alle Spiele'!BP56-'alle Spiele'!BQ56=0)),Punktsystem!$B$6,0)))</f>
        <v>0</v>
      </c>
      <c r="BQ56" s="224">
        <f>IF(BP56=Punktsystem!$B$6,IF(AND(Punktsystem!$D$9&lt;&gt;"",'alle Spiele'!$H56-'alle Spiele'!$J56='alle Spiele'!BP56-'alle Spiele'!BQ56,'alle Spiele'!$H56&lt;&gt;'alle Spiele'!$J56),Punktsystem!$B$9,0)+IF(AND(Punktsystem!$D$11&lt;&gt;"",OR('alle Spiele'!$H56='alle Spiele'!BP56,'alle Spiele'!$J56='alle Spiele'!BQ56)),Punktsystem!$B$11,0)+IF(AND(Punktsystem!$D$10&lt;&gt;"",'alle Spiele'!$H56='alle Spiele'!$J56,'alle Spiele'!BP56='alle Spiele'!BQ56,ABS('alle Spiele'!$H56-'alle Spiele'!BP56)=1),Punktsystem!$B$10,0),0)</f>
        <v>0</v>
      </c>
      <c r="BR56" s="225">
        <f>IF(BP56=Punktsystem!$B$5,IF(AND(Punktsystem!$I$14&lt;&gt;"",'alle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BS56" s="230">
        <f>IF(OR('alle Spiele'!BS56="",'alle Spiele'!BT56=""),0,IF(AND('alle Spiele'!$H56='alle Spiele'!BS56,'alle Spiele'!$J56='alle Spiele'!BT56),Punktsystem!$B$5,IF(OR(AND('alle Spiele'!$H56-'alle Spiele'!$J56&lt;0,'alle Spiele'!BS56-'alle Spiele'!BT56&lt;0),AND('alle Spiele'!$H56-'alle Spiele'!$J56&gt;0,'alle Spiele'!BS56-'alle Spiele'!BT56&gt;0),AND('alle Spiele'!$H56-'alle Spiele'!$J56=0,'alle Spiele'!BS56-'alle Spiele'!BT56=0)),Punktsystem!$B$6,0)))</f>
        <v>0</v>
      </c>
      <c r="BT56" s="224">
        <f>IF(BS56=Punktsystem!$B$6,IF(AND(Punktsystem!$D$9&lt;&gt;"",'alle Spiele'!$H56-'alle Spiele'!$J56='alle Spiele'!BS56-'alle Spiele'!BT56,'alle Spiele'!$H56&lt;&gt;'alle Spiele'!$J56),Punktsystem!$B$9,0)+IF(AND(Punktsystem!$D$11&lt;&gt;"",OR('alle Spiele'!$H56='alle Spiele'!BS56,'alle Spiele'!$J56='alle Spiele'!BT56)),Punktsystem!$B$11,0)+IF(AND(Punktsystem!$D$10&lt;&gt;"",'alle Spiele'!$H56='alle Spiele'!$J56,'alle Spiele'!BS56='alle Spiele'!BT56,ABS('alle Spiele'!$H56-'alle Spiele'!BS56)=1),Punktsystem!$B$10,0),0)</f>
        <v>0</v>
      </c>
      <c r="BU56" s="225">
        <f>IF(BS56=Punktsystem!$B$5,IF(AND(Punktsystem!$I$14&lt;&gt;"",'alle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BV56" s="230">
        <f>IF(OR('alle Spiele'!BV56="",'alle Spiele'!BW56=""),0,IF(AND('alle Spiele'!$H56='alle Spiele'!BV56,'alle Spiele'!$J56='alle Spiele'!BW56),Punktsystem!$B$5,IF(OR(AND('alle Spiele'!$H56-'alle Spiele'!$J56&lt;0,'alle Spiele'!BV56-'alle Spiele'!BW56&lt;0),AND('alle Spiele'!$H56-'alle Spiele'!$J56&gt;0,'alle Spiele'!BV56-'alle Spiele'!BW56&gt;0),AND('alle Spiele'!$H56-'alle Spiele'!$J56=0,'alle Spiele'!BV56-'alle Spiele'!BW56=0)),Punktsystem!$B$6,0)))</f>
        <v>0</v>
      </c>
      <c r="BW56" s="224">
        <f>IF(BV56=Punktsystem!$B$6,IF(AND(Punktsystem!$D$9&lt;&gt;"",'alle Spiele'!$H56-'alle Spiele'!$J56='alle Spiele'!BV56-'alle Spiele'!BW56,'alle Spiele'!$H56&lt;&gt;'alle Spiele'!$J56),Punktsystem!$B$9,0)+IF(AND(Punktsystem!$D$11&lt;&gt;"",OR('alle Spiele'!$H56='alle Spiele'!BV56,'alle Spiele'!$J56='alle Spiele'!BW56)),Punktsystem!$B$11,0)+IF(AND(Punktsystem!$D$10&lt;&gt;"",'alle Spiele'!$H56='alle Spiele'!$J56,'alle Spiele'!BV56='alle Spiele'!BW56,ABS('alle Spiele'!$H56-'alle Spiele'!BV56)=1),Punktsystem!$B$10,0),0)</f>
        <v>0</v>
      </c>
      <c r="BX56" s="225">
        <f>IF(BV56=Punktsystem!$B$5,IF(AND(Punktsystem!$I$14&lt;&gt;"",'alle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BY56" s="230">
        <f>IF(OR('alle Spiele'!BY56="",'alle Spiele'!BZ56=""),0,IF(AND('alle Spiele'!$H56='alle Spiele'!BY56,'alle Spiele'!$J56='alle Spiele'!BZ56),Punktsystem!$B$5,IF(OR(AND('alle Spiele'!$H56-'alle Spiele'!$J56&lt;0,'alle Spiele'!BY56-'alle Spiele'!BZ56&lt;0),AND('alle Spiele'!$H56-'alle Spiele'!$J56&gt;0,'alle Spiele'!BY56-'alle Spiele'!BZ56&gt;0),AND('alle Spiele'!$H56-'alle Spiele'!$J56=0,'alle Spiele'!BY56-'alle Spiele'!BZ56=0)),Punktsystem!$B$6,0)))</f>
        <v>0</v>
      </c>
      <c r="BZ56" s="224">
        <f>IF(BY56=Punktsystem!$B$6,IF(AND(Punktsystem!$D$9&lt;&gt;"",'alle Spiele'!$H56-'alle Spiele'!$J56='alle Spiele'!BY56-'alle Spiele'!BZ56,'alle Spiele'!$H56&lt;&gt;'alle Spiele'!$J56),Punktsystem!$B$9,0)+IF(AND(Punktsystem!$D$11&lt;&gt;"",OR('alle Spiele'!$H56='alle Spiele'!BY56,'alle Spiele'!$J56='alle Spiele'!BZ56)),Punktsystem!$B$11,0)+IF(AND(Punktsystem!$D$10&lt;&gt;"",'alle Spiele'!$H56='alle Spiele'!$J56,'alle Spiele'!BY56='alle Spiele'!BZ56,ABS('alle Spiele'!$H56-'alle Spiele'!BY56)=1),Punktsystem!$B$10,0),0)</f>
        <v>0</v>
      </c>
      <c r="CA56" s="225">
        <f>IF(BY56=Punktsystem!$B$5,IF(AND(Punktsystem!$I$14&lt;&gt;"",'alle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CB56" s="230">
        <f>IF(OR('alle Spiele'!CB56="",'alle Spiele'!CC56=""),0,IF(AND('alle Spiele'!$H56='alle Spiele'!CB56,'alle Spiele'!$J56='alle Spiele'!CC56),Punktsystem!$B$5,IF(OR(AND('alle Spiele'!$H56-'alle Spiele'!$J56&lt;0,'alle Spiele'!CB56-'alle Spiele'!CC56&lt;0),AND('alle Spiele'!$H56-'alle Spiele'!$J56&gt;0,'alle Spiele'!CB56-'alle Spiele'!CC56&gt;0),AND('alle Spiele'!$H56-'alle Spiele'!$J56=0,'alle Spiele'!CB56-'alle Spiele'!CC56=0)),Punktsystem!$B$6,0)))</f>
        <v>0</v>
      </c>
      <c r="CC56" s="224">
        <f>IF(CB56=Punktsystem!$B$6,IF(AND(Punktsystem!$D$9&lt;&gt;"",'alle Spiele'!$H56-'alle Spiele'!$J56='alle Spiele'!CB56-'alle Spiele'!CC56,'alle Spiele'!$H56&lt;&gt;'alle Spiele'!$J56),Punktsystem!$B$9,0)+IF(AND(Punktsystem!$D$11&lt;&gt;"",OR('alle Spiele'!$H56='alle Spiele'!CB56,'alle Spiele'!$J56='alle Spiele'!CC56)),Punktsystem!$B$11,0)+IF(AND(Punktsystem!$D$10&lt;&gt;"",'alle Spiele'!$H56='alle Spiele'!$J56,'alle Spiele'!CB56='alle Spiele'!CC56,ABS('alle Spiele'!$H56-'alle Spiele'!CB56)=1),Punktsystem!$B$10,0),0)</f>
        <v>0</v>
      </c>
      <c r="CD56" s="225">
        <f>IF(CB56=Punktsystem!$B$5,IF(AND(Punktsystem!$I$14&lt;&gt;"",'alle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CE56" s="230">
        <f>IF(OR('alle Spiele'!CE56="",'alle Spiele'!CF56=""),0,IF(AND('alle Spiele'!$H56='alle Spiele'!CE56,'alle Spiele'!$J56='alle Spiele'!CF56),Punktsystem!$B$5,IF(OR(AND('alle Spiele'!$H56-'alle Spiele'!$J56&lt;0,'alle Spiele'!CE56-'alle Spiele'!CF56&lt;0),AND('alle Spiele'!$H56-'alle Spiele'!$J56&gt;0,'alle Spiele'!CE56-'alle Spiele'!CF56&gt;0),AND('alle Spiele'!$H56-'alle Spiele'!$J56=0,'alle Spiele'!CE56-'alle Spiele'!CF56=0)),Punktsystem!$B$6,0)))</f>
        <v>0</v>
      </c>
      <c r="CF56" s="224">
        <f>IF(CE56=Punktsystem!$B$6,IF(AND(Punktsystem!$D$9&lt;&gt;"",'alle Spiele'!$H56-'alle Spiele'!$J56='alle Spiele'!CE56-'alle Spiele'!CF56,'alle Spiele'!$H56&lt;&gt;'alle Spiele'!$J56),Punktsystem!$B$9,0)+IF(AND(Punktsystem!$D$11&lt;&gt;"",OR('alle Spiele'!$H56='alle Spiele'!CE56,'alle Spiele'!$J56='alle Spiele'!CF56)),Punktsystem!$B$11,0)+IF(AND(Punktsystem!$D$10&lt;&gt;"",'alle Spiele'!$H56='alle Spiele'!$J56,'alle Spiele'!CE56='alle Spiele'!CF56,ABS('alle Spiele'!$H56-'alle Spiele'!CE56)=1),Punktsystem!$B$10,0),0)</f>
        <v>0</v>
      </c>
      <c r="CG56" s="225">
        <f>IF(CE56=Punktsystem!$B$5,IF(AND(Punktsystem!$I$14&lt;&gt;"",'alle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CH56" s="230">
        <f>IF(OR('alle Spiele'!CH56="",'alle Spiele'!CI56=""),0,IF(AND('alle Spiele'!$H56='alle Spiele'!CH56,'alle Spiele'!$J56='alle Spiele'!CI56),Punktsystem!$B$5,IF(OR(AND('alle Spiele'!$H56-'alle Spiele'!$J56&lt;0,'alle Spiele'!CH56-'alle Spiele'!CI56&lt;0),AND('alle Spiele'!$H56-'alle Spiele'!$J56&gt;0,'alle Spiele'!CH56-'alle Spiele'!CI56&gt;0),AND('alle Spiele'!$H56-'alle Spiele'!$J56=0,'alle Spiele'!CH56-'alle Spiele'!CI56=0)),Punktsystem!$B$6,0)))</f>
        <v>0</v>
      </c>
      <c r="CI56" s="224">
        <f>IF(CH56=Punktsystem!$B$6,IF(AND(Punktsystem!$D$9&lt;&gt;"",'alle Spiele'!$H56-'alle Spiele'!$J56='alle Spiele'!CH56-'alle Spiele'!CI56,'alle Spiele'!$H56&lt;&gt;'alle Spiele'!$J56),Punktsystem!$B$9,0)+IF(AND(Punktsystem!$D$11&lt;&gt;"",OR('alle Spiele'!$H56='alle Spiele'!CH56,'alle Spiele'!$J56='alle Spiele'!CI56)),Punktsystem!$B$11,0)+IF(AND(Punktsystem!$D$10&lt;&gt;"",'alle Spiele'!$H56='alle Spiele'!$J56,'alle Spiele'!CH56='alle Spiele'!CI56,ABS('alle Spiele'!$H56-'alle Spiele'!CH56)=1),Punktsystem!$B$10,0),0)</f>
        <v>0</v>
      </c>
      <c r="CJ56" s="225">
        <f>IF(CH56=Punktsystem!$B$5,IF(AND(Punktsystem!$I$14&lt;&gt;"",'alle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CK56" s="230">
        <f>IF(OR('alle Spiele'!CK56="",'alle Spiele'!CL56=""),0,IF(AND('alle Spiele'!$H56='alle Spiele'!CK56,'alle Spiele'!$J56='alle Spiele'!CL56),Punktsystem!$B$5,IF(OR(AND('alle Spiele'!$H56-'alle Spiele'!$J56&lt;0,'alle Spiele'!CK56-'alle Spiele'!CL56&lt;0),AND('alle Spiele'!$H56-'alle Spiele'!$J56&gt;0,'alle Spiele'!CK56-'alle Spiele'!CL56&gt;0),AND('alle Spiele'!$H56-'alle Spiele'!$J56=0,'alle Spiele'!CK56-'alle Spiele'!CL56=0)),Punktsystem!$B$6,0)))</f>
        <v>0</v>
      </c>
      <c r="CL56" s="224">
        <f>IF(CK56=Punktsystem!$B$6,IF(AND(Punktsystem!$D$9&lt;&gt;"",'alle Spiele'!$H56-'alle Spiele'!$J56='alle Spiele'!CK56-'alle Spiele'!CL56,'alle Spiele'!$H56&lt;&gt;'alle Spiele'!$J56),Punktsystem!$B$9,0)+IF(AND(Punktsystem!$D$11&lt;&gt;"",OR('alle Spiele'!$H56='alle Spiele'!CK56,'alle Spiele'!$J56='alle Spiele'!CL56)),Punktsystem!$B$11,0)+IF(AND(Punktsystem!$D$10&lt;&gt;"",'alle Spiele'!$H56='alle Spiele'!$J56,'alle Spiele'!CK56='alle Spiele'!CL56,ABS('alle Spiele'!$H56-'alle Spiele'!CK56)=1),Punktsystem!$B$10,0),0)</f>
        <v>0</v>
      </c>
      <c r="CM56" s="225">
        <f>IF(CK56=Punktsystem!$B$5,IF(AND(Punktsystem!$I$14&lt;&gt;"",'alle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CN56" s="230">
        <f>IF(OR('alle Spiele'!CN56="",'alle Spiele'!CO56=""),0,IF(AND('alle Spiele'!$H56='alle Spiele'!CN56,'alle Spiele'!$J56='alle Spiele'!CO56),Punktsystem!$B$5,IF(OR(AND('alle Spiele'!$H56-'alle Spiele'!$J56&lt;0,'alle Spiele'!CN56-'alle Spiele'!CO56&lt;0),AND('alle Spiele'!$H56-'alle Spiele'!$J56&gt;0,'alle Spiele'!CN56-'alle Spiele'!CO56&gt;0),AND('alle Spiele'!$H56-'alle Spiele'!$J56=0,'alle Spiele'!CN56-'alle Spiele'!CO56=0)),Punktsystem!$B$6,0)))</f>
        <v>0</v>
      </c>
      <c r="CO56" s="224">
        <f>IF(CN56=Punktsystem!$B$6,IF(AND(Punktsystem!$D$9&lt;&gt;"",'alle Spiele'!$H56-'alle Spiele'!$J56='alle Spiele'!CN56-'alle Spiele'!CO56,'alle Spiele'!$H56&lt;&gt;'alle Spiele'!$J56),Punktsystem!$B$9,0)+IF(AND(Punktsystem!$D$11&lt;&gt;"",OR('alle Spiele'!$H56='alle Spiele'!CN56,'alle Spiele'!$J56='alle Spiele'!CO56)),Punktsystem!$B$11,0)+IF(AND(Punktsystem!$D$10&lt;&gt;"",'alle Spiele'!$H56='alle Spiele'!$J56,'alle Spiele'!CN56='alle Spiele'!CO56,ABS('alle Spiele'!$H56-'alle Spiele'!CN56)=1),Punktsystem!$B$10,0),0)</f>
        <v>0</v>
      </c>
      <c r="CP56" s="225">
        <f>IF(CN56=Punktsystem!$B$5,IF(AND(Punktsystem!$I$14&lt;&gt;"",'alle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CQ56" s="230">
        <f>IF(OR('alle Spiele'!CQ56="",'alle Spiele'!CR56=""),0,IF(AND('alle Spiele'!$H56='alle Spiele'!CQ56,'alle Spiele'!$J56='alle Spiele'!CR56),Punktsystem!$B$5,IF(OR(AND('alle Spiele'!$H56-'alle Spiele'!$J56&lt;0,'alle Spiele'!CQ56-'alle Spiele'!CR56&lt;0),AND('alle Spiele'!$H56-'alle Spiele'!$J56&gt;0,'alle Spiele'!CQ56-'alle Spiele'!CR56&gt;0),AND('alle Spiele'!$H56-'alle Spiele'!$J56=0,'alle Spiele'!CQ56-'alle Spiele'!CR56=0)),Punktsystem!$B$6,0)))</f>
        <v>0</v>
      </c>
      <c r="CR56" s="224">
        <f>IF(CQ56=Punktsystem!$B$6,IF(AND(Punktsystem!$D$9&lt;&gt;"",'alle Spiele'!$H56-'alle Spiele'!$J56='alle Spiele'!CQ56-'alle Spiele'!CR56,'alle Spiele'!$H56&lt;&gt;'alle Spiele'!$J56),Punktsystem!$B$9,0)+IF(AND(Punktsystem!$D$11&lt;&gt;"",OR('alle Spiele'!$H56='alle Spiele'!CQ56,'alle Spiele'!$J56='alle Spiele'!CR56)),Punktsystem!$B$11,0)+IF(AND(Punktsystem!$D$10&lt;&gt;"",'alle Spiele'!$H56='alle Spiele'!$J56,'alle Spiele'!CQ56='alle Spiele'!CR56,ABS('alle Spiele'!$H56-'alle Spiele'!CQ56)=1),Punktsystem!$B$10,0),0)</f>
        <v>0</v>
      </c>
      <c r="CS56" s="225">
        <f>IF(CQ56=Punktsystem!$B$5,IF(AND(Punktsystem!$I$14&lt;&gt;"",'alle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CT56" s="230">
        <f>IF(OR('alle Spiele'!CT56="",'alle Spiele'!CU56=""),0,IF(AND('alle Spiele'!$H56='alle Spiele'!CT56,'alle Spiele'!$J56='alle Spiele'!CU56),Punktsystem!$B$5,IF(OR(AND('alle Spiele'!$H56-'alle Spiele'!$J56&lt;0,'alle Spiele'!CT56-'alle Spiele'!CU56&lt;0),AND('alle Spiele'!$H56-'alle Spiele'!$J56&gt;0,'alle Spiele'!CT56-'alle Spiele'!CU56&gt;0),AND('alle Spiele'!$H56-'alle Spiele'!$J56=0,'alle Spiele'!CT56-'alle Spiele'!CU56=0)),Punktsystem!$B$6,0)))</f>
        <v>0</v>
      </c>
      <c r="CU56" s="224">
        <f>IF(CT56=Punktsystem!$B$6,IF(AND(Punktsystem!$D$9&lt;&gt;"",'alle Spiele'!$H56-'alle Spiele'!$J56='alle Spiele'!CT56-'alle Spiele'!CU56,'alle Spiele'!$H56&lt;&gt;'alle Spiele'!$J56),Punktsystem!$B$9,0)+IF(AND(Punktsystem!$D$11&lt;&gt;"",OR('alle Spiele'!$H56='alle Spiele'!CT56,'alle Spiele'!$J56='alle Spiele'!CU56)),Punktsystem!$B$11,0)+IF(AND(Punktsystem!$D$10&lt;&gt;"",'alle Spiele'!$H56='alle Spiele'!$J56,'alle Spiele'!CT56='alle Spiele'!CU56,ABS('alle Spiele'!$H56-'alle Spiele'!CT56)=1),Punktsystem!$B$10,0),0)</f>
        <v>0</v>
      </c>
      <c r="CV56" s="225">
        <f>IF(CT56=Punktsystem!$B$5,IF(AND(Punktsystem!$I$14&lt;&gt;"",'alle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CW56" s="230">
        <f>IF(OR('alle Spiele'!CW56="",'alle Spiele'!CX56=""),0,IF(AND('alle Spiele'!$H56='alle Spiele'!CW56,'alle Spiele'!$J56='alle Spiele'!CX56),Punktsystem!$B$5,IF(OR(AND('alle Spiele'!$H56-'alle Spiele'!$J56&lt;0,'alle Spiele'!CW56-'alle Spiele'!CX56&lt;0),AND('alle Spiele'!$H56-'alle Spiele'!$J56&gt;0,'alle Spiele'!CW56-'alle Spiele'!CX56&gt;0),AND('alle Spiele'!$H56-'alle Spiele'!$J56=0,'alle Spiele'!CW56-'alle Spiele'!CX56=0)),Punktsystem!$B$6,0)))</f>
        <v>0</v>
      </c>
      <c r="CX56" s="224">
        <f>IF(CW56=Punktsystem!$B$6,IF(AND(Punktsystem!$D$9&lt;&gt;"",'alle Spiele'!$H56-'alle Spiele'!$J56='alle Spiele'!CW56-'alle Spiele'!CX56,'alle Spiele'!$H56&lt;&gt;'alle Spiele'!$J56),Punktsystem!$B$9,0)+IF(AND(Punktsystem!$D$11&lt;&gt;"",OR('alle Spiele'!$H56='alle Spiele'!CW56,'alle Spiele'!$J56='alle Spiele'!CX56)),Punktsystem!$B$11,0)+IF(AND(Punktsystem!$D$10&lt;&gt;"",'alle Spiele'!$H56='alle Spiele'!$J56,'alle Spiele'!CW56='alle Spiele'!CX56,ABS('alle Spiele'!$H56-'alle Spiele'!CW56)=1),Punktsystem!$B$10,0),0)</f>
        <v>0</v>
      </c>
      <c r="CY56" s="225">
        <f>IF(CW56=Punktsystem!$B$5,IF(AND(Punktsystem!$I$14&lt;&gt;"",'alle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CZ56" s="230">
        <f>IF(OR('alle Spiele'!CZ56="",'alle Spiele'!DA56=""),0,IF(AND('alle Spiele'!$H56='alle Spiele'!CZ56,'alle Spiele'!$J56='alle Spiele'!DA56),Punktsystem!$B$5,IF(OR(AND('alle Spiele'!$H56-'alle Spiele'!$J56&lt;0,'alle Spiele'!CZ56-'alle Spiele'!DA56&lt;0),AND('alle Spiele'!$H56-'alle Spiele'!$J56&gt;0,'alle Spiele'!CZ56-'alle Spiele'!DA56&gt;0),AND('alle Spiele'!$H56-'alle Spiele'!$J56=0,'alle Spiele'!CZ56-'alle Spiele'!DA56=0)),Punktsystem!$B$6,0)))</f>
        <v>0</v>
      </c>
      <c r="DA56" s="224">
        <f>IF(CZ56=Punktsystem!$B$6,IF(AND(Punktsystem!$D$9&lt;&gt;"",'alle Spiele'!$H56-'alle Spiele'!$J56='alle Spiele'!CZ56-'alle Spiele'!DA56,'alle Spiele'!$H56&lt;&gt;'alle Spiele'!$J56),Punktsystem!$B$9,0)+IF(AND(Punktsystem!$D$11&lt;&gt;"",OR('alle Spiele'!$H56='alle Spiele'!CZ56,'alle Spiele'!$J56='alle Spiele'!DA56)),Punktsystem!$B$11,0)+IF(AND(Punktsystem!$D$10&lt;&gt;"",'alle Spiele'!$H56='alle Spiele'!$J56,'alle Spiele'!CZ56='alle Spiele'!DA56,ABS('alle Spiele'!$H56-'alle Spiele'!CZ56)=1),Punktsystem!$B$10,0),0)</f>
        <v>0</v>
      </c>
      <c r="DB56" s="225">
        <f>IF(CZ56=Punktsystem!$B$5,IF(AND(Punktsystem!$I$14&lt;&gt;"",'alle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DC56" s="230">
        <f>IF(OR('alle Spiele'!DC56="",'alle Spiele'!DD56=""),0,IF(AND('alle Spiele'!$H56='alle Spiele'!DC56,'alle Spiele'!$J56='alle Spiele'!DD56),Punktsystem!$B$5,IF(OR(AND('alle Spiele'!$H56-'alle Spiele'!$J56&lt;0,'alle Spiele'!DC56-'alle Spiele'!DD56&lt;0),AND('alle Spiele'!$H56-'alle Spiele'!$J56&gt;0,'alle Spiele'!DC56-'alle Spiele'!DD56&gt;0),AND('alle Spiele'!$H56-'alle Spiele'!$J56=0,'alle Spiele'!DC56-'alle Spiele'!DD56=0)),Punktsystem!$B$6,0)))</f>
        <v>0</v>
      </c>
      <c r="DD56" s="224">
        <f>IF(DC56=Punktsystem!$B$6,IF(AND(Punktsystem!$D$9&lt;&gt;"",'alle Spiele'!$H56-'alle Spiele'!$J56='alle Spiele'!DC56-'alle Spiele'!DD56,'alle Spiele'!$H56&lt;&gt;'alle Spiele'!$J56),Punktsystem!$B$9,0)+IF(AND(Punktsystem!$D$11&lt;&gt;"",OR('alle Spiele'!$H56='alle Spiele'!DC56,'alle Spiele'!$J56='alle Spiele'!DD56)),Punktsystem!$B$11,0)+IF(AND(Punktsystem!$D$10&lt;&gt;"",'alle Spiele'!$H56='alle Spiele'!$J56,'alle Spiele'!DC56='alle Spiele'!DD56,ABS('alle Spiele'!$H56-'alle Spiele'!DC56)=1),Punktsystem!$B$10,0),0)</f>
        <v>0</v>
      </c>
      <c r="DE56" s="225">
        <f>IF(DC56=Punktsystem!$B$5,IF(AND(Punktsystem!$I$14&lt;&gt;"",'alle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DF56" s="230">
        <f>IF(OR('alle Spiele'!DF56="",'alle Spiele'!DG56=""),0,IF(AND('alle Spiele'!$H56='alle Spiele'!DF56,'alle Spiele'!$J56='alle Spiele'!DG56),Punktsystem!$B$5,IF(OR(AND('alle Spiele'!$H56-'alle Spiele'!$J56&lt;0,'alle Spiele'!DF56-'alle Spiele'!DG56&lt;0),AND('alle Spiele'!$H56-'alle Spiele'!$J56&gt;0,'alle Spiele'!DF56-'alle Spiele'!DG56&gt;0),AND('alle Spiele'!$H56-'alle Spiele'!$J56=0,'alle Spiele'!DF56-'alle Spiele'!DG56=0)),Punktsystem!$B$6,0)))</f>
        <v>0</v>
      </c>
      <c r="DG56" s="224">
        <f>IF(DF56=Punktsystem!$B$6,IF(AND(Punktsystem!$D$9&lt;&gt;"",'alle Spiele'!$H56-'alle Spiele'!$J56='alle Spiele'!DF56-'alle Spiele'!DG56,'alle Spiele'!$H56&lt;&gt;'alle Spiele'!$J56),Punktsystem!$B$9,0)+IF(AND(Punktsystem!$D$11&lt;&gt;"",OR('alle Spiele'!$H56='alle Spiele'!DF56,'alle Spiele'!$J56='alle Spiele'!DG56)),Punktsystem!$B$11,0)+IF(AND(Punktsystem!$D$10&lt;&gt;"",'alle Spiele'!$H56='alle Spiele'!$J56,'alle Spiele'!DF56='alle Spiele'!DG56,ABS('alle Spiele'!$H56-'alle Spiele'!DF56)=1),Punktsystem!$B$10,0),0)</f>
        <v>0</v>
      </c>
      <c r="DH56" s="225">
        <f>IF(DF56=Punktsystem!$B$5,IF(AND(Punktsystem!$I$14&lt;&gt;"",'alle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DI56" s="230">
        <f>IF(OR('alle Spiele'!DI56="",'alle Spiele'!DJ56=""),0,IF(AND('alle Spiele'!$H56='alle Spiele'!DI56,'alle Spiele'!$J56='alle Spiele'!DJ56),Punktsystem!$B$5,IF(OR(AND('alle Spiele'!$H56-'alle Spiele'!$J56&lt;0,'alle Spiele'!DI56-'alle Spiele'!DJ56&lt;0),AND('alle Spiele'!$H56-'alle Spiele'!$J56&gt;0,'alle Spiele'!DI56-'alle Spiele'!DJ56&gt;0),AND('alle Spiele'!$H56-'alle Spiele'!$J56=0,'alle Spiele'!DI56-'alle Spiele'!DJ56=0)),Punktsystem!$B$6,0)))</f>
        <v>0</v>
      </c>
      <c r="DJ56" s="224">
        <f>IF(DI56=Punktsystem!$B$6,IF(AND(Punktsystem!$D$9&lt;&gt;"",'alle Spiele'!$H56-'alle Spiele'!$J56='alle Spiele'!DI56-'alle Spiele'!DJ56,'alle Spiele'!$H56&lt;&gt;'alle Spiele'!$J56),Punktsystem!$B$9,0)+IF(AND(Punktsystem!$D$11&lt;&gt;"",OR('alle Spiele'!$H56='alle Spiele'!DI56,'alle Spiele'!$J56='alle Spiele'!DJ56)),Punktsystem!$B$11,0)+IF(AND(Punktsystem!$D$10&lt;&gt;"",'alle Spiele'!$H56='alle Spiele'!$J56,'alle Spiele'!DI56='alle Spiele'!DJ56,ABS('alle Spiele'!$H56-'alle Spiele'!DI56)=1),Punktsystem!$B$10,0),0)</f>
        <v>0</v>
      </c>
      <c r="DK56" s="225">
        <f>IF(DI56=Punktsystem!$B$5,IF(AND(Punktsystem!$I$14&lt;&gt;"",'alle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DL56" s="230">
        <f>IF(OR('alle Spiele'!DL56="",'alle Spiele'!DM56=""),0,IF(AND('alle Spiele'!$H56='alle Spiele'!DL56,'alle Spiele'!$J56='alle Spiele'!DM56),Punktsystem!$B$5,IF(OR(AND('alle Spiele'!$H56-'alle Spiele'!$J56&lt;0,'alle Spiele'!DL56-'alle Spiele'!DM56&lt;0),AND('alle Spiele'!$H56-'alle Spiele'!$J56&gt;0,'alle Spiele'!DL56-'alle Spiele'!DM56&gt;0),AND('alle Spiele'!$H56-'alle Spiele'!$J56=0,'alle Spiele'!DL56-'alle Spiele'!DM56=0)),Punktsystem!$B$6,0)))</f>
        <v>0</v>
      </c>
      <c r="DM56" s="224">
        <f>IF(DL56=Punktsystem!$B$6,IF(AND(Punktsystem!$D$9&lt;&gt;"",'alle Spiele'!$H56-'alle Spiele'!$J56='alle Spiele'!DL56-'alle Spiele'!DM56,'alle Spiele'!$H56&lt;&gt;'alle Spiele'!$J56),Punktsystem!$B$9,0)+IF(AND(Punktsystem!$D$11&lt;&gt;"",OR('alle Spiele'!$H56='alle Spiele'!DL56,'alle Spiele'!$J56='alle Spiele'!DM56)),Punktsystem!$B$11,0)+IF(AND(Punktsystem!$D$10&lt;&gt;"",'alle Spiele'!$H56='alle Spiele'!$J56,'alle Spiele'!DL56='alle Spiele'!DM56,ABS('alle Spiele'!$H56-'alle Spiele'!DL56)=1),Punktsystem!$B$10,0),0)</f>
        <v>0</v>
      </c>
      <c r="DN56" s="225">
        <f>IF(DL56=Punktsystem!$B$5,IF(AND(Punktsystem!$I$14&lt;&gt;"",'alle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DO56" s="230">
        <f>IF(OR('alle Spiele'!DO56="",'alle Spiele'!DP56=""),0,IF(AND('alle Spiele'!$H56='alle Spiele'!DO56,'alle Spiele'!$J56='alle Spiele'!DP56),Punktsystem!$B$5,IF(OR(AND('alle Spiele'!$H56-'alle Spiele'!$J56&lt;0,'alle Spiele'!DO56-'alle Spiele'!DP56&lt;0),AND('alle Spiele'!$H56-'alle Spiele'!$J56&gt;0,'alle Spiele'!DO56-'alle Spiele'!DP56&gt;0),AND('alle Spiele'!$H56-'alle Spiele'!$J56=0,'alle Spiele'!DO56-'alle Spiele'!DP56=0)),Punktsystem!$B$6,0)))</f>
        <v>0</v>
      </c>
      <c r="DP56" s="224">
        <f>IF(DO56=Punktsystem!$B$6,IF(AND(Punktsystem!$D$9&lt;&gt;"",'alle Spiele'!$H56-'alle Spiele'!$J56='alle Spiele'!DO56-'alle Spiele'!DP56,'alle Spiele'!$H56&lt;&gt;'alle Spiele'!$J56),Punktsystem!$B$9,0)+IF(AND(Punktsystem!$D$11&lt;&gt;"",OR('alle Spiele'!$H56='alle Spiele'!DO56,'alle Spiele'!$J56='alle Spiele'!DP56)),Punktsystem!$B$11,0)+IF(AND(Punktsystem!$D$10&lt;&gt;"",'alle Spiele'!$H56='alle Spiele'!$J56,'alle Spiele'!DO56='alle Spiele'!DP56,ABS('alle Spiele'!$H56-'alle Spiele'!DO56)=1),Punktsystem!$B$10,0),0)</f>
        <v>0</v>
      </c>
      <c r="DQ56" s="225">
        <f>IF(DO56=Punktsystem!$B$5,IF(AND(Punktsystem!$I$14&lt;&gt;"",'alle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DR56" s="230">
        <f>IF(OR('alle Spiele'!DR56="",'alle Spiele'!DS56=""),0,IF(AND('alle Spiele'!$H56='alle Spiele'!DR56,'alle Spiele'!$J56='alle Spiele'!DS56),Punktsystem!$B$5,IF(OR(AND('alle Spiele'!$H56-'alle Spiele'!$J56&lt;0,'alle Spiele'!DR56-'alle Spiele'!DS56&lt;0),AND('alle Spiele'!$H56-'alle Spiele'!$J56&gt;0,'alle Spiele'!DR56-'alle Spiele'!DS56&gt;0),AND('alle Spiele'!$H56-'alle Spiele'!$J56=0,'alle Spiele'!DR56-'alle Spiele'!DS56=0)),Punktsystem!$B$6,0)))</f>
        <v>0</v>
      </c>
      <c r="DS56" s="224">
        <f>IF(DR56=Punktsystem!$B$6,IF(AND(Punktsystem!$D$9&lt;&gt;"",'alle Spiele'!$H56-'alle Spiele'!$J56='alle Spiele'!DR56-'alle Spiele'!DS56,'alle Spiele'!$H56&lt;&gt;'alle Spiele'!$J56),Punktsystem!$B$9,0)+IF(AND(Punktsystem!$D$11&lt;&gt;"",OR('alle Spiele'!$H56='alle Spiele'!DR56,'alle Spiele'!$J56='alle Spiele'!DS56)),Punktsystem!$B$11,0)+IF(AND(Punktsystem!$D$10&lt;&gt;"",'alle Spiele'!$H56='alle Spiele'!$J56,'alle Spiele'!DR56='alle Spiele'!DS56,ABS('alle Spiele'!$H56-'alle Spiele'!DR56)=1),Punktsystem!$B$10,0),0)</f>
        <v>0</v>
      </c>
      <c r="DT56" s="225">
        <f>IF(DR56=Punktsystem!$B$5,IF(AND(Punktsystem!$I$14&lt;&gt;"",'alle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DU56" s="230">
        <f>IF(OR('alle Spiele'!DU56="",'alle Spiele'!DV56=""),0,IF(AND('alle Spiele'!$H56='alle Spiele'!DU56,'alle Spiele'!$J56='alle Spiele'!DV56),Punktsystem!$B$5,IF(OR(AND('alle Spiele'!$H56-'alle Spiele'!$J56&lt;0,'alle Spiele'!DU56-'alle Spiele'!DV56&lt;0),AND('alle Spiele'!$H56-'alle Spiele'!$J56&gt;0,'alle Spiele'!DU56-'alle Spiele'!DV56&gt;0),AND('alle Spiele'!$H56-'alle Spiele'!$J56=0,'alle Spiele'!DU56-'alle Spiele'!DV56=0)),Punktsystem!$B$6,0)))</f>
        <v>0</v>
      </c>
      <c r="DV56" s="224">
        <f>IF(DU56=Punktsystem!$B$6,IF(AND(Punktsystem!$D$9&lt;&gt;"",'alle Spiele'!$H56-'alle Spiele'!$J56='alle Spiele'!DU56-'alle Spiele'!DV56,'alle Spiele'!$H56&lt;&gt;'alle Spiele'!$J56),Punktsystem!$B$9,0)+IF(AND(Punktsystem!$D$11&lt;&gt;"",OR('alle Spiele'!$H56='alle Spiele'!DU56,'alle Spiele'!$J56='alle Spiele'!DV56)),Punktsystem!$B$11,0)+IF(AND(Punktsystem!$D$10&lt;&gt;"",'alle Spiele'!$H56='alle Spiele'!$J56,'alle Spiele'!DU56='alle Spiele'!DV56,ABS('alle Spiele'!$H56-'alle Spiele'!DU56)=1),Punktsystem!$B$10,0),0)</f>
        <v>0</v>
      </c>
      <c r="DW56" s="225">
        <f>IF(DU56=Punktsystem!$B$5,IF(AND(Punktsystem!$I$14&lt;&gt;"",'alle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DX56" s="230">
        <f>IF(OR('alle Spiele'!DX56="",'alle Spiele'!DY56=""),0,IF(AND('alle Spiele'!$H56='alle Spiele'!DX56,'alle Spiele'!$J56='alle Spiele'!DY56),Punktsystem!$B$5,IF(OR(AND('alle Spiele'!$H56-'alle Spiele'!$J56&lt;0,'alle Spiele'!DX56-'alle Spiele'!DY56&lt;0),AND('alle Spiele'!$H56-'alle Spiele'!$J56&gt;0,'alle Spiele'!DX56-'alle Spiele'!DY56&gt;0),AND('alle Spiele'!$H56-'alle Spiele'!$J56=0,'alle Spiele'!DX56-'alle Spiele'!DY56=0)),Punktsystem!$B$6,0)))</f>
        <v>0</v>
      </c>
      <c r="DY56" s="224">
        <f>IF(DX56=Punktsystem!$B$6,IF(AND(Punktsystem!$D$9&lt;&gt;"",'alle Spiele'!$H56-'alle Spiele'!$J56='alle Spiele'!DX56-'alle Spiele'!DY56,'alle Spiele'!$H56&lt;&gt;'alle Spiele'!$J56),Punktsystem!$B$9,0)+IF(AND(Punktsystem!$D$11&lt;&gt;"",OR('alle Spiele'!$H56='alle Spiele'!DX56,'alle Spiele'!$J56='alle Spiele'!DY56)),Punktsystem!$B$11,0)+IF(AND(Punktsystem!$D$10&lt;&gt;"",'alle Spiele'!$H56='alle Spiele'!$J56,'alle Spiele'!DX56='alle Spiele'!DY56,ABS('alle Spiele'!$H56-'alle Spiele'!DX56)=1),Punktsystem!$B$10,0),0)</f>
        <v>0</v>
      </c>
      <c r="DZ56" s="225">
        <f>IF(DX56=Punktsystem!$B$5,IF(AND(Punktsystem!$I$14&lt;&gt;"",'alle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EA56" s="230">
        <f>IF(OR('alle Spiele'!EA56="",'alle Spiele'!EB56=""),0,IF(AND('alle Spiele'!$H56='alle Spiele'!EA56,'alle Spiele'!$J56='alle Spiele'!EB56),Punktsystem!$B$5,IF(OR(AND('alle Spiele'!$H56-'alle Spiele'!$J56&lt;0,'alle Spiele'!EA56-'alle Spiele'!EB56&lt;0),AND('alle Spiele'!$H56-'alle Spiele'!$J56&gt;0,'alle Spiele'!EA56-'alle Spiele'!EB56&gt;0),AND('alle Spiele'!$H56-'alle Spiele'!$J56=0,'alle Spiele'!EA56-'alle Spiele'!EB56=0)),Punktsystem!$B$6,0)))</f>
        <v>0</v>
      </c>
      <c r="EB56" s="224">
        <f>IF(EA56=Punktsystem!$B$6,IF(AND(Punktsystem!$D$9&lt;&gt;"",'alle Spiele'!$H56-'alle Spiele'!$J56='alle Spiele'!EA56-'alle Spiele'!EB56,'alle Spiele'!$H56&lt;&gt;'alle Spiele'!$J56),Punktsystem!$B$9,0)+IF(AND(Punktsystem!$D$11&lt;&gt;"",OR('alle Spiele'!$H56='alle Spiele'!EA56,'alle Spiele'!$J56='alle Spiele'!EB56)),Punktsystem!$B$11,0)+IF(AND(Punktsystem!$D$10&lt;&gt;"",'alle Spiele'!$H56='alle Spiele'!$J56,'alle Spiele'!EA56='alle Spiele'!EB56,ABS('alle Spiele'!$H56-'alle Spiele'!EA56)=1),Punktsystem!$B$10,0),0)</f>
        <v>0</v>
      </c>
      <c r="EC56" s="225">
        <f>IF(EA56=Punktsystem!$B$5,IF(AND(Punktsystem!$I$14&lt;&gt;"",'alle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ED56" s="230">
        <f>IF(OR('alle Spiele'!ED56="",'alle Spiele'!EE56=""),0,IF(AND('alle Spiele'!$H56='alle Spiele'!ED56,'alle Spiele'!$J56='alle Spiele'!EE56),Punktsystem!$B$5,IF(OR(AND('alle Spiele'!$H56-'alle Spiele'!$J56&lt;0,'alle Spiele'!ED56-'alle Spiele'!EE56&lt;0),AND('alle Spiele'!$H56-'alle Spiele'!$J56&gt;0,'alle Spiele'!ED56-'alle Spiele'!EE56&gt;0),AND('alle Spiele'!$H56-'alle Spiele'!$J56=0,'alle Spiele'!ED56-'alle Spiele'!EE56=0)),Punktsystem!$B$6,0)))</f>
        <v>0</v>
      </c>
      <c r="EE56" s="224">
        <f>IF(ED56=Punktsystem!$B$6,IF(AND(Punktsystem!$D$9&lt;&gt;"",'alle Spiele'!$H56-'alle Spiele'!$J56='alle Spiele'!ED56-'alle Spiele'!EE56,'alle Spiele'!$H56&lt;&gt;'alle Spiele'!$J56),Punktsystem!$B$9,0)+IF(AND(Punktsystem!$D$11&lt;&gt;"",OR('alle Spiele'!$H56='alle Spiele'!ED56,'alle Spiele'!$J56='alle Spiele'!EE56)),Punktsystem!$B$11,0)+IF(AND(Punktsystem!$D$10&lt;&gt;"",'alle Spiele'!$H56='alle Spiele'!$J56,'alle Spiele'!ED56='alle Spiele'!EE56,ABS('alle Spiele'!$H56-'alle Spiele'!ED56)=1),Punktsystem!$B$10,0),0)</f>
        <v>0</v>
      </c>
      <c r="EF56" s="225">
        <f>IF(ED56=Punktsystem!$B$5,IF(AND(Punktsystem!$I$14&lt;&gt;"",'alle Spiele'!$H56+'alle Spiele'!$J56&gt;Punktsystem!$D$14),('alle Spiele'!$H56+'alle Spiele'!$J56-Punktsystem!$D$14)*Punktsystem!$F$14,0)+IF(AND(Punktsystem!$I$15&lt;&gt;"",ABS('alle Spiele'!$H56-'alle Spiele'!$J56)&gt;Punktsystem!$D$15),(ABS('alle Spiele'!$H56-'alle Spiele'!$J56)-Punktsystem!$D$15)*Punktsystem!$F$15,0),0)</f>
        <v>0</v>
      </c>
      <c r="EG56" s="230">
        <f>IF(OR('alle Spiele'!EG56="",'alle Spiele'!EH56=""),0,IF(AND('alle Spiele'!$H56='alle Spiele'!EG56,'alle Spiele'!$J56='alle Spiele'!EH56),Punktsystem!$B$5,IF(OR(AND('alle Spiele'!$H56-'alle Spiele'!$J56&lt;0,'alle Spiele'!EG56-'alle Spiele'!EH56&lt;0),AND('alle Spiele'!$H56-'alle Spiele'!$J56&gt;0,'alle Spiele'!EG56-'alle Spiele'!EH56&gt;0),AND('alle Spiele'!$H56-'alle Spiele'!$J56=0,'alle Spiele'!EG56-'alle Spiele'!EH56=0)),Punktsystem!$B$6,0)))</f>
        <v>0</v>
      </c>
      <c r="EH56" s="224">
        <f>IF(EG56=Punktsystem!$B$6,IF(AND(Punktsystem!$D$9&lt;&gt;"",'alle Spiele'!$H56-'alle Spiele'!$J56='alle Spiele'!EG56-'alle Spiele'!EH56,'alle Spiele'!$H56&lt;&gt;'alle Spiele'!$J56),Punktsystem!$B$9,0)+IF(AND(Punktsystem!$D$11&lt;&gt;"",OR('alle Spiele'!$H56='alle Spiele'!EG56,'alle Spiele'!$J56='alle Spiele'!EH56)),Punktsystem!$B$11,0)+IF(AND(Punktsystem!$D$10&lt;&gt;"",'alle Spiele'!$H56='alle Spiele'!$J56,'alle Spiele'!EG56='alle Spiele'!EH56,ABS('alle Spiele'!$H56-'alle Spiele'!EG56)=1),Punktsystem!$B$10,0),0)</f>
        <v>0</v>
      </c>
      <c r="EI56" s="225">
        <f>IF(EG56=Punktsystem!$B$5,IF(AND(Punktsystem!$I$14&lt;&gt;"",'alle Spiele'!$H56+'alle Spiele'!$J56&gt;Punktsystem!$D$14),('alle Spiele'!$H56+'alle Spiele'!$J56-Punktsystem!$D$14)*Punktsystem!$F$14,0)+IF(AND(Punktsystem!$I$15&lt;&gt;"",ABS('alle Spiele'!$H56-'alle Spiele'!$J56)&gt;Punktsystem!$D$15),(ABS('alle Spiele'!$H56-'alle Spiele'!$J56)-Punktsystem!$D$15)*Punktsystem!$F$15,0),0)</f>
        <v>0</v>
      </c>
    </row>
    <row r="57" spans="1:139" x14ac:dyDescent="0.2">
      <c r="A57"/>
      <c r="B57"/>
      <c r="C57"/>
      <c r="D57"/>
      <c r="E57"/>
      <c r="F57"/>
      <c r="G57"/>
      <c r="H57"/>
      <c r="J57"/>
      <c r="K57"/>
      <c r="L57"/>
      <c r="M57"/>
      <c r="N57"/>
      <c r="O57"/>
      <c r="P57"/>
      <c r="Q57"/>
      <c r="T57" s="230">
        <f>IF(OR('alle Spiele'!T57="",'alle Spiele'!U57=""),0,IF(AND('alle Spiele'!$H57='alle Spiele'!T57,'alle Spiele'!$J57='alle Spiele'!U57),Punktsystem!$B$5,IF(OR(AND('alle Spiele'!$H57-'alle Spiele'!$J57&lt;0,'alle Spiele'!T57-'alle Spiele'!U57&lt;0),AND('alle Spiele'!$H57-'alle Spiele'!$J57&gt;0,'alle Spiele'!T57-'alle Spiele'!U57&gt;0),AND('alle Spiele'!$H57-'alle Spiele'!$J57=0,'alle Spiele'!T57-'alle Spiele'!U57=0)),Punktsystem!$B$6,0)))</f>
        <v>0</v>
      </c>
      <c r="U57" s="224">
        <f>IF(T57=Punktsystem!$B$6,IF(AND(Punktsystem!$D$9&lt;&gt;"",'alle Spiele'!$H57-'alle Spiele'!$J57='alle Spiele'!T57-'alle Spiele'!U57,'alle Spiele'!$H57&lt;&gt;'alle Spiele'!$J57),Punktsystem!$B$9,0)+IF(AND(Punktsystem!$D$11&lt;&gt;"",OR('alle Spiele'!$H57='alle Spiele'!T57,'alle Spiele'!$J57='alle Spiele'!U57)),Punktsystem!$B$11,0)+IF(AND(Punktsystem!$D$10&lt;&gt;"",'alle Spiele'!$H57='alle Spiele'!$J57,'alle Spiele'!T57='alle Spiele'!U57,ABS('alle Spiele'!$H57-'alle Spiele'!T57)=1),Punktsystem!$B$10,0),0)</f>
        <v>0</v>
      </c>
      <c r="V57" s="225">
        <f>IF(T57=Punktsystem!$B$5,IF(AND(Punktsystem!$I$14&lt;&gt;"",'alle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W57" s="230">
        <f>IF(OR('alle Spiele'!W57="",'alle Spiele'!X57=""),0,IF(AND('alle Spiele'!$H57='alle Spiele'!W57,'alle Spiele'!$J57='alle Spiele'!X57),Punktsystem!$B$5,IF(OR(AND('alle Spiele'!$H57-'alle Spiele'!$J57&lt;0,'alle Spiele'!W57-'alle Spiele'!X57&lt;0),AND('alle Spiele'!$H57-'alle Spiele'!$J57&gt;0,'alle Spiele'!W57-'alle Spiele'!X57&gt;0),AND('alle Spiele'!$H57-'alle Spiele'!$J57=0,'alle Spiele'!W57-'alle Spiele'!X57=0)),Punktsystem!$B$6,0)))</f>
        <v>0</v>
      </c>
      <c r="X57" s="224">
        <f>IF(W57=Punktsystem!$B$6,IF(AND(Punktsystem!$D$9&lt;&gt;"",'alle Spiele'!$H57-'alle Spiele'!$J57='alle Spiele'!W57-'alle Spiele'!X57,'alle Spiele'!$H57&lt;&gt;'alle Spiele'!$J57),Punktsystem!$B$9,0)+IF(AND(Punktsystem!$D$11&lt;&gt;"",OR('alle Spiele'!$H57='alle Spiele'!W57,'alle Spiele'!$J57='alle Spiele'!X57)),Punktsystem!$B$11,0)+IF(AND(Punktsystem!$D$10&lt;&gt;"",'alle Spiele'!$H57='alle Spiele'!$J57,'alle Spiele'!W57='alle Spiele'!X57,ABS('alle Spiele'!$H57-'alle Spiele'!W57)=1),Punktsystem!$B$10,0),0)</f>
        <v>0</v>
      </c>
      <c r="Y57" s="225">
        <f>IF(W57=Punktsystem!$B$5,IF(AND(Punktsystem!$I$14&lt;&gt;"",'alle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Z57" s="230">
        <f>IF(OR('alle Spiele'!Z57="",'alle Spiele'!AA57=""),0,IF(AND('alle Spiele'!$H57='alle Spiele'!Z57,'alle Spiele'!$J57='alle Spiele'!AA57),Punktsystem!$B$5,IF(OR(AND('alle Spiele'!$H57-'alle Spiele'!$J57&lt;0,'alle Spiele'!Z57-'alle Spiele'!AA57&lt;0),AND('alle Spiele'!$H57-'alle Spiele'!$J57&gt;0,'alle Spiele'!Z57-'alle Spiele'!AA57&gt;0),AND('alle Spiele'!$H57-'alle Spiele'!$J57=0,'alle Spiele'!Z57-'alle Spiele'!AA57=0)),Punktsystem!$B$6,0)))</f>
        <v>0</v>
      </c>
      <c r="AA57" s="224">
        <f>IF(Z57=Punktsystem!$B$6,IF(AND(Punktsystem!$D$9&lt;&gt;"",'alle Spiele'!$H57-'alle Spiele'!$J57='alle Spiele'!Z57-'alle Spiele'!AA57,'alle Spiele'!$H57&lt;&gt;'alle Spiele'!$J57),Punktsystem!$B$9,0)+IF(AND(Punktsystem!$D$11&lt;&gt;"",OR('alle Spiele'!$H57='alle Spiele'!Z57,'alle Spiele'!$J57='alle Spiele'!AA57)),Punktsystem!$B$11,0)+IF(AND(Punktsystem!$D$10&lt;&gt;"",'alle Spiele'!$H57='alle Spiele'!$J57,'alle Spiele'!Z57='alle Spiele'!AA57,ABS('alle Spiele'!$H57-'alle Spiele'!Z57)=1),Punktsystem!$B$10,0),0)</f>
        <v>0</v>
      </c>
      <c r="AB57" s="225">
        <f>IF(Z57=Punktsystem!$B$5,IF(AND(Punktsystem!$I$14&lt;&gt;"",'alle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AC57" s="230">
        <f>IF(OR('alle Spiele'!AC57="",'alle Spiele'!AD57=""),0,IF(AND('alle Spiele'!$H57='alle Spiele'!AC57,'alle Spiele'!$J57='alle Spiele'!AD57),Punktsystem!$B$5,IF(OR(AND('alle Spiele'!$H57-'alle Spiele'!$J57&lt;0,'alle Spiele'!AC57-'alle Spiele'!AD57&lt;0),AND('alle Spiele'!$H57-'alle Spiele'!$J57&gt;0,'alle Spiele'!AC57-'alle Spiele'!AD57&gt;0),AND('alle Spiele'!$H57-'alle Spiele'!$J57=0,'alle Spiele'!AC57-'alle Spiele'!AD57=0)),Punktsystem!$B$6,0)))</f>
        <v>0</v>
      </c>
      <c r="AD57" s="224">
        <f>IF(AC57=Punktsystem!$B$6,IF(AND(Punktsystem!$D$9&lt;&gt;"",'alle Spiele'!$H57-'alle Spiele'!$J57='alle Spiele'!AC57-'alle Spiele'!AD57,'alle Spiele'!$H57&lt;&gt;'alle Spiele'!$J57),Punktsystem!$B$9,0)+IF(AND(Punktsystem!$D$11&lt;&gt;"",OR('alle Spiele'!$H57='alle Spiele'!AC57,'alle Spiele'!$J57='alle Spiele'!AD57)),Punktsystem!$B$11,0)+IF(AND(Punktsystem!$D$10&lt;&gt;"",'alle Spiele'!$H57='alle Spiele'!$J57,'alle Spiele'!AC57='alle Spiele'!AD57,ABS('alle Spiele'!$H57-'alle Spiele'!AC57)=1),Punktsystem!$B$10,0),0)</f>
        <v>0</v>
      </c>
      <c r="AE57" s="225">
        <f>IF(AC57=Punktsystem!$B$5,IF(AND(Punktsystem!$I$14&lt;&gt;"",'alle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AF57" s="230">
        <f>IF(OR('alle Spiele'!AF57="",'alle Spiele'!AG57=""),0,IF(AND('alle Spiele'!$H57='alle Spiele'!AF57,'alle Spiele'!$J57='alle Spiele'!AG57),Punktsystem!$B$5,IF(OR(AND('alle Spiele'!$H57-'alle Spiele'!$J57&lt;0,'alle Spiele'!AF57-'alle Spiele'!AG57&lt;0),AND('alle Spiele'!$H57-'alle Spiele'!$J57&gt;0,'alle Spiele'!AF57-'alle Spiele'!AG57&gt;0),AND('alle Spiele'!$H57-'alle Spiele'!$J57=0,'alle Spiele'!AF57-'alle Spiele'!AG57=0)),Punktsystem!$B$6,0)))</f>
        <v>0</v>
      </c>
      <c r="AG57" s="224">
        <f>IF(AF57=Punktsystem!$B$6,IF(AND(Punktsystem!$D$9&lt;&gt;"",'alle Spiele'!$H57-'alle Spiele'!$J57='alle Spiele'!AF57-'alle Spiele'!AG57,'alle Spiele'!$H57&lt;&gt;'alle Spiele'!$J57),Punktsystem!$B$9,0)+IF(AND(Punktsystem!$D$11&lt;&gt;"",OR('alle Spiele'!$H57='alle Spiele'!AF57,'alle Spiele'!$J57='alle Spiele'!AG57)),Punktsystem!$B$11,0)+IF(AND(Punktsystem!$D$10&lt;&gt;"",'alle Spiele'!$H57='alle Spiele'!$J57,'alle Spiele'!AF57='alle Spiele'!AG57,ABS('alle Spiele'!$H57-'alle Spiele'!AF57)=1),Punktsystem!$B$10,0),0)</f>
        <v>0</v>
      </c>
      <c r="AH57" s="225">
        <f>IF(AF57=Punktsystem!$B$5,IF(AND(Punktsystem!$I$14&lt;&gt;"",'alle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AI57" s="230">
        <f>IF(OR('alle Spiele'!AI57="",'alle Spiele'!AJ57=""),0,IF(AND('alle Spiele'!$H57='alle Spiele'!AI57,'alle Spiele'!$J57='alle Spiele'!AJ57),Punktsystem!$B$5,IF(OR(AND('alle Spiele'!$H57-'alle Spiele'!$J57&lt;0,'alle Spiele'!AI57-'alle Spiele'!AJ57&lt;0),AND('alle Spiele'!$H57-'alle Spiele'!$J57&gt;0,'alle Spiele'!AI57-'alle Spiele'!AJ57&gt;0),AND('alle Spiele'!$H57-'alle Spiele'!$J57=0,'alle Spiele'!AI57-'alle Spiele'!AJ57=0)),Punktsystem!$B$6,0)))</f>
        <v>0</v>
      </c>
      <c r="AJ57" s="224">
        <f>IF(AI57=Punktsystem!$B$6,IF(AND(Punktsystem!$D$9&lt;&gt;"",'alle Spiele'!$H57-'alle Spiele'!$J57='alle Spiele'!AI57-'alle Spiele'!AJ57,'alle Spiele'!$H57&lt;&gt;'alle Spiele'!$J57),Punktsystem!$B$9,0)+IF(AND(Punktsystem!$D$11&lt;&gt;"",OR('alle Spiele'!$H57='alle Spiele'!AI57,'alle Spiele'!$J57='alle Spiele'!AJ57)),Punktsystem!$B$11,0)+IF(AND(Punktsystem!$D$10&lt;&gt;"",'alle Spiele'!$H57='alle Spiele'!$J57,'alle Spiele'!AI57='alle Spiele'!AJ57,ABS('alle Spiele'!$H57-'alle Spiele'!AI57)=1),Punktsystem!$B$10,0),0)</f>
        <v>0</v>
      </c>
      <c r="AK57" s="225">
        <f>IF(AI57=Punktsystem!$B$5,IF(AND(Punktsystem!$I$14&lt;&gt;"",'alle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AL57" s="230">
        <f>IF(OR('alle Spiele'!AL57="",'alle Spiele'!AM57=""),0,IF(AND('alle Spiele'!$H57='alle Spiele'!AL57,'alle Spiele'!$J57='alle Spiele'!AM57),Punktsystem!$B$5,IF(OR(AND('alle Spiele'!$H57-'alle Spiele'!$J57&lt;0,'alle Spiele'!AL57-'alle Spiele'!AM57&lt;0),AND('alle Spiele'!$H57-'alle Spiele'!$J57&gt;0,'alle Spiele'!AL57-'alle Spiele'!AM57&gt;0),AND('alle Spiele'!$H57-'alle Spiele'!$J57=0,'alle Spiele'!AL57-'alle Spiele'!AM57=0)),Punktsystem!$B$6,0)))</f>
        <v>0</v>
      </c>
      <c r="AM57" s="224">
        <f>IF(AL57=Punktsystem!$B$6,IF(AND(Punktsystem!$D$9&lt;&gt;"",'alle Spiele'!$H57-'alle Spiele'!$J57='alle Spiele'!AL57-'alle Spiele'!AM57,'alle Spiele'!$H57&lt;&gt;'alle Spiele'!$J57),Punktsystem!$B$9,0)+IF(AND(Punktsystem!$D$11&lt;&gt;"",OR('alle Spiele'!$H57='alle Spiele'!AL57,'alle Spiele'!$J57='alle Spiele'!AM57)),Punktsystem!$B$11,0)+IF(AND(Punktsystem!$D$10&lt;&gt;"",'alle Spiele'!$H57='alle Spiele'!$J57,'alle Spiele'!AL57='alle Spiele'!AM57,ABS('alle Spiele'!$H57-'alle Spiele'!AL57)=1),Punktsystem!$B$10,0),0)</f>
        <v>0</v>
      </c>
      <c r="AN57" s="225">
        <f>IF(AL57=Punktsystem!$B$5,IF(AND(Punktsystem!$I$14&lt;&gt;"",'alle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AO57" s="230">
        <f>IF(OR('alle Spiele'!AO57="",'alle Spiele'!AP57=""),0,IF(AND('alle Spiele'!$H57='alle Spiele'!AO57,'alle Spiele'!$J57='alle Spiele'!AP57),Punktsystem!$B$5,IF(OR(AND('alle Spiele'!$H57-'alle Spiele'!$J57&lt;0,'alle Spiele'!AO57-'alle Spiele'!AP57&lt;0),AND('alle Spiele'!$H57-'alle Spiele'!$J57&gt;0,'alle Spiele'!AO57-'alle Spiele'!AP57&gt;0),AND('alle Spiele'!$H57-'alle Spiele'!$J57=0,'alle Spiele'!AO57-'alle Spiele'!AP57=0)),Punktsystem!$B$6,0)))</f>
        <v>0</v>
      </c>
      <c r="AP57" s="224">
        <f>IF(AO57=Punktsystem!$B$6,IF(AND(Punktsystem!$D$9&lt;&gt;"",'alle Spiele'!$H57-'alle Spiele'!$J57='alle Spiele'!AO57-'alle Spiele'!AP57,'alle Spiele'!$H57&lt;&gt;'alle Spiele'!$J57),Punktsystem!$B$9,0)+IF(AND(Punktsystem!$D$11&lt;&gt;"",OR('alle Spiele'!$H57='alle Spiele'!AO57,'alle Spiele'!$J57='alle Spiele'!AP57)),Punktsystem!$B$11,0)+IF(AND(Punktsystem!$D$10&lt;&gt;"",'alle Spiele'!$H57='alle Spiele'!$J57,'alle Spiele'!AO57='alle Spiele'!AP57,ABS('alle Spiele'!$H57-'alle Spiele'!AO57)=1),Punktsystem!$B$10,0),0)</f>
        <v>0</v>
      </c>
      <c r="AQ57" s="225">
        <f>IF(AO57=Punktsystem!$B$5,IF(AND(Punktsystem!$I$14&lt;&gt;"",'alle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AR57" s="230">
        <f>IF(OR('alle Spiele'!AR57="",'alle Spiele'!AS57=""),0,IF(AND('alle Spiele'!$H57='alle Spiele'!AR57,'alle Spiele'!$J57='alle Spiele'!AS57),Punktsystem!$B$5,IF(OR(AND('alle Spiele'!$H57-'alle Spiele'!$J57&lt;0,'alle Spiele'!AR57-'alle Spiele'!AS57&lt;0),AND('alle Spiele'!$H57-'alle Spiele'!$J57&gt;0,'alle Spiele'!AR57-'alle Spiele'!AS57&gt;0),AND('alle Spiele'!$H57-'alle Spiele'!$J57=0,'alle Spiele'!AR57-'alle Spiele'!AS57=0)),Punktsystem!$B$6,0)))</f>
        <v>0</v>
      </c>
      <c r="AS57" s="224">
        <f>IF(AR57=Punktsystem!$B$6,IF(AND(Punktsystem!$D$9&lt;&gt;"",'alle Spiele'!$H57-'alle Spiele'!$J57='alle Spiele'!AR57-'alle Spiele'!AS57,'alle Spiele'!$H57&lt;&gt;'alle Spiele'!$J57),Punktsystem!$B$9,0)+IF(AND(Punktsystem!$D$11&lt;&gt;"",OR('alle Spiele'!$H57='alle Spiele'!AR57,'alle Spiele'!$J57='alle Spiele'!AS57)),Punktsystem!$B$11,0)+IF(AND(Punktsystem!$D$10&lt;&gt;"",'alle Spiele'!$H57='alle Spiele'!$J57,'alle Spiele'!AR57='alle Spiele'!AS57,ABS('alle Spiele'!$H57-'alle Spiele'!AR57)=1),Punktsystem!$B$10,0),0)</f>
        <v>0</v>
      </c>
      <c r="AT57" s="225">
        <f>IF(AR57=Punktsystem!$B$5,IF(AND(Punktsystem!$I$14&lt;&gt;"",'alle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AU57" s="230">
        <f>IF(OR('alle Spiele'!AU57="",'alle Spiele'!AV57=""),0,IF(AND('alle Spiele'!$H57='alle Spiele'!AU57,'alle Spiele'!$J57='alle Spiele'!AV57),Punktsystem!$B$5,IF(OR(AND('alle Spiele'!$H57-'alle Spiele'!$J57&lt;0,'alle Spiele'!AU57-'alle Spiele'!AV57&lt;0),AND('alle Spiele'!$H57-'alle Spiele'!$J57&gt;0,'alle Spiele'!AU57-'alle Spiele'!AV57&gt;0),AND('alle Spiele'!$H57-'alle Spiele'!$J57=0,'alle Spiele'!AU57-'alle Spiele'!AV57=0)),Punktsystem!$B$6,0)))</f>
        <v>0</v>
      </c>
      <c r="AV57" s="224">
        <f>IF(AU57=Punktsystem!$B$6,IF(AND(Punktsystem!$D$9&lt;&gt;"",'alle Spiele'!$H57-'alle Spiele'!$J57='alle Spiele'!AU57-'alle Spiele'!AV57,'alle Spiele'!$H57&lt;&gt;'alle Spiele'!$J57),Punktsystem!$B$9,0)+IF(AND(Punktsystem!$D$11&lt;&gt;"",OR('alle Spiele'!$H57='alle Spiele'!AU57,'alle Spiele'!$J57='alle Spiele'!AV57)),Punktsystem!$B$11,0)+IF(AND(Punktsystem!$D$10&lt;&gt;"",'alle Spiele'!$H57='alle Spiele'!$J57,'alle Spiele'!AU57='alle Spiele'!AV57,ABS('alle Spiele'!$H57-'alle Spiele'!AU57)=1),Punktsystem!$B$10,0),0)</f>
        <v>0</v>
      </c>
      <c r="AW57" s="225">
        <f>IF(AU57=Punktsystem!$B$5,IF(AND(Punktsystem!$I$14&lt;&gt;"",'alle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AX57" s="230">
        <f>IF(OR('alle Spiele'!AX57="",'alle Spiele'!AY57=""),0,IF(AND('alle Spiele'!$H57='alle Spiele'!AX57,'alle Spiele'!$J57='alle Spiele'!AY57),Punktsystem!$B$5,IF(OR(AND('alle Spiele'!$H57-'alle Spiele'!$J57&lt;0,'alle Spiele'!AX57-'alle Spiele'!AY57&lt;0),AND('alle Spiele'!$H57-'alle Spiele'!$J57&gt;0,'alle Spiele'!AX57-'alle Spiele'!AY57&gt;0),AND('alle Spiele'!$H57-'alle Spiele'!$J57=0,'alle Spiele'!AX57-'alle Spiele'!AY57=0)),Punktsystem!$B$6,0)))</f>
        <v>0</v>
      </c>
      <c r="AY57" s="224">
        <f>IF(AX57=Punktsystem!$B$6,IF(AND(Punktsystem!$D$9&lt;&gt;"",'alle Spiele'!$H57-'alle Spiele'!$J57='alle Spiele'!AX57-'alle Spiele'!AY57,'alle Spiele'!$H57&lt;&gt;'alle Spiele'!$J57),Punktsystem!$B$9,0)+IF(AND(Punktsystem!$D$11&lt;&gt;"",OR('alle Spiele'!$H57='alle Spiele'!AX57,'alle Spiele'!$J57='alle Spiele'!AY57)),Punktsystem!$B$11,0)+IF(AND(Punktsystem!$D$10&lt;&gt;"",'alle Spiele'!$H57='alle Spiele'!$J57,'alle Spiele'!AX57='alle Spiele'!AY57,ABS('alle Spiele'!$H57-'alle Spiele'!AX57)=1),Punktsystem!$B$10,0),0)</f>
        <v>0</v>
      </c>
      <c r="AZ57" s="225">
        <f>IF(AX57=Punktsystem!$B$5,IF(AND(Punktsystem!$I$14&lt;&gt;"",'alle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BA57" s="230">
        <f>IF(OR('alle Spiele'!BA57="",'alle Spiele'!BB57=""),0,IF(AND('alle Spiele'!$H57='alle Spiele'!BA57,'alle Spiele'!$J57='alle Spiele'!BB57),Punktsystem!$B$5,IF(OR(AND('alle Spiele'!$H57-'alle Spiele'!$J57&lt;0,'alle Spiele'!BA57-'alle Spiele'!BB57&lt;0),AND('alle Spiele'!$H57-'alle Spiele'!$J57&gt;0,'alle Spiele'!BA57-'alle Spiele'!BB57&gt;0),AND('alle Spiele'!$H57-'alle Spiele'!$J57=0,'alle Spiele'!BA57-'alle Spiele'!BB57=0)),Punktsystem!$B$6,0)))</f>
        <v>0</v>
      </c>
      <c r="BB57" s="224">
        <f>IF(BA57=Punktsystem!$B$6,IF(AND(Punktsystem!$D$9&lt;&gt;"",'alle Spiele'!$H57-'alle Spiele'!$J57='alle Spiele'!BA57-'alle Spiele'!BB57,'alle Spiele'!$H57&lt;&gt;'alle Spiele'!$J57),Punktsystem!$B$9,0)+IF(AND(Punktsystem!$D$11&lt;&gt;"",OR('alle Spiele'!$H57='alle Spiele'!BA57,'alle Spiele'!$J57='alle Spiele'!BB57)),Punktsystem!$B$11,0)+IF(AND(Punktsystem!$D$10&lt;&gt;"",'alle Spiele'!$H57='alle Spiele'!$J57,'alle Spiele'!BA57='alle Spiele'!BB57,ABS('alle Spiele'!$H57-'alle Spiele'!BA57)=1),Punktsystem!$B$10,0),0)</f>
        <v>0</v>
      </c>
      <c r="BC57" s="225">
        <f>IF(BA57=Punktsystem!$B$5,IF(AND(Punktsystem!$I$14&lt;&gt;"",'alle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BD57" s="230">
        <f>IF(OR('alle Spiele'!BD57="",'alle Spiele'!BE57=""),0,IF(AND('alle Spiele'!$H57='alle Spiele'!BD57,'alle Spiele'!$J57='alle Spiele'!BE57),Punktsystem!$B$5,IF(OR(AND('alle Spiele'!$H57-'alle Spiele'!$J57&lt;0,'alle Spiele'!BD57-'alle Spiele'!BE57&lt;0),AND('alle Spiele'!$H57-'alle Spiele'!$J57&gt;0,'alle Spiele'!BD57-'alle Spiele'!BE57&gt;0),AND('alle Spiele'!$H57-'alle Spiele'!$J57=0,'alle Spiele'!BD57-'alle Spiele'!BE57=0)),Punktsystem!$B$6,0)))</f>
        <v>0</v>
      </c>
      <c r="BE57" s="224">
        <f>IF(BD57=Punktsystem!$B$6,IF(AND(Punktsystem!$D$9&lt;&gt;"",'alle Spiele'!$H57-'alle Spiele'!$J57='alle Spiele'!BD57-'alle Spiele'!BE57,'alle Spiele'!$H57&lt;&gt;'alle Spiele'!$J57),Punktsystem!$B$9,0)+IF(AND(Punktsystem!$D$11&lt;&gt;"",OR('alle Spiele'!$H57='alle Spiele'!BD57,'alle Spiele'!$J57='alle Spiele'!BE57)),Punktsystem!$B$11,0)+IF(AND(Punktsystem!$D$10&lt;&gt;"",'alle Spiele'!$H57='alle Spiele'!$J57,'alle Spiele'!BD57='alle Spiele'!BE57,ABS('alle Spiele'!$H57-'alle Spiele'!BD57)=1),Punktsystem!$B$10,0),0)</f>
        <v>0</v>
      </c>
      <c r="BF57" s="225">
        <f>IF(BD57=Punktsystem!$B$5,IF(AND(Punktsystem!$I$14&lt;&gt;"",'alle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BG57" s="230">
        <f>IF(OR('alle Spiele'!BG57="",'alle Spiele'!BH57=""),0,IF(AND('alle Spiele'!$H57='alle Spiele'!BG57,'alle Spiele'!$J57='alle Spiele'!BH57),Punktsystem!$B$5,IF(OR(AND('alle Spiele'!$H57-'alle Spiele'!$J57&lt;0,'alle Spiele'!BG57-'alle Spiele'!BH57&lt;0),AND('alle Spiele'!$H57-'alle Spiele'!$J57&gt;0,'alle Spiele'!BG57-'alle Spiele'!BH57&gt;0),AND('alle Spiele'!$H57-'alle Spiele'!$J57=0,'alle Spiele'!BG57-'alle Spiele'!BH57=0)),Punktsystem!$B$6,0)))</f>
        <v>0</v>
      </c>
      <c r="BH57" s="224">
        <f>IF(BG57=Punktsystem!$B$6,IF(AND(Punktsystem!$D$9&lt;&gt;"",'alle Spiele'!$H57-'alle Spiele'!$J57='alle Spiele'!BG57-'alle Spiele'!BH57,'alle Spiele'!$H57&lt;&gt;'alle Spiele'!$J57),Punktsystem!$B$9,0)+IF(AND(Punktsystem!$D$11&lt;&gt;"",OR('alle Spiele'!$H57='alle Spiele'!BG57,'alle Spiele'!$J57='alle Spiele'!BH57)),Punktsystem!$B$11,0)+IF(AND(Punktsystem!$D$10&lt;&gt;"",'alle Spiele'!$H57='alle Spiele'!$J57,'alle Spiele'!BG57='alle Spiele'!BH57,ABS('alle Spiele'!$H57-'alle Spiele'!BG57)=1),Punktsystem!$B$10,0),0)</f>
        <v>0</v>
      </c>
      <c r="BI57" s="225">
        <f>IF(BG57=Punktsystem!$B$5,IF(AND(Punktsystem!$I$14&lt;&gt;"",'alle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BJ57" s="230">
        <f>IF(OR('alle Spiele'!BJ57="",'alle Spiele'!BK57=""),0,IF(AND('alle Spiele'!$H57='alle Spiele'!BJ57,'alle Spiele'!$J57='alle Spiele'!BK57),Punktsystem!$B$5,IF(OR(AND('alle Spiele'!$H57-'alle Spiele'!$J57&lt;0,'alle Spiele'!BJ57-'alle Spiele'!BK57&lt;0),AND('alle Spiele'!$H57-'alle Spiele'!$J57&gt;0,'alle Spiele'!BJ57-'alle Spiele'!BK57&gt;0),AND('alle Spiele'!$H57-'alle Spiele'!$J57=0,'alle Spiele'!BJ57-'alle Spiele'!BK57=0)),Punktsystem!$B$6,0)))</f>
        <v>0</v>
      </c>
      <c r="BK57" s="224">
        <f>IF(BJ57=Punktsystem!$B$6,IF(AND(Punktsystem!$D$9&lt;&gt;"",'alle Spiele'!$H57-'alle Spiele'!$J57='alle Spiele'!BJ57-'alle Spiele'!BK57,'alle Spiele'!$H57&lt;&gt;'alle Spiele'!$J57),Punktsystem!$B$9,0)+IF(AND(Punktsystem!$D$11&lt;&gt;"",OR('alle Spiele'!$H57='alle Spiele'!BJ57,'alle Spiele'!$J57='alle Spiele'!BK57)),Punktsystem!$B$11,0)+IF(AND(Punktsystem!$D$10&lt;&gt;"",'alle Spiele'!$H57='alle Spiele'!$J57,'alle Spiele'!BJ57='alle Spiele'!BK57,ABS('alle Spiele'!$H57-'alle Spiele'!BJ57)=1),Punktsystem!$B$10,0),0)</f>
        <v>0</v>
      </c>
      <c r="BL57" s="225">
        <f>IF(BJ57=Punktsystem!$B$5,IF(AND(Punktsystem!$I$14&lt;&gt;"",'alle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BM57" s="230">
        <f>IF(OR('alle Spiele'!BM57="",'alle Spiele'!BN57=""),0,IF(AND('alle Spiele'!$H57='alle Spiele'!BM57,'alle Spiele'!$J57='alle Spiele'!BN57),Punktsystem!$B$5,IF(OR(AND('alle Spiele'!$H57-'alle Spiele'!$J57&lt;0,'alle Spiele'!BM57-'alle Spiele'!BN57&lt;0),AND('alle Spiele'!$H57-'alle Spiele'!$J57&gt;0,'alle Spiele'!BM57-'alle Spiele'!BN57&gt;0),AND('alle Spiele'!$H57-'alle Spiele'!$J57=0,'alle Spiele'!BM57-'alle Spiele'!BN57=0)),Punktsystem!$B$6,0)))</f>
        <v>0</v>
      </c>
      <c r="BN57" s="224">
        <f>IF(BM57=Punktsystem!$B$6,IF(AND(Punktsystem!$D$9&lt;&gt;"",'alle Spiele'!$H57-'alle Spiele'!$J57='alle Spiele'!BM57-'alle Spiele'!BN57,'alle Spiele'!$H57&lt;&gt;'alle Spiele'!$J57),Punktsystem!$B$9,0)+IF(AND(Punktsystem!$D$11&lt;&gt;"",OR('alle Spiele'!$H57='alle Spiele'!BM57,'alle Spiele'!$J57='alle Spiele'!BN57)),Punktsystem!$B$11,0)+IF(AND(Punktsystem!$D$10&lt;&gt;"",'alle Spiele'!$H57='alle Spiele'!$J57,'alle Spiele'!BM57='alle Spiele'!BN57,ABS('alle Spiele'!$H57-'alle Spiele'!BM57)=1),Punktsystem!$B$10,0),0)</f>
        <v>0</v>
      </c>
      <c r="BO57" s="225">
        <f>IF(BM57=Punktsystem!$B$5,IF(AND(Punktsystem!$I$14&lt;&gt;"",'alle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BP57" s="230">
        <f>IF(OR('alle Spiele'!BP57="",'alle Spiele'!BQ57=""),0,IF(AND('alle Spiele'!$H57='alle Spiele'!BP57,'alle Spiele'!$J57='alle Spiele'!BQ57),Punktsystem!$B$5,IF(OR(AND('alle Spiele'!$H57-'alle Spiele'!$J57&lt;0,'alle Spiele'!BP57-'alle Spiele'!BQ57&lt;0),AND('alle Spiele'!$H57-'alle Spiele'!$J57&gt;0,'alle Spiele'!BP57-'alle Spiele'!BQ57&gt;0),AND('alle Spiele'!$H57-'alle Spiele'!$J57=0,'alle Spiele'!BP57-'alle Spiele'!BQ57=0)),Punktsystem!$B$6,0)))</f>
        <v>0</v>
      </c>
      <c r="BQ57" s="224">
        <f>IF(BP57=Punktsystem!$B$6,IF(AND(Punktsystem!$D$9&lt;&gt;"",'alle Spiele'!$H57-'alle Spiele'!$J57='alle Spiele'!BP57-'alle Spiele'!BQ57,'alle Spiele'!$H57&lt;&gt;'alle Spiele'!$J57),Punktsystem!$B$9,0)+IF(AND(Punktsystem!$D$11&lt;&gt;"",OR('alle Spiele'!$H57='alle Spiele'!BP57,'alle Spiele'!$J57='alle Spiele'!BQ57)),Punktsystem!$B$11,0)+IF(AND(Punktsystem!$D$10&lt;&gt;"",'alle Spiele'!$H57='alle Spiele'!$J57,'alle Spiele'!BP57='alle Spiele'!BQ57,ABS('alle Spiele'!$H57-'alle Spiele'!BP57)=1),Punktsystem!$B$10,0),0)</f>
        <v>0</v>
      </c>
      <c r="BR57" s="225">
        <f>IF(BP57=Punktsystem!$B$5,IF(AND(Punktsystem!$I$14&lt;&gt;"",'alle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BS57" s="230">
        <f>IF(OR('alle Spiele'!BS57="",'alle Spiele'!BT57=""),0,IF(AND('alle Spiele'!$H57='alle Spiele'!BS57,'alle Spiele'!$J57='alle Spiele'!BT57),Punktsystem!$B$5,IF(OR(AND('alle Spiele'!$H57-'alle Spiele'!$J57&lt;0,'alle Spiele'!BS57-'alle Spiele'!BT57&lt;0),AND('alle Spiele'!$H57-'alle Spiele'!$J57&gt;0,'alle Spiele'!BS57-'alle Spiele'!BT57&gt;0),AND('alle Spiele'!$H57-'alle Spiele'!$J57=0,'alle Spiele'!BS57-'alle Spiele'!BT57=0)),Punktsystem!$B$6,0)))</f>
        <v>0</v>
      </c>
      <c r="BT57" s="224">
        <f>IF(BS57=Punktsystem!$B$6,IF(AND(Punktsystem!$D$9&lt;&gt;"",'alle Spiele'!$H57-'alle Spiele'!$J57='alle Spiele'!BS57-'alle Spiele'!BT57,'alle Spiele'!$H57&lt;&gt;'alle Spiele'!$J57),Punktsystem!$B$9,0)+IF(AND(Punktsystem!$D$11&lt;&gt;"",OR('alle Spiele'!$H57='alle Spiele'!BS57,'alle Spiele'!$J57='alle Spiele'!BT57)),Punktsystem!$B$11,0)+IF(AND(Punktsystem!$D$10&lt;&gt;"",'alle Spiele'!$H57='alle Spiele'!$J57,'alle Spiele'!BS57='alle Spiele'!BT57,ABS('alle Spiele'!$H57-'alle Spiele'!BS57)=1),Punktsystem!$B$10,0),0)</f>
        <v>0</v>
      </c>
      <c r="BU57" s="225">
        <f>IF(BS57=Punktsystem!$B$5,IF(AND(Punktsystem!$I$14&lt;&gt;"",'alle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BV57" s="230">
        <f>IF(OR('alle Spiele'!BV57="",'alle Spiele'!BW57=""),0,IF(AND('alle Spiele'!$H57='alle Spiele'!BV57,'alle Spiele'!$J57='alle Spiele'!BW57),Punktsystem!$B$5,IF(OR(AND('alle Spiele'!$H57-'alle Spiele'!$J57&lt;0,'alle Spiele'!BV57-'alle Spiele'!BW57&lt;0),AND('alle Spiele'!$H57-'alle Spiele'!$J57&gt;0,'alle Spiele'!BV57-'alle Spiele'!BW57&gt;0),AND('alle Spiele'!$H57-'alle Spiele'!$J57=0,'alle Spiele'!BV57-'alle Spiele'!BW57=0)),Punktsystem!$B$6,0)))</f>
        <v>0</v>
      </c>
      <c r="BW57" s="224">
        <f>IF(BV57=Punktsystem!$B$6,IF(AND(Punktsystem!$D$9&lt;&gt;"",'alle Spiele'!$H57-'alle Spiele'!$J57='alle Spiele'!BV57-'alle Spiele'!BW57,'alle Spiele'!$H57&lt;&gt;'alle Spiele'!$J57),Punktsystem!$B$9,0)+IF(AND(Punktsystem!$D$11&lt;&gt;"",OR('alle Spiele'!$H57='alle Spiele'!BV57,'alle Spiele'!$J57='alle Spiele'!BW57)),Punktsystem!$B$11,0)+IF(AND(Punktsystem!$D$10&lt;&gt;"",'alle Spiele'!$H57='alle Spiele'!$J57,'alle Spiele'!BV57='alle Spiele'!BW57,ABS('alle Spiele'!$H57-'alle Spiele'!BV57)=1),Punktsystem!$B$10,0),0)</f>
        <v>0</v>
      </c>
      <c r="BX57" s="225">
        <f>IF(BV57=Punktsystem!$B$5,IF(AND(Punktsystem!$I$14&lt;&gt;"",'alle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BY57" s="230">
        <f>IF(OR('alle Spiele'!BY57="",'alle Spiele'!BZ57=""),0,IF(AND('alle Spiele'!$H57='alle Spiele'!BY57,'alle Spiele'!$J57='alle Spiele'!BZ57),Punktsystem!$B$5,IF(OR(AND('alle Spiele'!$H57-'alle Spiele'!$J57&lt;0,'alle Spiele'!BY57-'alle Spiele'!BZ57&lt;0),AND('alle Spiele'!$H57-'alle Spiele'!$J57&gt;0,'alle Spiele'!BY57-'alle Spiele'!BZ57&gt;0),AND('alle Spiele'!$H57-'alle Spiele'!$J57=0,'alle Spiele'!BY57-'alle Spiele'!BZ57=0)),Punktsystem!$B$6,0)))</f>
        <v>0</v>
      </c>
      <c r="BZ57" s="224">
        <f>IF(BY57=Punktsystem!$B$6,IF(AND(Punktsystem!$D$9&lt;&gt;"",'alle Spiele'!$H57-'alle Spiele'!$J57='alle Spiele'!BY57-'alle Spiele'!BZ57,'alle Spiele'!$H57&lt;&gt;'alle Spiele'!$J57),Punktsystem!$B$9,0)+IF(AND(Punktsystem!$D$11&lt;&gt;"",OR('alle Spiele'!$H57='alle Spiele'!BY57,'alle Spiele'!$J57='alle Spiele'!BZ57)),Punktsystem!$B$11,0)+IF(AND(Punktsystem!$D$10&lt;&gt;"",'alle Spiele'!$H57='alle Spiele'!$J57,'alle Spiele'!BY57='alle Spiele'!BZ57,ABS('alle Spiele'!$H57-'alle Spiele'!BY57)=1),Punktsystem!$B$10,0),0)</f>
        <v>0</v>
      </c>
      <c r="CA57" s="225">
        <f>IF(BY57=Punktsystem!$B$5,IF(AND(Punktsystem!$I$14&lt;&gt;"",'alle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CB57" s="230">
        <f>IF(OR('alle Spiele'!CB57="",'alle Spiele'!CC57=""),0,IF(AND('alle Spiele'!$H57='alle Spiele'!CB57,'alle Spiele'!$J57='alle Spiele'!CC57),Punktsystem!$B$5,IF(OR(AND('alle Spiele'!$H57-'alle Spiele'!$J57&lt;0,'alle Spiele'!CB57-'alle Spiele'!CC57&lt;0),AND('alle Spiele'!$H57-'alle Spiele'!$J57&gt;0,'alle Spiele'!CB57-'alle Spiele'!CC57&gt;0),AND('alle Spiele'!$H57-'alle Spiele'!$J57=0,'alle Spiele'!CB57-'alle Spiele'!CC57=0)),Punktsystem!$B$6,0)))</f>
        <v>0</v>
      </c>
      <c r="CC57" s="224">
        <f>IF(CB57=Punktsystem!$B$6,IF(AND(Punktsystem!$D$9&lt;&gt;"",'alle Spiele'!$H57-'alle Spiele'!$J57='alle Spiele'!CB57-'alle Spiele'!CC57,'alle Spiele'!$H57&lt;&gt;'alle Spiele'!$J57),Punktsystem!$B$9,0)+IF(AND(Punktsystem!$D$11&lt;&gt;"",OR('alle Spiele'!$H57='alle Spiele'!CB57,'alle Spiele'!$J57='alle Spiele'!CC57)),Punktsystem!$B$11,0)+IF(AND(Punktsystem!$D$10&lt;&gt;"",'alle Spiele'!$H57='alle Spiele'!$J57,'alle Spiele'!CB57='alle Spiele'!CC57,ABS('alle Spiele'!$H57-'alle Spiele'!CB57)=1),Punktsystem!$B$10,0),0)</f>
        <v>0</v>
      </c>
      <c r="CD57" s="225">
        <f>IF(CB57=Punktsystem!$B$5,IF(AND(Punktsystem!$I$14&lt;&gt;"",'alle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CE57" s="230">
        <f>IF(OR('alle Spiele'!CE57="",'alle Spiele'!CF57=""),0,IF(AND('alle Spiele'!$H57='alle Spiele'!CE57,'alle Spiele'!$J57='alle Spiele'!CF57),Punktsystem!$B$5,IF(OR(AND('alle Spiele'!$H57-'alle Spiele'!$J57&lt;0,'alle Spiele'!CE57-'alle Spiele'!CF57&lt;0),AND('alle Spiele'!$H57-'alle Spiele'!$J57&gt;0,'alle Spiele'!CE57-'alle Spiele'!CF57&gt;0),AND('alle Spiele'!$H57-'alle Spiele'!$J57=0,'alle Spiele'!CE57-'alle Spiele'!CF57=0)),Punktsystem!$B$6,0)))</f>
        <v>0</v>
      </c>
      <c r="CF57" s="224">
        <f>IF(CE57=Punktsystem!$B$6,IF(AND(Punktsystem!$D$9&lt;&gt;"",'alle Spiele'!$H57-'alle Spiele'!$J57='alle Spiele'!CE57-'alle Spiele'!CF57,'alle Spiele'!$H57&lt;&gt;'alle Spiele'!$J57),Punktsystem!$B$9,0)+IF(AND(Punktsystem!$D$11&lt;&gt;"",OR('alle Spiele'!$H57='alle Spiele'!CE57,'alle Spiele'!$J57='alle Spiele'!CF57)),Punktsystem!$B$11,0)+IF(AND(Punktsystem!$D$10&lt;&gt;"",'alle Spiele'!$H57='alle Spiele'!$J57,'alle Spiele'!CE57='alle Spiele'!CF57,ABS('alle Spiele'!$H57-'alle Spiele'!CE57)=1),Punktsystem!$B$10,0),0)</f>
        <v>0</v>
      </c>
      <c r="CG57" s="225">
        <f>IF(CE57=Punktsystem!$B$5,IF(AND(Punktsystem!$I$14&lt;&gt;"",'alle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CH57" s="230">
        <f>IF(OR('alle Spiele'!CH57="",'alle Spiele'!CI57=""),0,IF(AND('alle Spiele'!$H57='alle Spiele'!CH57,'alle Spiele'!$J57='alle Spiele'!CI57),Punktsystem!$B$5,IF(OR(AND('alle Spiele'!$H57-'alle Spiele'!$J57&lt;0,'alle Spiele'!CH57-'alle Spiele'!CI57&lt;0),AND('alle Spiele'!$H57-'alle Spiele'!$J57&gt;0,'alle Spiele'!CH57-'alle Spiele'!CI57&gt;0),AND('alle Spiele'!$H57-'alle Spiele'!$J57=0,'alle Spiele'!CH57-'alle Spiele'!CI57=0)),Punktsystem!$B$6,0)))</f>
        <v>0</v>
      </c>
      <c r="CI57" s="224">
        <f>IF(CH57=Punktsystem!$B$6,IF(AND(Punktsystem!$D$9&lt;&gt;"",'alle Spiele'!$H57-'alle Spiele'!$J57='alle Spiele'!CH57-'alle Spiele'!CI57,'alle Spiele'!$H57&lt;&gt;'alle Spiele'!$J57),Punktsystem!$B$9,0)+IF(AND(Punktsystem!$D$11&lt;&gt;"",OR('alle Spiele'!$H57='alle Spiele'!CH57,'alle Spiele'!$J57='alle Spiele'!CI57)),Punktsystem!$B$11,0)+IF(AND(Punktsystem!$D$10&lt;&gt;"",'alle Spiele'!$H57='alle Spiele'!$J57,'alle Spiele'!CH57='alle Spiele'!CI57,ABS('alle Spiele'!$H57-'alle Spiele'!CH57)=1),Punktsystem!$B$10,0),0)</f>
        <v>0</v>
      </c>
      <c r="CJ57" s="225">
        <f>IF(CH57=Punktsystem!$B$5,IF(AND(Punktsystem!$I$14&lt;&gt;"",'alle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CK57" s="230">
        <f>IF(OR('alle Spiele'!CK57="",'alle Spiele'!CL57=""),0,IF(AND('alle Spiele'!$H57='alle Spiele'!CK57,'alle Spiele'!$J57='alle Spiele'!CL57),Punktsystem!$B$5,IF(OR(AND('alle Spiele'!$H57-'alle Spiele'!$J57&lt;0,'alle Spiele'!CK57-'alle Spiele'!CL57&lt;0),AND('alle Spiele'!$H57-'alle Spiele'!$J57&gt;0,'alle Spiele'!CK57-'alle Spiele'!CL57&gt;0),AND('alle Spiele'!$H57-'alle Spiele'!$J57=0,'alle Spiele'!CK57-'alle Spiele'!CL57=0)),Punktsystem!$B$6,0)))</f>
        <v>0</v>
      </c>
      <c r="CL57" s="224">
        <f>IF(CK57=Punktsystem!$B$6,IF(AND(Punktsystem!$D$9&lt;&gt;"",'alle Spiele'!$H57-'alle Spiele'!$J57='alle Spiele'!CK57-'alle Spiele'!CL57,'alle Spiele'!$H57&lt;&gt;'alle Spiele'!$J57),Punktsystem!$B$9,0)+IF(AND(Punktsystem!$D$11&lt;&gt;"",OR('alle Spiele'!$H57='alle Spiele'!CK57,'alle Spiele'!$J57='alle Spiele'!CL57)),Punktsystem!$B$11,0)+IF(AND(Punktsystem!$D$10&lt;&gt;"",'alle Spiele'!$H57='alle Spiele'!$J57,'alle Spiele'!CK57='alle Spiele'!CL57,ABS('alle Spiele'!$H57-'alle Spiele'!CK57)=1),Punktsystem!$B$10,0),0)</f>
        <v>0</v>
      </c>
      <c r="CM57" s="225">
        <f>IF(CK57=Punktsystem!$B$5,IF(AND(Punktsystem!$I$14&lt;&gt;"",'alle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CN57" s="230">
        <f>IF(OR('alle Spiele'!CN57="",'alle Spiele'!CO57=""),0,IF(AND('alle Spiele'!$H57='alle Spiele'!CN57,'alle Spiele'!$J57='alle Spiele'!CO57),Punktsystem!$B$5,IF(OR(AND('alle Spiele'!$H57-'alle Spiele'!$J57&lt;0,'alle Spiele'!CN57-'alle Spiele'!CO57&lt;0),AND('alle Spiele'!$H57-'alle Spiele'!$J57&gt;0,'alle Spiele'!CN57-'alle Spiele'!CO57&gt;0),AND('alle Spiele'!$H57-'alle Spiele'!$J57=0,'alle Spiele'!CN57-'alle Spiele'!CO57=0)),Punktsystem!$B$6,0)))</f>
        <v>0</v>
      </c>
      <c r="CO57" s="224">
        <f>IF(CN57=Punktsystem!$B$6,IF(AND(Punktsystem!$D$9&lt;&gt;"",'alle Spiele'!$H57-'alle Spiele'!$J57='alle Spiele'!CN57-'alle Spiele'!CO57,'alle Spiele'!$H57&lt;&gt;'alle Spiele'!$J57),Punktsystem!$B$9,0)+IF(AND(Punktsystem!$D$11&lt;&gt;"",OR('alle Spiele'!$H57='alle Spiele'!CN57,'alle Spiele'!$J57='alle Spiele'!CO57)),Punktsystem!$B$11,0)+IF(AND(Punktsystem!$D$10&lt;&gt;"",'alle Spiele'!$H57='alle Spiele'!$J57,'alle Spiele'!CN57='alle Spiele'!CO57,ABS('alle Spiele'!$H57-'alle Spiele'!CN57)=1),Punktsystem!$B$10,0),0)</f>
        <v>0</v>
      </c>
      <c r="CP57" s="225">
        <f>IF(CN57=Punktsystem!$B$5,IF(AND(Punktsystem!$I$14&lt;&gt;"",'alle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CQ57" s="230">
        <f>IF(OR('alle Spiele'!CQ57="",'alle Spiele'!CR57=""),0,IF(AND('alle Spiele'!$H57='alle Spiele'!CQ57,'alle Spiele'!$J57='alle Spiele'!CR57),Punktsystem!$B$5,IF(OR(AND('alle Spiele'!$H57-'alle Spiele'!$J57&lt;0,'alle Spiele'!CQ57-'alle Spiele'!CR57&lt;0),AND('alle Spiele'!$H57-'alle Spiele'!$J57&gt;0,'alle Spiele'!CQ57-'alle Spiele'!CR57&gt;0),AND('alle Spiele'!$H57-'alle Spiele'!$J57=0,'alle Spiele'!CQ57-'alle Spiele'!CR57=0)),Punktsystem!$B$6,0)))</f>
        <v>0</v>
      </c>
      <c r="CR57" s="224">
        <f>IF(CQ57=Punktsystem!$B$6,IF(AND(Punktsystem!$D$9&lt;&gt;"",'alle Spiele'!$H57-'alle Spiele'!$J57='alle Spiele'!CQ57-'alle Spiele'!CR57,'alle Spiele'!$H57&lt;&gt;'alle Spiele'!$J57),Punktsystem!$B$9,0)+IF(AND(Punktsystem!$D$11&lt;&gt;"",OR('alle Spiele'!$H57='alle Spiele'!CQ57,'alle Spiele'!$J57='alle Spiele'!CR57)),Punktsystem!$B$11,0)+IF(AND(Punktsystem!$D$10&lt;&gt;"",'alle Spiele'!$H57='alle Spiele'!$J57,'alle Spiele'!CQ57='alle Spiele'!CR57,ABS('alle Spiele'!$H57-'alle Spiele'!CQ57)=1),Punktsystem!$B$10,0),0)</f>
        <v>0</v>
      </c>
      <c r="CS57" s="225">
        <f>IF(CQ57=Punktsystem!$B$5,IF(AND(Punktsystem!$I$14&lt;&gt;"",'alle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CT57" s="230">
        <f>IF(OR('alle Spiele'!CT57="",'alle Spiele'!CU57=""),0,IF(AND('alle Spiele'!$H57='alle Spiele'!CT57,'alle Spiele'!$J57='alle Spiele'!CU57),Punktsystem!$B$5,IF(OR(AND('alle Spiele'!$H57-'alle Spiele'!$J57&lt;0,'alle Spiele'!CT57-'alle Spiele'!CU57&lt;0),AND('alle Spiele'!$H57-'alle Spiele'!$J57&gt;0,'alle Spiele'!CT57-'alle Spiele'!CU57&gt;0),AND('alle Spiele'!$H57-'alle Spiele'!$J57=0,'alle Spiele'!CT57-'alle Spiele'!CU57=0)),Punktsystem!$B$6,0)))</f>
        <v>0</v>
      </c>
      <c r="CU57" s="224">
        <f>IF(CT57=Punktsystem!$B$6,IF(AND(Punktsystem!$D$9&lt;&gt;"",'alle Spiele'!$H57-'alle Spiele'!$J57='alle Spiele'!CT57-'alle Spiele'!CU57,'alle Spiele'!$H57&lt;&gt;'alle Spiele'!$J57),Punktsystem!$B$9,0)+IF(AND(Punktsystem!$D$11&lt;&gt;"",OR('alle Spiele'!$H57='alle Spiele'!CT57,'alle Spiele'!$J57='alle Spiele'!CU57)),Punktsystem!$B$11,0)+IF(AND(Punktsystem!$D$10&lt;&gt;"",'alle Spiele'!$H57='alle Spiele'!$J57,'alle Spiele'!CT57='alle Spiele'!CU57,ABS('alle Spiele'!$H57-'alle Spiele'!CT57)=1),Punktsystem!$B$10,0),0)</f>
        <v>0</v>
      </c>
      <c r="CV57" s="225">
        <f>IF(CT57=Punktsystem!$B$5,IF(AND(Punktsystem!$I$14&lt;&gt;"",'alle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CW57" s="230">
        <f>IF(OR('alle Spiele'!CW57="",'alle Spiele'!CX57=""),0,IF(AND('alle Spiele'!$H57='alle Spiele'!CW57,'alle Spiele'!$J57='alle Spiele'!CX57),Punktsystem!$B$5,IF(OR(AND('alle Spiele'!$H57-'alle Spiele'!$J57&lt;0,'alle Spiele'!CW57-'alle Spiele'!CX57&lt;0),AND('alle Spiele'!$H57-'alle Spiele'!$J57&gt;0,'alle Spiele'!CW57-'alle Spiele'!CX57&gt;0),AND('alle Spiele'!$H57-'alle Spiele'!$J57=0,'alle Spiele'!CW57-'alle Spiele'!CX57=0)),Punktsystem!$B$6,0)))</f>
        <v>0</v>
      </c>
      <c r="CX57" s="224">
        <f>IF(CW57=Punktsystem!$B$6,IF(AND(Punktsystem!$D$9&lt;&gt;"",'alle Spiele'!$H57-'alle Spiele'!$J57='alle Spiele'!CW57-'alle Spiele'!CX57,'alle Spiele'!$H57&lt;&gt;'alle Spiele'!$J57),Punktsystem!$B$9,0)+IF(AND(Punktsystem!$D$11&lt;&gt;"",OR('alle Spiele'!$H57='alle Spiele'!CW57,'alle Spiele'!$J57='alle Spiele'!CX57)),Punktsystem!$B$11,0)+IF(AND(Punktsystem!$D$10&lt;&gt;"",'alle Spiele'!$H57='alle Spiele'!$J57,'alle Spiele'!CW57='alle Spiele'!CX57,ABS('alle Spiele'!$H57-'alle Spiele'!CW57)=1),Punktsystem!$B$10,0),0)</f>
        <v>0</v>
      </c>
      <c r="CY57" s="225">
        <f>IF(CW57=Punktsystem!$B$5,IF(AND(Punktsystem!$I$14&lt;&gt;"",'alle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CZ57" s="230">
        <f>IF(OR('alle Spiele'!CZ57="",'alle Spiele'!DA57=""),0,IF(AND('alle Spiele'!$H57='alle Spiele'!CZ57,'alle Spiele'!$J57='alle Spiele'!DA57),Punktsystem!$B$5,IF(OR(AND('alle Spiele'!$H57-'alle Spiele'!$J57&lt;0,'alle Spiele'!CZ57-'alle Spiele'!DA57&lt;0),AND('alle Spiele'!$H57-'alle Spiele'!$J57&gt;0,'alle Spiele'!CZ57-'alle Spiele'!DA57&gt;0),AND('alle Spiele'!$H57-'alle Spiele'!$J57=0,'alle Spiele'!CZ57-'alle Spiele'!DA57=0)),Punktsystem!$B$6,0)))</f>
        <v>0</v>
      </c>
      <c r="DA57" s="224">
        <f>IF(CZ57=Punktsystem!$B$6,IF(AND(Punktsystem!$D$9&lt;&gt;"",'alle Spiele'!$H57-'alle Spiele'!$J57='alle Spiele'!CZ57-'alle Spiele'!DA57,'alle Spiele'!$H57&lt;&gt;'alle Spiele'!$J57),Punktsystem!$B$9,0)+IF(AND(Punktsystem!$D$11&lt;&gt;"",OR('alle Spiele'!$H57='alle Spiele'!CZ57,'alle Spiele'!$J57='alle Spiele'!DA57)),Punktsystem!$B$11,0)+IF(AND(Punktsystem!$D$10&lt;&gt;"",'alle Spiele'!$H57='alle Spiele'!$J57,'alle Spiele'!CZ57='alle Spiele'!DA57,ABS('alle Spiele'!$H57-'alle Spiele'!CZ57)=1),Punktsystem!$B$10,0),0)</f>
        <v>0</v>
      </c>
      <c r="DB57" s="225">
        <f>IF(CZ57=Punktsystem!$B$5,IF(AND(Punktsystem!$I$14&lt;&gt;"",'alle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DC57" s="230">
        <f>IF(OR('alle Spiele'!DC57="",'alle Spiele'!DD57=""),0,IF(AND('alle Spiele'!$H57='alle Spiele'!DC57,'alle Spiele'!$J57='alle Spiele'!DD57),Punktsystem!$B$5,IF(OR(AND('alle Spiele'!$H57-'alle Spiele'!$J57&lt;0,'alle Spiele'!DC57-'alle Spiele'!DD57&lt;0),AND('alle Spiele'!$H57-'alle Spiele'!$J57&gt;0,'alle Spiele'!DC57-'alle Spiele'!DD57&gt;0),AND('alle Spiele'!$H57-'alle Spiele'!$J57=0,'alle Spiele'!DC57-'alle Spiele'!DD57=0)),Punktsystem!$B$6,0)))</f>
        <v>0</v>
      </c>
      <c r="DD57" s="224">
        <f>IF(DC57=Punktsystem!$B$6,IF(AND(Punktsystem!$D$9&lt;&gt;"",'alle Spiele'!$H57-'alle Spiele'!$J57='alle Spiele'!DC57-'alle Spiele'!DD57,'alle Spiele'!$H57&lt;&gt;'alle Spiele'!$J57),Punktsystem!$B$9,0)+IF(AND(Punktsystem!$D$11&lt;&gt;"",OR('alle Spiele'!$H57='alle Spiele'!DC57,'alle Spiele'!$J57='alle Spiele'!DD57)),Punktsystem!$B$11,0)+IF(AND(Punktsystem!$D$10&lt;&gt;"",'alle Spiele'!$H57='alle Spiele'!$J57,'alle Spiele'!DC57='alle Spiele'!DD57,ABS('alle Spiele'!$H57-'alle Spiele'!DC57)=1),Punktsystem!$B$10,0),0)</f>
        <v>0</v>
      </c>
      <c r="DE57" s="225">
        <f>IF(DC57=Punktsystem!$B$5,IF(AND(Punktsystem!$I$14&lt;&gt;"",'alle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DF57" s="230">
        <f>IF(OR('alle Spiele'!DF57="",'alle Spiele'!DG57=""),0,IF(AND('alle Spiele'!$H57='alle Spiele'!DF57,'alle Spiele'!$J57='alle Spiele'!DG57),Punktsystem!$B$5,IF(OR(AND('alle Spiele'!$H57-'alle Spiele'!$J57&lt;0,'alle Spiele'!DF57-'alle Spiele'!DG57&lt;0),AND('alle Spiele'!$H57-'alle Spiele'!$J57&gt;0,'alle Spiele'!DF57-'alle Spiele'!DG57&gt;0),AND('alle Spiele'!$H57-'alle Spiele'!$J57=0,'alle Spiele'!DF57-'alle Spiele'!DG57=0)),Punktsystem!$B$6,0)))</f>
        <v>0</v>
      </c>
      <c r="DG57" s="224">
        <f>IF(DF57=Punktsystem!$B$6,IF(AND(Punktsystem!$D$9&lt;&gt;"",'alle Spiele'!$H57-'alle Spiele'!$J57='alle Spiele'!DF57-'alle Spiele'!DG57,'alle Spiele'!$H57&lt;&gt;'alle Spiele'!$J57),Punktsystem!$B$9,0)+IF(AND(Punktsystem!$D$11&lt;&gt;"",OR('alle Spiele'!$H57='alle Spiele'!DF57,'alle Spiele'!$J57='alle Spiele'!DG57)),Punktsystem!$B$11,0)+IF(AND(Punktsystem!$D$10&lt;&gt;"",'alle Spiele'!$H57='alle Spiele'!$J57,'alle Spiele'!DF57='alle Spiele'!DG57,ABS('alle Spiele'!$H57-'alle Spiele'!DF57)=1),Punktsystem!$B$10,0),0)</f>
        <v>0</v>
      </c>
      <c r="DH57" s="225">
        <f>IF(DF57=Punktsystem!$B$5,IF(AND(Punktsystem!$I$14&lt;&gt;"",'alle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DI57" s="230">
        <f>IF(OR('alle Spiele'!DI57="",'alle Spiele'!DJ57=""),0,IF(AND('alle Spiele'!$H57='alle Spiele'!DI57,'alle Spiele'!$J57='alle Spiele'!DJ57),Punktsystem!$B$5,IF(OR(AND('alle Spiele'!$H57-'alle Spiele'!$J57&lt;0,'alle Spiele'!DI57-'alle Spiele'!DJ57&lt;0),AND('alle Spiele'!$H57-'alle Spiele'!$J57&gt;0,'alle Spiele'!DI57-'alle Spiele'!DJ57&gt;0),AND('alle Spiele'!$H57-'alle Spiele'!$J57=0,'alle Spiele'!DI57-'alle Spiele'!DJ57=0)),Punktsystem!$B$6,0)))</f>
        <v>0</v>
      </c>
      <c r="DJ57" s="224">
        <f>IF(DI57=Punktsystem!$B$6,IF(AND(Punktsystem!$D$9&lt;&gt;"",'alle Spiele'!$H57-'alle Spiele'!$J57='alle Spiele'!DI57-'alle Spiele'!DJ57,'alle Spiele'!$H57&lt;&gt;'alle Spiele'!$J57),Punktsystem!$B$9,0)+IF(AND(Punktsystem!$D$11&lt;&gt;"",OR('alle Spiele'!$H57='alle Spiele'!DI57,'alle Spiele'!$J57='alle Spiele'!DJ57)),Punktsystem!$B$11,0)+IF(AND(Punktsystem!$D$10&lt;&gt;"",'alle Spiele'!$H57='alle Spiele'!$J57,'alle Spiele'!DI57='alle Spiele'!DJ57,ABS('alle Spiele'!$H57-'alle Spiele'!DI57)=1),Punktsystem!$B$10,0),0)</f>
        <v>0</v>
      </c>
      <c r="DK57" s="225">
        <f>IF(DI57=Punktsystem!$B$5,IF(AND(Punktsystem!$I$14&lt;&gt;"",'alle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DL57" s="230">
        <f>IF(OR('alle Spiele'!DL57="",'alle Spiele'!DM57=""),0,IF(AND('alle Spiele'!$H57='alle Spiele'!DL57,'alle Spiele'!$J57='alle Spiele'!DM57),Punktsystem!$B$5,IF(OR(AND('alle Spiele'!$H57-'alle Spiele'!$J57&lt;0,'alle Spiele'!DL57-'alle Spiele'!DM57&lt;0),AND('alle Spiele'!$H57-'alle Spiele'!$J57&gt;0,'alle Spiele'!DL57-'alle Spiele'!DM57&gt;0),AND('alle Spiele'!$H57-'alle Spiele'!$J57=0,'alle Spiele'!DL57-'alle Spiele'!DM57=0)),Punktsystem!$B$6,0)))</f>
        <v>0</v>
      </c>
      <c r="DM57" s="224">
        <f>IF(DL57=Punktsystem!$B$6,IF(AND(Punktsystem!$D$9&lt;&gt;"",'alle Spiele'!$H57-'alle Spiele'!$J57='alle Spiele'!DL57-'alle Spiele'!DM57,'alle Spiele'!$H57&lt;&gt;'alle Spiele'!$J57),Punktsystem!$B$9,0)+IF(AND(Punktsystem!$D$11&lt;&gt;"",OR('alle Spiele'!$H57='alle Spiele'!DL57,'alle Spiele'!$J57='alle Spiele'!DM57)),Punktsystem!$B$11,0)+IF(AND(Punktsystem!$D$10&lt;&gt;"",'alle Spiele'!$H57='alle Spiele'!$J57,'alle Spiele'!DL57='alle Spiele'!DM57,ABS('alle Spiele'!$H57-'alle Spiele'!DL57)=1),Punktsystem!$B$10,0),0)</f>
        <v>0</v>
      </c>
      <c r="DN57" s="225">
        <f>IF(DL57=Punktsystem!$B$5,IF(AND(Punktsystem!$I$14&lt;&gt;"",'alle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DO57" s="230">
        <f>IF(OR('alle Spiele'!DO57="",'alle Spiele'!DP57=""),0,IF(AND('alle Spiele'!$H57='alle Spiele'!DO57,'alle Spiele'!$J57='alle Spiele'!DP57),Punktsystem!$B$5,IF(OR(AND('alle Spiele'!$H57-'alle Spiele'!$J57&lt;0,'alle Spiele'!DO57-'alle Spiele'!DP57&lt;0),AND('alle Spiele'!$H57-'alle Spiele'!$J57&gt;0,'alle Spiele'!DO57-'alle Spiele'!DP57&gt;0),AND('alle Spiele'!$H57-'alle Spiele'!$J57=0,'alle Spiele'!DO57-'alle Spiele'!DP57=0)),Punktsystem!$B$6,0)))</f>
        <v>0</v>
      </c>
      <c r="DP57" s="224">
        <f>IF(DO57=Punktsystem!$B$6,IF(AND(Punktsystem!$D$9&lt;&gt;"",'alle Spiele'!$H57-'alle Spiele'!$J57='alle Spiele'!DO57-'alle Spiele'!DP57,'alle Spiele'!$H57&lt;&gt;'alle Spiele'!$J57),Punktsystem!$B$9,0)+IF(AND(Punktsystem!$D$11&lt;&gt;"",OR('alle Spiele'!$H57='alle Spiele'!DO57,'alle Spiele'!$J57='alle Spiele'!DP57)),Punktsystem!$B$11,0)+IF(AND(Punktsystem!$D$10&lt;&gt;"",'alle Spiele'!$H57='alle Spiele'!$J57,'alle Spiele'!DO57='alle Spiele'!DP57,ABS('alle Spiele'!$H57-'alle Spiele'!DO57)=1),Punktsystem!$B$10,0),0)</f>
        <v>0</v>
      </c>
      <c r="DQ57" s="225">
        <f>IF(DO57=Punktsystem!$B$5,IF(AND(Punktsystem!$I$14&lt;&gt;"",'alle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DR57" s="230">
        <f>IF(OR('alle Spiele'!DR57="",'alle Spiele'!DS57=""),0,IF(AND('alle Spiele'!$H57='alle Spiele'!DR57,'alle Spiele'!$J57='alle Spiele'!DS57),Punktsystem!$B$5,IF(OR(AND('alle Spiele'!$H57-'alle Spiele'!$J57&lt;0,'alle Spiele'!DR57-'alle Spiele'!DS57&lt;0),AND('alle Spiele'!$H57-'alle Spiele'!$J57&gt;0,'alle Spiele'!DR57-'alle Spiele'!DS57&gt;0),AND('alle Spiele'!$H57-'alle Spiele'!$J57=0,'alle Spiele'!DR57-'alle Spiele'!DS57=0)),Punktsystem!$B$6,0)))</f>
        <v>0</v>
      </c>
      <c r="DS57" s="224">
        <f>IF(DR57=Punktsystem!$B$6,IF(AND(Punktsystem!$D$9&lt;&gt;"",'alle Spiele'!$H57-'alle Spiele'!$J57='alle Spiele'!DR57-'alle Spiele'!DS57,'alle Spiele'!$H57&lt;&gt;'alle Spiele'!$J57),Punktsystem!$B$9,0)+IF(AND(Punktsystem!$D$11&lt;&gt;"",OR('alle Spiele'!$H57='alle Spiele'!DR57,'alle Spiele'!$J57='alle Spiele'!DS57)),Punktsystem!$B$11,0)+IF(AND(Punktsystem!$D$10&lt;&gt;"",'alle Spiele'!$H57='alle Spiele'!$J57,'alle Spiele'!DR57='alle Spiele'!DS57,ABS('alle Spiele'!$H57-'alle Spiele'!DR57)=1),Punktsystem!$B$10,0),0)</f>
        <v>0</v>
      </c>
      <c r="DT57" s="225">
        <f>IF(DR57=Punktsystem!$B$5,IF(AND(Punktsystem!$I$14&lt;&gt;"",'alle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DU57" s="230">
        <f>IF(OR('alle Spiele'!DU57="",'alle Spiele'!DV57=""),0,IF(AND('alle Spiele'!$H57='alle Spiele'!DU57,'alle Spiele'!$J57='alle Spiele'!DV57),Punktsystem!$B$5,IF(OR(AND('alle Spiele'!$H57-'alle Spiele'!$J57&lt;0,'alle Spiele'!DU57-'alle Spiele'!DV57&lt;0),AND('alle Spiele'!$H57-'alle Spiele'!$J57&gt;0,'alle Spiele'!DU57-'alle Spiele'!DV57&gt;0),AND('alle Spiele'!$H57-'alle Spiele'!$J57=0,'alle Spiele'!DU57-'alle Spiele'!DV57=0)),Punktsystem!$B$6,0)))</f>
        <v>0</v>
      </c>
      <c r="DV57" s="224">
        <f>IF(DU57=Punktsystem!$B$6,IF(AND(Punktsystem!$D$9&lt;&gt;"",'alle Spiele'!$H57-'alle Spiele'!$J57='alle Spiele'!DU57-'alle Spiele'!DV57,'alle Spiele'!$H57&lt;&gt;'alle Spiele'!$J57),Punktsystem!$B$9,0)+IF(AND(Punktsystem!$D$11&lt;&gt;"",OR('alle Spiele'!$H57='alle Spiele'!DU57,'alle Spiele'!$J57='alle Spiele'!DV57)),Punktsystem!$B$11,0)+IF(AND(Punktsystem!$D$10&lt;&gt;"",'alle Spiele'!$H57='alle Spiele'!$J57,'alle Spiele'!DU57='alle Spiele'!DV57,ABS('alle Spiele'!$H57-'alle Spiele'!DU57)=1),Punktsystem!$B$10,0),0)</f>
        <v>0</v>
      </c>
      <c r="DW57" s="225">
        <f>IF(DU57=Punktsystem!$B$5,IF(AND(Punktsystem!$I$14&lt;&gt;"",'alle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DX57" s="230">
        <f>IF(OR('alle Spiele'!DX57="",'alle Spiele'!DY57=""),0,IF(AND('alle Spiele'!$H57='alle Spiele'!DX57,'alle Spiele'!$J57='alle Spiele'!DY57),Punktsystem!$B$5,IF(OR(AND('alle Spiele'!$H57-'alle Spiele'!$J57&lt;0,'alle Spiele'!DX57-'alle Spiele'!DY57&lt;0),AND('alle Spiele'!$H57-'alle Spiele'!$J57&gt;0,'alle Spiele'!DX57-'alle Spiele'!DY57&gt;0),AND('alle Spiele'!$H57-'alle Spiele'!$J57=0,'alle Spiele'!DX57-'alle Spiele'!DY57=0)),Punktsystem!$B$6,0)))</f>
        <v>0</v>
      </c>
      <c r="DY57" s="224">
        <f>IF(DX57=Punktsystem!$B$6,IF(AND(Punktsystem!$D$9&lt;&gt;"",'alle Spiele'!$H57-'alle Spiele'!$J57='alle Spiele'!DX57-'alle Spiele'!DY57,'alle Spiele'!$H57&lt;&gt;'alle Spiele'!$J57),Punktsystem!$B$9,0)+IF(AND(Punktsystem!$D$11&lt;&gt;"",OR('alle Spiele'!$H57='alle Spiele'!DX57,'alle Spiele'!$J57='alle Spiele'!DY57)),Punktsystem!$B$11,0)+IF(AND(Punktsystem!$D$10&lt;&gt;"",'alle Spiele'!$H57='alle Spiele'!$J57,'alle Spiele'!DX57='alle Spiele'!DY57,ABS('alle Spiele'!$H57-'alle Spiele'!DX57)=1),Punktsystem!$B$10,0),0)</f>
        <v>0</v>
      </c>
      <c r="DZ57" s="225">
        <f>IF(DX57=Punktsystem!$B$5,IF(AND(Punktsystem!$I$14&lt;&gt;"",'alle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EA57" s="230">
        <f>IF(OR('alle Spiele'!EA57="",'alle Spiele'!EB57=""),0,IF(AND('alle Spiele'!$H57='alle Spiele'!EA57,'alle Spiele'!$J57='alle Spiele'!EB57),Punktsystem!$B$5,IF(OR(AND('alle Spiele'!$H57-'alle Spiele'!$J57&lt;0,'alle Spiele'!EA57-'alle Spiele'!EB57&lt;0),AND('alle Spiele'!$H57-'alle Spiele'!$J57&gt;0,'alle Spiele'!EA57-'alle Spiele'!EB57&gt;0),AND('alle Spiele'!$H57-'alle Spiele'!$J57=0,'alle Spiele'!EA57-'alle Spiele'!EB57=0)),Punktsystem!$B$6,0)))</f>
        <v>0</v>
      </c>
      <c r="EB57" s="224">
        <f>IF(EA57=Punktsystem!$B$6,IF(AND(Punktsystem!$D$9&lt;&gt;"",'alle Spiele'!$H57-'alle Spiele'!$J57='alle Spiele'!EA57-'alle Spiele'!EB57,'alle Spiele'!$H57&lt;&gt;'alle Spiele'!$J57),Punktsystem!$B$9,0)+IF(AND(Punktsystem!$D$11&lt;&gt;"",OR('alle Spiele'!$H57='alle Spiele'!EA57,'alle Spiele'!$J57='alle Spiele'!EB57)),Punktsystem!$B$11,0)+IF(AND(Punktsystem!$D$10&lt;&gt;"",'alle Spiele'!$H57='alle Spiele'!$J57,'alle Spiele'!EA57='alle Spiele'!EB57,ABS('alle Spiele'!$H57-'alle Spiele'!EA57)=1),Punktsystem!$B$10,0),0)</f>
        <v>0</v>
      </c>
      <c r="EC57" s="225">
        <f>IF(EA57=Punktsystem!$B$5,IF(AND(Punktsystem!$I$14&lt;&gt;"",'alle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ED57" s="230">
        <f>IF(OR('alle Spiele'!ED57="",'alle Spiele'!EE57=""),0,IF(AND('alle Spiele'!$H57='alle Spiele'!ED57,'alle Spiele'!$J57='alle Spiele'!EE57),Punktsystem!$B$5,IF(OR(AND('alle Spiele'!$H57-'alle Spiele'!$J57&lt;0,'alle Spiele'!ED57-'alle Spiele'!EE57&lt;0),AND('alle Spiele'!$H57-'alle Spiele'!$J57&gt;0,'alle Spiele'!ED57-'alle Spiele'!EE57&gt;0),AND('alle Spiele'!$H57-'alle Spiele'!$J57=0,'alle Spiele'!ED57-'alle Spiele'!EE57=0)),Punktsystem!$B$6,0)))</f>
        <v>0</v>
      </c>
      <c r="EE57" s="224">
        <f>IF(ED57=Punktsystem!$B$6,IF(AND(Punktsystem!$D$9&lt;&gt;"",'alle Spiele'!$H57-'alle Spiele'!$J57='alle Spiele'!ED57-'alle Spiele'!EE57,'alle Spiele'!$H57&lt;&gt;'alle Spiele'!$J57),Punktsystem!$B$9,0)+IF(AND(Punktsystem!$D$11&lt;&gt;"",OR('alle Spiele'!$H57='alle Spiele'!ED57,'alle Spiele'!$J57='alle Spiele'!EE57)),Punktsystem!$B$11,0)+IF(AND(Punktsystem!$D$10&lt;&gt;"",'alle Spiele'!$H57='alle Spiele'!$J57,'alle Spiele'!ED57='alle Spiele'!EE57,ABS('alle Spiele'!$H57-'alle Spiele'!ED57)=1),Punktsystem!$B$10,0),0)</f>
        <v>0</v>
      </c>
      <c r="EF57" s="225">
        <f>IF(ED57=Punktsystem!$B$5,IF(AND(Punktsystem!$I$14&lt;&gt;"",'alle Spiele'!$H57+'alle Spiele'!$J57&gt;Punktsystem!$D$14),('alle Spiele'!$H57+'alle Spiele'!$J57-Punktsystem!$D$14)*Punktsystem!$F$14,0)+IF(AND(Punktsystem!$I$15&lt;&gt;"",ABS('alle Spiele'!$H57-'alle Spiele'!$J57)&gt;Punktsystem!$D$15),(ABS('alle Spiele'!$H57-'alle Spiele'!$J57)-Punktsystem!$D$15)*Punktsystem!$F$15,0),0)</f>
        <v>0</v>
      </c>
      <c r="EG57" s="230">
        <f>IF(OR('alle Spiele'!EG57="",'alle Spiele'!EH57=""),0,IF(AND('alle Spiele'!$H57='alle Spiele'!EG57,'alle Spiele'!$J57='alle Spiele'!EH57),Punktsystem!$B$5,IF(OR(AND('alle Spiele'!$H57-'alle Spiele'!$J57&lt;0,'alle Spiele'!EG57-'alle Spiele'!EH57&lt;0),AND('alle Spiele'!$H57-'alle Spiele'!$J57&gt;0,'alle Spiele'!EG57-'alle Spiele'!EH57&gt;0),AND('alle Spiele'!$H57-'alle Spiele'!$J57=0,'alle Spiele'!EG57-'alle Spiele'!EH57=0)),Punktsystem!$B$6,0)))</f>
        <v>0</v>
      </c>
      <c r="EH57" s="224">
        <f>IF(EG57=Punktsystem!$B$6,IF(AND(Punktsystem!$D$9&lt;&gt;"",'alle Spiele'!$H57-'alle Spiele'!$J57='alle Spiele'!EG57-'alle Spiele'!EH57,'alle Spiele'!$H57&lt;&gt;'alle Spiele'!$J57),Punktsystem!$B$9,0)+IF(AND(Punktsystem!$D$11&lt;&gt;"",OR('alle Spiele'!$H57='alle Spiele'!EG57,'alle Spiele'!$J57='alle Spiele'!EH57)),Punktsystem!$B$11,0)+IF(AND(Punktsystem!$D$10&lt;&gt;"",'alle Spiele'!$H57='alle Spiele'!$J57,'alle Spiele'!EG57='alle Spiele'!EH57,ABS('alle Spiele'!$H57-'alle Spiele'!EG57)=1),Punktsystem!$B$10,0),0)</f>
        <v>0</v>
      </c>
      <c r="EI57" s="225">
        <f>IF(EG57=Punktsystem!$B$5,IF(AND(Punktsystem!$I$14&lt;&gt;"",'alle Spiele'!$H57+'alle Spiele'!$J57&gt;Punktsystem!$D$14),('alle Spiele'!$H57+'alle Spiele'!$J57-Punktsystem!$D$14)*Punktsystem!$F$14,0)+IF(AND(Punktsystem!$I$15&lt;&gt;"",ABS('alle Spiele'!$H57-'alle Spiele'!$J57)&gt;Punktsystem!$D$15),(ABS('alle Spiele'!$H57-'alle Spiele'!$J57)-Punktsystem!$D$15)*Punktsystem!$F$15,0),0)</f>
        <v>0</v>
      </c>
    </row>
    <row r="58" spans="1:139" x14ac:dyDescent="0.2">
      <c r="A58"/>
      <c r="B58"/>
      <c r="C58"/>
      <c r="D58"/>
      <c r="E58"/>
      <c r="F58"/>
      <c r="G58"/>
      <c r="H58"/>
      <c r="J58"/>
      <c r="K58"/>
      <c r="L58"/>
      <c r="M58"/>
      <c r="N58"/>
      <c r="O58"/>
      <c r="P58"/>
      <c r="Q58"/>
      <c r="T58" s="230">
        <f>IF(OR('alle Spiele'!T58="",'alle Spiele'!U58=""),0,IF(AND('alle Spiele'!$H58='alle Spiele'!T58,'alle Spiele'!$J58='alle Spiele'!U58),Punktsystem!$B$5,IF(OR(AND('alle Spiele'!$H58-'alle Spiele'!$J58&lt;0,'alle Spiele'!T58-'alle Spiele'!U58&lt;0),AND('alle Spiele'!$H58-'alle Spiele'!$J58&gt;0,'alle Spiele'!T58-'alle Spiele'!U58&gt;0),AND('alle Spiele'!$H58-'alle Spiele'!$J58=0,'alle Spiele'!T58-'alle Spiele'!U58=0)),Punktsystem!$B$6,0)))</f>
        <v>0</v>
      </c>
      <c r="U58" s="224">
        <f>IF(T58=Punktsystem!$B$6,IF(AND(Punktsystem!$D$9&lt;&gt;"",'alle Spiele'!$H58-'alle Spiele'!$J58='alle Spiele'!T58-'alle Spiele'!U58,'alle Spiele'!$H58&lt;&gt;'alle Spiele'!$J58),Punktsystem!$B$9,0)+IF(AND(Punktsystem!$D$11&lt;&gt;"",OR('alle Spiele'!$H58='alle Spiele'!T58,'alle Spiele'!$J58='alle Spiele'!U58)),Punktsystem!$B$11,0)+IF(AND(Punktsystem!$D$10&lt;&gt;"",'alle Spiele'!$H58='alle Spiele'!$J58,'alle Spiele'!T58='alle Spiele'!U58,ABS('alle Spiele'!$H58-'alle Spiele'!T58)=1),Punktsystem!$B$10,0),0)</f>
        <v>0</v>
      </c>
      <c r="V58" s="225">
        <f>IF(T58=Punktsystem!$B$5,IF(AND(Punktsystem!$I$14&lt;&gt;"",'alle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W58" s="230">
        <f>IF(OR('alle Spiele'!W58="",'alle Spiele'!X58=""),0,IF(AND('alle Spiele'!$H58='alle Spiele'!W58,'alle Spiele'!$J58='alle Spiele'!X58),Punktsystem!$B$5,IF(OR(AND('alle Spiele'!$H58-'alle Spiele'!$J58&lt;0,'alle Spiele'!W58-'alle Spiele'!X58&lt;0),AND('alle Spiele'!$H58-'alle Spiele'!$J58&gt;0,'alle Spiele'!W58-'alle Spiele'!X58&gt;0),AND('alle Spiele'!$H58-'alle Spiele'!$J58=0,'alle Spiele'!W58-'alle Spiele'!X58=0)),Punktsystem!$B$6,0)))</f>
        <v>0</v>
      </c>
      <c r="X58" s="224">
        <f>IF(W58=Punktsystem!$B$6,IF(AND(Punktsystem!$D$9&lt;&gt;"",'alle Spiele'!$H58-'alle Spiele'!$J58='alle Spiele'!W58-'alle Spiele'!X58,'alle Spiele'!$H58&lt;&gt;'alle Spiele'!$J58),Punktsystem!$B$9,0)+IF(AND(Punktsystem!$D$11&lt;&gt;"",OR('alle Spiele'!$H58='alle Spiele'!W58,'alle Spiele'!$J58='alle Spiele'!X58)),Punktsystem!$B$11,0)+IF(AND(Punktsystem!$D$10&lt;&gt;"",'alle Spiele'!$H58='alle Spiele'!$J58,'alle Spiele'!W58='alle Spiele'!X58,ABS('alle Spiele'!$H58-'alle Spiele'!W58)=1),Punktsystem!$B$10,0),0)</f>
        <v>0</v>
      </c>
      <c r="Y58" s="225">
        <f>IF(W58=Punktsystem!$B$5,IF(AND(Punktsystem!$I$14&lt;&gt;"",'alle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Z58" s="230">
        <f>IF(OR('alle Spiele'!Z58="",'alle Spiele'!AA58=""),0,IF(AND('alle Spiele'!$H58='alle Spiele'!Z58,'alle Spiele'!$J58='alle Spiele'!AA58),Punktsystem!$B$5,IF(OR(AND('alle Spiele'!$H58-'alle Spiele'!$J58&lt;0,'alle Spiele'!Z58-'alle Spiele'!AA58&lt;0),AND('alle Spiele'!$H58-'alle Spiele'!$J58&gt;0,'alle Spiele'!Z58-'alle Spiele'!AA58&gt;0),AND('alle Spiele'!$H58-'alle Spiele'!$J58=0,'alle Spiele'!Z58-'alle Spiele'!AA58=0)),Punktsystem!$B$6,0)))</f>
        <v>0</v>
      </c>
      <c r="AA58" s="224">
        <f>IF(Z58=Punktsystem!$B$6,IF(AND(Punktsystem!$D$9&lt;&gt;"",'alle Spiele'!$H58-'alle Spiele'!$J58='alle Spiele'!Z58-'alle Spiele'!AA58,'alle Spiele'!$H58&lt;&gt;'alle Spiele'!$J58),Punktsystem!$B$9,0)+IF(AND(Punktsystem!$D$11&lt;&gt;"",OR('alle Spiele'!$H58='alle Spiele'!Z58,'alle Spiele'!$J58='alle Spiele'!AA58)),Punktsystem!$B$11,0)+IF(AND(Punktsystem!$D$10&lt;&gt;"",'alle Spiele'!$H58='alle Spiele'!$J58,'alle Spiele'!Z58='alle Spiele'!AA58,ABS('alle Spiele'!$H58-'alle Spiele'!Z58)=1),Punktsystem!$B$10,0),0)</f>
        <v>0</v>
      </c>
      <c r="AB58" s="225">
        <f>IF(Z58=Punktsystem!$B$5,IF(AND(Punktsystem!$I$14&lt;&gt;"",'alle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AC58" s="230">
        <f>IF(OR('alle Spiele'!AC58="",'alle Spiele'!AD58=""),0,IF(AND('alle Spiele'!$H58='alle Spiele'!AC58,'alle Spiele'!$J58='alle Spiele'!AD58),Punktsystem!$B$5,IF(OR(AND('alle Spiele'!$H58-'alle Spiele'!$J58&lt;0,'alle Spiele'!AC58-'alle Spiele'!AD58&lt;0),AND('alle Spiele'!$H58-'alle Spiele'!$J58&gt;0,'alle Spiele'!AC58-'alle Spiele'!AD58&gt;0),AND('alle Spiele'!$H58-'alle Spiele'!$J58=0,'alle Spiele'!AC58-'alle Spiele'!AD58=0)),Punktsystem!$B$6,0)))</f>
        <v>0</v>
      </c>
      <c r="AD58" s="224">
        <f>IF(AC58=Punktsystem!$B$6,IF(AND(Punktsystem!$D$9&lt;&gt;"",'alle Spiele'!$H58-'alle Spiele'!$J58='alle Spiele'!AC58-'alle Spiele'!AD58,'alle Spiele'!$H58&lt;&gt;'alle Spiele'!$J58),Punktsystem!$B$9,0)+IF(AND(Punktsystem!$D$11&lt;&gt;"",OR('alle Spiele'!$H58='alle Spiele'!AC58,'alle Spiele'!$J58='alle Spiele'!AD58)),Punktsystem!$B$11,0)+IF(AND(Punktsystem!$D$10&lt;&gt;"",'alle Spiele'!$H58='alle Spiele'!$J58,'alle Spiele'!AC58='alle Spiele'!AD58,ABS('alle Spiele'!$H58-'alle Spiele'!AC58)=1),Punktsystem!$B$10,0),0)</f>
        <v>0</v>
      </c>
      <c r="AE58" s="225">
        <f>IF(AC58=Punktsystem!$B$5,IF(AND(Punktsystem!$I$14&lt;&gt;"",'alle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AF58" s="230">
        <f>IF(OR('alle Spiele'!AF58="",'alle Spiele'!AG58=""),0,IF(AND('alle Spiele'!$H58='alle Spiele'!AF58,'alle Spiele'!$J58='alle Spiele'!AG58),Punktsystem!$B$5,IF(OR(AND('alle Spiele'!$H58-'alle Spiele'!$J58&lt;0,'alle Spiele'!AF58-'alle Spiele'!AG58&lt;0),AND('alle Spiele'!$H58-'alle Spiele'!$J58&gt;0,'alle Spiele'!AF58-'alle Spiele'!AG58&gt;0),AND('alle Spiele'!$H58-'alle Spiele'!$J58=0,'alle Spiele'!AF58-'alle Spiele'!AG58=0)),Punktsystem!$B$6,0)))</f>
        <v>0</v>
      </c>
      <c r="AG58" s="224">
        <f>IF(AF58=Punktsystem!$B$6,IF(AND(Punktsystem!$D$9&lt;&gt;"",'alle Spiele'!$H58-'alle Spiele'!$J58='alle Spiele'!AF58-'alle Spiele'!AG58,'alle Spiele'!$H58&lt;&gt;'alle Spiele'!$J58),Punktsystem!$B$9,0)+IF(AND(Punktsystem!$D$11&lt;&gt;"",OR('alle Spiele'!$H58='alle Spiele'!AF58,'alle Spiele'!$J58='alle Spiele'!AG58)),Punktsystem!$B$11,0)+IF(AND(Punktsystem!$D$10&lt;&gt;"",'alle Spiele'!$H58='alle Spiele'!$J58,'alle Spiele'!AF58='alle Spiele'!AG58,ABS('alle Spiele'!$H58-'alle Spiele'!AF58)=1),Punktsystem!$B$10,0),0)</f>
        <v>0</v>
      </c>
      <c r="AH58" s="225">
        <f>IF(AF58=Punktsystem!$B$5,IF(AND(Punktsystem!$I$14&lt;&gt;"",'alle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AI58" s="230">
        <f>IF(OR('alle Spiele'!AI58="",'alle Spiele'!AJ58=""),0,IF(AND('alle Spiele'!$H58='alle Spiele'!AI58,'alle Spiele'!$J58='alle Spiele'!AJ58),Punktsystem!$B$5,IF(OR(AND('alle Spiele'!$H58-'alle Spiele'!$J58&lt;0,'alle Spiele'!AI58-'alle Spiele'!AJ58&lt;0),AND('alle Spiele'!$H58-'alle Spiele'!$J58&gt;0,'alle Spiele'!AI58-'alle Spiele'!AJ58&gt;0),AND('alle Spiele'!$H58-'alle Spiele'!$J58=0,'alle Spiele'!AI58-'alle Spiele'!AJ58=0)),Punktsystem!$B$6,0)))</f>
        <v>0</v>
      </c>
      <c r="AJ58" s="224">
        <f>IF(AI58=Punktsystem!$B$6,IF(AND(Punktsystem!$D$9&lt;&gt;"",'alle Spiele'!$H58-'alle Spiele'!$J58='alle Spiele'!AI58-'alle Spiele'!AJ58,'alle Spiele'!$H58&lt;&gt;'alle Spiele'!$J58),Punktsystem!$B$9,0)+IF(AND(Punktsystem!$D$11&lt;&gt;"",OR('alle Spiele'!$H58='alle Spiele'!AI58,'alle Spiele'!$J58='alle Spiele'!AJ58)),Punktsystem!$B$11,0)+IF(AND(Punktsystem!$D$10&lt;&gt;"",'alle Spiele'!$H58='alle Spiele'!$J58,'alle Spiele'!AI58='alle Spiele'!AJ58,ABS('alle Spiele'!$H58-'alle Spiele'!AI58)=1),Punktsystem!$B$10,0),0)</f>
        <v>0</v>
      </c>
      <c r="AK58" s="225">
        <f>IF(AI58=Punktsystem!$B$5,IF(AND(Punktsystem!$I$14&lt;&gt;"",'alle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AL58" s="230">
        <f>IF(OR('alle Spiele'!AL58="",'alle Spiele'!AM58=""),0,IF(AND('alle Spiele'!$H58='alle Spiele'!AL58,'alle Spiele'!$J58='alle Spiele'!AM58),Punktsystem!$B$5,IF(OR(AND('alle Spiele'!$H58-'alle Spiele'!$J58&lt;0,'alle Spiele'!AL58-'alle Spiele'!AM58&lt;0),AND('alle Spiele'!$H58-'alle Spiele'!$J58&gt;0,'alle Spiele'!AL58-'alle Spiele'!AM58&gt;0),AND('alle Spiele'!$H58-'alle Spiele'!$J58=0,'alle Spiele'!AL58-'alle Spiele'!AM58=0)),Punktsystem!$B$6,0)))</f>
        <v>0</v>
      </c>
      <c r="AM58" s="224">
        <f>IF(AL58=Punktsystem!$B$6,IF(AND(Punktsystem!$D$9&lt;&gt;"",'alle Spiele'!$H58-'alle Spiele'!$J58='alle Spiele'!AL58-'alle Spiele'!AM58,'alle Spiele'!$H58&lt;&gt;'alle Spiele'!$J58),Punktsystem!$B$9,0)+IF(AND(Punktsystem!$D$11&lt;&gt;"",OR('alle Spiele'!$H58='alle Spiele'!AL58,'alle Spiele'!$J58='alle Spiele'!AM58)),Punktsystem!$B$11,0)+IF(AND(Punktsystem!$D$10&lt;&gt;"",'alle Spiele'!$H58='alle Spiele'!$J58,'alle Spiele'!AL58='alle Spiele'!AM58,ABS('alle Spiele'!$H58-'alle Spiele'!AL58)=1),Punktsystem!$B$10,0),0)</f>
        <v>0</v>
      </c>
      <c r="AN58" s="225">
        <f>IF(AL58=Punktsystem!$B$5,IF(AND(Punktsystem!$I$14&lt;&gt;"",'alle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AO58" s="230">
        <f>IF(OR('alle Spiele'!AO58="",'alle Spiele'!AP58=""),0,IF(AND('alle Spiele'!$H58='alle Spiele'!AO58,'alle Spiele'!$J58='alle Spiele'!AP58),Punktsystem!$B$5,IF(OR(AND('alle Spiele'!$H58-'alle Spiele'!$J58&lt;0,'alle Spiele'!AO58-'alle Spiele'!AP58&lt;0),AND('alle Spiele'!$H58-'alle Spiele'!$J58&gt;0,'alle Spiele'!AO58-'alle Spiele'!AP58&gt;0),AND('alle Spiele'!$H58-'alle Spiele'!$J58=0,'alle Spiele'!AO58-'alle Spiele'!AP58=0)),Punktsystem!$B$6,0)))</f>
        <v>0</v>
      </c>
      <c r="AP58" s="224">
        <f>IF(AO58=Punktsystem!$B$6,IF(AND(Punktsystem!$D$9&lt;&gt;"",'alle Spiele'!$H58-'alle Spiele'!$J58='alle Spiele'!AO58-'alle Spiele'!AP58,'alle Spiele'!$H58&lt;&gt;'alle Spiele'!$J58),Punktsystem!$B$9,0)+IF(AND(Punktsystem!$D$11&lt;&gt;"",OR('alle Spiele'!$H58='alle Spiele'!AO58,'alle Spiele'!$J58='alle Spiele'!AP58)),Punktsystem!$B$11,0)+IF(AND(Punktsystem!$D$10&lt;&gt;"",'alle Spiele'!$H58='alle Spiele'!$J58,'alle Spiele'!AO58='alle Spiele'!AP58,ABS('alle Spiele'!$H58-'alle Spiele'!AO58)=1),Punktsystem!$B$10,0),0)</f>
        <v>0</v>
      </c>
      <c r="AQ58" s="225">
        <f>IF(AO58=Punktsystem!$B$5,IF(AND(Punktsystem!$I$14&lt;&gt;"",'alle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AR58" s="230">
        <f>IF(OR('alle Spiele'!AR58="",'alle Spiele'!AS58=""),0,IF(AND('alle Spiele'!$H58='alle Spiele'!AR58,'alle Spiele'!$J58='alle Spiele'!AS58),Punktsystem!$B$5,IF(OR(AND('alle Spiele'!$H58-'alle Spiele'!$J58&lt;0,'alle Spiele'!AR58-'alle Spiele'!AS58&lt;0),AND('alle Spiele'!$H58-'alle Spiele'!$J58&gt;0,'alle Spiele'!AR58-'alle Spiele'!AS58&gt;0),AND('alle Spiele'!$H58-'alle Spiele'!$J58=0,'alle Spiele'!AR58-'alle Spiele'!AS58=0)),Punktsystem!$B$6,0)))</f>
        <v>0</v>
      </c>
      <c r="AS58" s="224">
        <f>IF(AR58=Punktsystem!$B$6,IF(AND(Punktsystem!$D$9&lt;&gt;"",'alle Spiele'!$H58-'alle Spiele'!$J58='alle Spiele'!AR58-'alle Spiele'!AS58,'alle Spiele'!$H58&lt;&gt;'alle Spiele'!$J58),Punktsystem!$B$9,0)+IF(AND(Punktsystem!$D$11&lt;&gt;"",OR('alle Spiele'!$H58='alle Spiele'!AR58,'alle Spiele'!$J58='alle Spiele'!AS58)),Punktsystem!$B$11,0)+IF(AND(Punktsystem!$D$10&lt;&gt;"",'alle Spiele'!$H58='alle Spiele'!$J58,'alle Spiele'!AR58='alle Spiele'!AS58,ABS('alle Spiele'!$H58-'alle Spiele'!AR58)=1),Punktsystem!$B$10,0),0)</f>
        <v>0</v>
      </c>
      <c r="AT58" s="225">
        <f>IF(AR58=Punktsystem!$B$5,IF(AND(Punktsystem!$I$14&lt;&gt;"",'alle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AU58" s="230">
        <f>IF(OR('alle Spiele'!AU58="",'alle Spiele'!AV58=""),0,IF(AND('alle Spiele'!$H58='alle Spiele'!AU58,'alle Spiele'!$J58='alle Spiele'!AV58),Punktsystem!$B$5,IF(OR(AND('alle Spiele'!$H58-'alle Spiele'!$J58&lt;0,'alle Spiele'!AU58-'alle Spiele'!AV58&lt;0),AND('alle Spiele'!$H58-'alle Spiele'!$J58&gt;0,'alle Spiele'!AU58-'alle Spiele'!AV58&gt;0),AND('alle Spiele'!$H58-'alle Spiele'!$J58=0,'alle Spiele'!AU58-'alle Spiele'!AV58=0)),Punktsystem!$B$6,0)))</f>
        <v>0</v>
      </c>
      <c r="AV58" s="224">
        <f>IF(AU58=Punktsystem!$B$6,IF(AND(Punktsystem!$D$9&lt;&gt;"",'alle Spiele'!$H58-'alle Spiele'!$J58='alle Spiele'!AU58-'alle Spiele'!AV58,'alle Spiele'!$H58&lt;&gt;'alle Spiele'!$J58),Punktsystem!$B$9,0)+IF(AND(Punktsystem!$D$11&lt;&gt;"",OR('alle Spiele'!$H58='alle Spiele'!AU58,'alle Spiele'!$J58='alle Spiele'!AV58)),Punktsystem!$B$11,0)+IF(AND(Punktsystem!$D$10&lt;&gt;"",'alle Spiele'!$H58='alle Spiele'!$J58,'alle Spiele'!AU58='alle Spiele'!AV58,ABS('alle Spiele'!$H58-'alle Spiele'!AU58)=1),Punktsystem!$B$10,0),0)</f>
        <v>0</v>
      </c>
      <c r="AW58" s="225">
        <f>IF(AU58=Punktsystem!$B$5,IF(AND(Punktsystem!$I$14&lt;&gt;"",'alle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AX58" s="230">
        <f>IF(OR('alle Spiele'!AX58="",'alle Spiele'!AY58=""),0,IF(AND('alle Spiele'!$H58='alle Spiele'!AX58,'alle Spiele'!$J58='alle Spiele'!AY58),Punktsystem!$B$5,IF(OR(AND('alle Spiele'!$H58-'alle Spiele'!$J58&lt;0,'alle Spiele'!AX58-'alle Spiele'!AY58&lt;0),AND('alle Spiele'!$H58-'alle Spiele'!$J58&gt;0,'alle Spiele'!AX58-'alle Spiele'!AY58&gt;0),AND('alle Spiele'!$H58-'alle Spiele'!$J58=0,'alle Spiele'!AX58-'alle Spiele'!AY58=0)),Punktsystem!$B$6,0)))</f>
        <v>0</v>
      </c>
      <c r="AY58" s="224">
        <f>IF(AX58=Punktsystem!$B$6,IF(AND(Punktsystem!$D$9&lt;&gt;"",'alle Spiele'!$H58-'alle Spiele'!$J58='alle Spiele'!AX58-'alle Spiele'!AY58,'alle Spiele'!$H58&lt;&gt;'alle Spiele'!$J58),Punktsystem!$B$9,0)+IF(AND(Punktsystem!$D$11&lt;&gt;"",OR('alle Spiele'!$H58='alle Spiele'!AX58,'alle Spiele'!$J58='alle Spiele'!AY58)),Punktsystem!$B$11,0)+IF(AND(Punktsystem!$D$10&lt;&gt;"",'alle Spiele'!$H58='alle Spiele'!$J58,'alle Spiele'!AX58='alle Spiele'!AY58,ABS('alle Spiele'!$H58-'alle Spiele'!AX58)=1),Punktsystem!$B$10,0),0)</f>
        <v>0</v>
      </c>
      <c r="AZ58" s="225">
        <f>IF(AX58=Punktsystem!$B$5,IF(AND(Punktsystem!$I$14&lt;&gt;"",'alle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BA58" s="230">
        <f>IF(OR('alle Spiele'!BA58="",'alle Spiele'!BB58=""),0,IF(AND('alle Spiele'!$H58='alle Spiele'!BA58,'alle Spiele'!$J58='alle Spiele'!BB58),Punktsystem!$B$5,IF(OR(AND('alle Spiele'!$H58-'alle Spiele'!$J58&lt;0,'alle Spiele'!BA58-'alle Spiele'!BB58&lt;0),AND('alle Spiele'!$H58-'alle Spiele'!$J58&gt;0,'alle Spiele'!BA58-'alle Spiele'!BB58&gt;0),AND('alle Spiele'!$H58-'alle Spiele'!$J58=0,'alle Spiele'!BA58-'alle Spiele'!BB58=0)),Punktsystem!$B$6,0)))</f>
        <v>0</v>
      </c>
      <c r="BB58" s="224">
        <f>IF(BA58=Punktsystem!$B$6,IF(AND(Punktsystem!$D$9&lt;&gt;"",'alle Spiele'!$H58-'alle Spiele'!$J58='alle Spiele'!BA58-'alle Spiele'!BB58,'alle Spiele'!$H58&lt;&gt;'alle Spiele'!$J58),Punktsystem!$B$9,0)+IF(AND(Punktsystem!$D$11&lt;&gt;"",OR('alle Spiele'!$H58='alle Spiele'!BA58,'alle Spiele'!$J58='alle Spiele'!BB58)),Punktsystem!$B$11,0)+IF(AND(Punktsystem!$D$10&lt;&gt;"",'alle Spiele'!$H58='alle Spiele'!$J58,'alle Spiele'!BA58='alle Spiele'!BB58,ABS('alle Spiele'!$H58-'alle Spiele'!BA58)=1),Punktsystem!$B$10,0),0)</f>
        <v>0</v>
      </c>
      <c r="BC58" s="225">
        <f>IF(BA58=Punktsystem!$B$5,IF(AND(Punktsystem!$I$14&lt;&gt;"",'alle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BD58" s="230">
        <f>IF(OR('alle Spiele'!BD58="",'alle Spiele'!BE58=""),0,IF(AND('alle Spiele'!$H58='alle Spiele'!BD58,'alle Spiele'!$J58='alle Spiele'!BE58),Punktsystem!$B$5,IF(OR(AND('alle Spiele'!$H58-'alle Spiele'!$J58&lt;0,'alle Spiele'!BD58-'alle Spiele'!BE58&lt;0),AND('alle Spiele'!$H58-'alle Spiele'!$J58&gt;0,'alle Spiele'!BD58-'alle Spiele'!BE58&gt;0),AND('alle Spiele'!$H58-'alle Spiele'!$J58=0,'alle Spiele'!BD58-'alle Spiele'!BE58=0)),Punktsystem!$B$6,0)))</f>
        <v>0</v>
      </c>
      <c r="BE58" s="224">
        <f>IF(BD58=Punktsystem!$B$6,IF(AND(Punktsystem!$D$9&lt;&gt;"",'alle Spiele'!$H58-'alle Spiele'!$J58='alle Spiele'!BD58-'alle Spiele'!BE58,'alle Spiele'!$H58&lt;&gt;'alle Spiele'!$J58),Punktsystem!$B$9,0)+IF(AND(Punktsystem!$D$11&lt;&gt;"",OR('alle Spiele'!$H58='alle Spiele'!BD58,'alle Spiele'!$J58='alle Spiele'!BE58)),Punktsystem!$B$11,0)+IF(AND(Punktsystem!$D$10&lt;&gt;"",'alle Spiele'!$H58='alle Spiele'!$J58,'alle Spiele'!BD58='alle Spiele'!BE58,ABS('alle Spiele'!$H58-'alle Spiele'!BD58)=1),Punktsystem!$B$10,0),0)</f>
        <v>0</v>
      </c>
      <c r="BF58" s="225">
        <f>IF(BD58=Punktsystem!$B$5,IF(AND(Punktsystem!$I$14&lt;&gt;"",'alle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BG58" s="230">
        <f>IF(OR('alle Spiele'!BG58="",'alle Spiele'!BH58=""),0,IF(AND('alle Spiele'!$H58='alle Spiele'!BG58,'alle Spiele'!$J58='alle Spiele'!BH58),Punktsystem!$B$5,IF(OR(AND('alle Spiele'!$H58-'alle Spiele'!$J58&lt;0,'alle Spiele'!BG58-'alle Spiele'!BH58&lt;0),AND('alle Spiele'!$H58-'alle Spiele'!$J58&gt;0,'alle Spiele'!BG58-'alle Spiele'!BH58&gt;0),AND('alle Spiele'!$H58-'alle Spiele'!$J58=0,'alle Spiele'!BG58-'alle Spiele'!BH58=0)),Punktsystem!$B$6,0)))</f>
        <v>0</v>
      </c>
      <c r="BH58" s="224">
        <f>IF(BG58=Punktsystem!$B$6,IF(AND(Punktsystem!$D$9&lt;&gt;"",'alle Spiele'!$H58-'alle Spiele'!$J58='alle Spiele'!BG58-'alle Spiele'!BH58,'alle Spiele'!$H58&lt;&gt;'alle Spiele'!$J58),Punktsystem!$B$9,0)+IF(AND(Punktsystem!$D$11&lt;&gt;"",OR('alle Spiele'!$H58='alle Spiele'!BG58,'alle Spiele'!$J58='alle Spiele'!BH58)),Punktsystem!$B$11,0)+IF(AND(Punktsystem!$D$10&lt;&gt;"",'alle Spiele'!$H58='alle Spiele'!$J58,'alle Spiele'!BG58='alle Spiele'!BH58,ABS('alle Spiele'!$H58-'alle Spiele'!BG58)=1),Punktsystem!$B$10,0),0)</f>
        <v>0</v>
      </c>
      <c r="BI58" s="225">
        <f>IF(BG58=Punktsystem!$B$5,IF(AND(Punktsystem!$I$14&lt;&gt;"",'alle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BJ58" s="230">
        <f>IF(OR('alle Spiele'!BJ58="",'alle Spiele'!BK58=""),0,IF(AND('alle Spiele'!$H58='alle Spiele'!BJ58,'alle Spiele'!$J58='alle Spiele'!BK58),Punktsystem!$B$5,IF(OR(AND('alle Spiele'!$H58-'alle Spiele'!$J58&lt;0,'alle Spiele'!BJ58-'alle Spiele'!BK58&lt;0),AND('alle Spiele'!$H58-'alle Spiele'!$J58&gt;0,'alle Spiele'!BJ58-'alle Spiele'!BK58&gt;0),AND('alle Spiele'!$H58-'alle Spiele'!$J58=0,'alle Spiele'!BJ58-'alle Spiele'!BK58=0)),Punktsystem!$B$6,0)))</f>
        <v>0</v>
      </c>
      <c r="BK58" s="224">
        <f>IF(BJ58=Punktsystem!$B$6,IF(AND(Punktsystem!$D$9&lt;&gt;"",'alle Spiele'!$H58-'alle Spiele'!$J58='alle Spiele'!BJ58-'alle Spiele'!BK58,'alle Spiele'!$H58&lt;&gt;'alle Spiele'!$J58),Punktsystem!$B$9,0)+IF(AND(Punktsystem!$D$11&lt;&gt;"",OR('alle Spiele'!$H58='alle Spiele'!BJ58,'alle Spiele'!$J58='alle Spiele'!BK58)),Punktsystem!$B$11,0)+IF(AND(Punktsystem!$D$10&lt;&gt;"",'alle Spiele'!$H58='alle Spiele'!$J58,'alle Spiele'!BJ58='alle Spiele'!BK58,ABS('alle Spiele'!$H58-'alle Spiele'!BJ58)=1),Punktsystem!$B$10,0),0)</f>
        <v>0</v>
      </c>
      <c r="BL58" s="225">
        <f>IF(BJ58=Punktsystem!$B$5,IF(AND(Punktsystem!$I$14&lt;&gt;"",'alle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BM58" s="230">
        <f>IF(OR('alle Spiele'!BM58="",'alle Spiele'!BN58=""),0,IF(AND('alle Spiele'!$H58='alle Spiele'!BM58,'alle Spiele'!$J58='alle Spiele'!BN58),Punktsystem!$B$5,IF(OR(AND('alle Spiele'!$H58-'alle Spiele'!$J58&lt;0,'alle Spiele'!BM58-'alle Spiele'!BN58&lt;0),AND('alle Spiele'!$H58-'alle Spiele'!$J58&gt;0,'alle Spiele'!BM58-'alle Spiele'!BN58&gt;0),AND('alle Spiele'!$H58-'alle Spiele'!$J58=0,'alle Spiele'!BM58-'alle Spiele'!BN58=0)),Punktsystem!$B$6,0)))</f>
        <v>0</v>
      </c>
      <c r="BN58" s="224">
        <f>IF(BM58=Punktsystem!$B$6,IF(AND(Punktsystem!$D$9&lt;&gt;"",'alle Spiele'!$H58-'alle Spiele'!$J58='alle Spiele'!BM58-'alle Spiele'!BN58,'alle Spiele'!$H58&lt;&gt;'alle Spiele'!$J58),Punktsystem!$B$9,0)+IF(AND(Punktsystem!$D$11&lt;&gt;"",OR('alle Spiele'!$H58='alle Spiele'!BM58,'alle Spiele'!$J58='alle Spiele'!BN58)),Punktsystem!$B$11,0)+IF(AND(Punktsystem!$D$10&lt;&gt;"",'alle Spiele'!$H58='alle Spiele'!$J58,'alle Spiele'!BM58='alle Spiele'!BN58,ABS('alle Spiele'!$H58-'alle Spiele'!BM58)=1),Punktsystem!$B$10,0),0)</f>
        <v>0</v>
      </c>
      <c r="BO58" s="225">
        <f>IF(BM58=Punktsystem!$B$5,IF(AND(Punktsystem!$I$14&lt;&gt;"",'alle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BP58" s="230">
        <f>IF(OR('alle Spiele'!BP58="",'alle Spiele'!BQ58=""),0,IF(AND('alle Spiele'!$H58='alle Spiele'!BP58,'alle Spiele'!$J58='alle Spiele'!BQ58),Punktsystem!$B$5,IF(OR(AND('alle Spiele'!$H58-'alle Spiele'!$J58&lt;0,'alle Spiele'!BP58-'alle Spiele'!BQ58&lt;0),AND('alle Spiele'!$H58-'alle Spiele'!$J58&gt;0,'alle Spiele'!BP58-'alle Spiele'!BQ58&gt;0),AND('alle Spiele'!$H58-'alle Spiele'!$J58=0,'alle Spiele'!BP58-'alle Spiele'!BQ58=0)),Punktsystem!$B$6,0)))</f>
        <v>0</v>
      </c>
      <c r="BQ58" s="224">
        <f>IF(BP58=Punktsystem!$B$6,IF(AND(Punktsystem!$D$9&lt;&gt;"",'alle Spiele'!$H58-'alle Spiele'!$J58='alle Spiele'!BP58-'alle Spiele'!BQ58,'alle Spiele'!$H58&lt;&gt;'alle Spiele'!$J58),Punktsystem!$B$9,0)+IF(AND(Punktsystem!$D$11&lt;&gt;"",OR('alle Spiele'!$H58='alle Spiele'!BP58,'alle Spiele'!$J58='alle Spiele'!BQ58)),Punktsystem!$B$11,0)+IF(AND(Punktsystem!$D$10&lt;&gt;"",'alle Spiele'!$H58='alle Spiele'!$J58,'alle Spiele'!BP58='alle Spiele'!BQ58,ABS('alle Spiele'!$H58-'alle Spiele'!BP58)=1),Punktsystem!$B$10,0),0)</f>
        <v>0</v>
      </c>
      <c r="BR58" s="225">
        <f>IF(BP58=Punktsystem!$B$5,IF(AND(Punktsystem!$I$14&lt;&gt;"",'alle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BS58" s="230">
        <f>IF(OR('alle Spiele'!BS58="",'alle Spiele'!BT58=""),0,IF(AND('alle Spiele'!$H58='alle Spiele'!BS58,'alle Spiele'!$J58='alle Spiele'!BT58),Punktsystem!$B$5,IF(OR(AND('alle Spiele'!$H58-'alle Spiele'!$J58&lt;0,'alle Spiele'!BS58-'alle Spiele'!BT58&lt;0),AND('alle Spiele'!$H58-'alle Spiele'!$J58&gt;0,'alle Spiele'!BS58-'alle Spiele'!BT58&gt;0),AND('alle Spiele'!$H58-'alle Spiele'!$J58=0,'alle Spiele'!BS58-'alle Spiele'!BT58=0)),Punktsystem!$B$6,0)))</f>
        <v>0</v>
      </c>
      <c r="BT58" s="224">
        <f>IF(BS58=Punktsystem!$B$6,IF(AND(Punktsystem!$D$9&lt;&gt;"",'alle Spiele'!$H58-'alle Spiele'!$J58='alle Spiele'!BS58-'alle Spiele'!BT58,'alle Spiele'!$H58&lt;&gt;'alle Spiele'!$J58),Punktsystem!$B$9,0)+IF(AND(Punktsystem!$D$11&lt;&gt;"",OR('alle Spiele'!$H58='alle Spiele'!BS58,'alle Spiele'!$J58='alle Spiele'!BT58)),Punktsystem!$B$11,0)+IF(AND(Punktsystem!$D$10&lt;&gt;"",'alle Spiele'!$H58='alle Spiele'!$J58,'alle Spiele'!BS58='alle Spiele'!BT58,ABS('alle Spiele'!$H58-'alle Spiele'!BS58)=1),Punktsystem!$B$10,0),0)</f>
        <v>0</v>
      </c>
      <c r="BU58" s="225">
        <f>IF(BS58=Punktsystem!$B$5,IF(AND(Punktsystem!$I$14&lt;&gt;"",'alle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BV58" s="230">
        <f>IF(OR('alle Spiele'!BV58="",'alle Spiele'!BW58=""),0,IF(AND('alle Spiele'!$H58='alle Spiele'!BV58,'alle Spiele'!$J58='alle Spiele'!BW58),Punktsystem!$B$5,IF(OR(AND('alle Spiele'!$H58-'alle Spiele'!$J58&lt;0,'alle Spiele'!BV58-'alle Spiele'!BW58&lt;0),AND('alle Spiele'!$H58-'alle Spiele'!$J58&gt;0,'alle Spiele'!BV58-'alle Spiele'!BW58&gt;0),AND('alle Spiele'!$H58-'alle Spiele'!$J58=0,'alle Spiele'!BV58-'alle Spiele'!BW58=0)),Punktsystem!$B$6,0)))</f>
        <v>0</v>
      </c>
      <c r="BW58" s="224">
        <f>IF(BV58=Punktsystem!$B$6,IF(AND(Punktsystem!$D$9&lt;&gt;"",'alle Spiele'!$H58-'alle Spiele'!$J58='alle Spiele'!BV58-'alle Spiele'!BW58,'alle Spiele'!$H58&lt;&gt;'alle Spiele'!$J58),Punktsystem!$B$9,0)+IF(AND(Punktsystem!$D$11&lt;&gt;"",OR('alle Spiele'!$H58='alle Spiele'!BV58,'alle Spiele'!$J58='alle Spiele'!BW58)),Punktsystem!$B$11,0)+IF(AND(Punktsystem!$D$10&lt;&gt;"",'alle Spiele'!$H58='alle Spiele'!$J58,'alle Spiele'!BV58='alle Spiele'!BW58,ABS('alle Spiele'!$H58-'alle Spiele'!BV58)=1),Punktsystem!$B$10,0),0)</f>
        <v>0</v>
      </c>
      <c r="BX58" s="225">
        <f>IF(BV58=Punktsystem!$B$5,IF(AND(Punktsystem!$I$14&lt;&gt;"",'alle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BY58" s="230">
        <f>IF(OR('alle Spiele'!BY58="",'alle Spiele'!BZ58=""),0,IF(AND('alle Spiele'!$H58='alle Spiele'!BY58,'alle Spiele'!$J58='alle Spiele'!BZ58),Punktsystem!$B$5,IF(OR(AND('alle Spiele'!$H58-'alle Spiele'!$J58&lt;0,'alle Spiele'!BY58-'alle Spiele'!BZ58&lt;0),AND('alle Spiele'!$H58-'alle Spiele'!$J58&gt;0,'alle Spiele'!BY58-'alle Spiele'!BZ58&gt;0),AND('alle Spiele'!$H58-'alle Spiele'!$J58=0,'alle Spiele'!BY58-'alle Spiele'!BZ58=0)),Punktsystem!$B$6,0)))</f>
        <v>0</v>
      </c>
      <c r="BZ58" s="224">
        <f>IF(BY58=Punktsystem!$B$6,IF(AND(Punktsystem!$D$9&lt;&gt;"",'alle Spiele'!$H58-'alle Spiele'!$J58='alle Spiele'!BY58-'alle Spiele'!BZ58,'alle Spiele'!$H58&lt;&gt;'alle Spiele'!$J58),Punktsystem!$B$9,0)+IF(AND(Punktsystem!$D$11&lt;&gt;"",OR('alle Spiele'!$H58='alle Spiele'!BY58,'alle Spiele'!$J58='alle Spiele'!BZ58)),Punktsystem!$B$11,0)+IF(AND(Punktsystem!$D$10&lt;&gt;"",'alle Spiele'!$H58='alle Spiele'!$J58,'alle Spiele'!BY58='alle Spiele'!BZ58,ABS('alle Spiele'!$H58-'alle Spiele'!BY58)=1),Punktsystem!$B$10,0),0)</f>
        <v>0</v>
      </c>
      <c r="CA58" s="225">
        <f>IF(BY58=Punktsystem!$B$5,IF(AND(Punktsystem!$I$14&lt;&gt;"",'alle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CB58" s="230">
        <f>IF(OR('alle Spiele'!CB58="",'alle Spiele'!CC58=""),0,IF(AND('alle Spiele'!$H58='alle Spiele'!CB58,'alle Spiele'!$J58='alle Spiele'!CC58),Punktsystem!$B$5,IF(OR(AND('alle Spiele'!$H58-'alle Spiele'!$J58&lt;0,'alle Spiele'!CB58-'alle Spiele'!CC58&lt;0),AND('alle Spiele'!$H58-'alle Spiele'!$J58&gt;0,'alle Spiele'!CB58-'alle Spiele'!CC58&gt;0),AND('alle Spiele'!$H58-'alle Spiele'!$J58=0,'alle Spiele'!CB58-'alle Spiele'!CC58=0)),Punktsystem!$B$6,0)))</f>
        <v>0</v>
      </c>
      <c r="CC58" s="224">
        <f>IF(CB58=Punktsystem!$B$6,IF(AND(Punktsystem!$D$9&lt;&gt;"",'alle Spiele'!$H58-'alle Spiele'!$J58='alle Spiele'!CB58-'alle Spiele'!CC58,'alle Spiele'!$H58&lt;&gt;'alle Spiele'!$J58),Punktsystem!$B$9,0)+IF(AND(Punktsystem!$D$11&lt;&gt;"",OR('alle Spiele'!$H58='alle Spiele'!CB58,'alle Spiele'!$J58='alle Spiele'!CC58)),Punktsystem!$B$11,0)+IF(AND(Punktsystem!$D$10&lt;&gt;"",'alle Spiele'!$H58='alle Spiele'!$J58,'alle Spiele'!CB58='alle Spiele'!CC58,ABS('alle Spiele'!$H58-'alle Spiele'!CB58)=1),Punktsystem!$B$10,0),0)</f>
        <v>0</v>
      </c>
      <c r="CD58" s="225">
        <f>IF(CB58=Punktsystem!$B$5,IF(AND(Punktsystem!$I$14&lt;&gt;"",'alle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CE58" s="230">
        <f>IF(OR('alle Spiele'!CE58="",'alle Spiele'!CF58=""),0,IF(AND('alle Spiele'!$H58='alle Spiele'!CE58,'alle Spiele'!$J58='alle Spiele'!CF58),Punktsystem!$B$5,IF(OR(AND('alle Spiele'!$H58-'alle Spiele'!$J58&lt;0,'alle Spiele'!CE58-'alle Spiele'!CF58&lt;0),AND('alle Spiele'!$H58-'alle Spiele'!$J58&gt;0,'alle Spiele'!CE58-'alle Spiele'!CF58&gt;0),AND('alle Spiele'!$H58-'alle Spiele'!$J58=0,'alle Spiele'!CE58-'alle Spiele'!CF58=0)),Punktsystem!$B$6,0)))</f>
        <v>0</v>
      </c>
      <c r="CF58" s="224">
        <f>IF(CE58=Punktsystem!$B$6,IF(AND(Punktsystem!$D$9&lt;&gt;"",'alle Spiele'!$H58-'alle Spiele'!$J58='alle Spiele'!CE58-'alle Spiele'!CF58,'alle Spiele'!$H58&lt;&gt;'alle Spiele'!$J58),Punktsystem!$B$9,0)+IF(AND(Punktsystem!$D$11&lt;&gt;"",OR('alle Spiele'!$H58='alle Spiele'!CE58,'alle Spiele'!$J58='alle Spiele'!CF58)),Punktsystem!$B$11,0)+IF(AND(Punktsystem!$D$10&lt;&gt;"",'alle Spiele'!$H58='alle Spiele'!$J58,'alle Spiele'!CE58='alle Spiele'!CF58,ABS('alle Spiele'!$H58-'alle Spiele'!CE58)=1),Punktsystem!$B$10,0),0)</f>
        <v>0</v>
      </c>
      <c r="CG58" s="225">
        <f>IF(CE58=Punktsystem!$B$5,IF(AND(Punktsystem!$I$14&lt;&gt;"",'alle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CH58" s="230">
        <f>IF(OR('alle Spiele'!CH58="",'alle Spiele'!CI58=""),0,IF(AND('alle Spiele'!$H58='alle Spiele'!CH58,'alle Spiele'!$J58='alle Spiele'!CI58),Punktsystem!$B$5,IF(OR(AND('alle Spiele'!$H58-'alle Spiele'!$J58&lt;0,'alle Spiele'!CH58-'alle Spiele'!CI58&lt;0),AND('alle Spiele'!$H58-'alle Spiele'!$J58&gt;0,'alle Spiele'!CH58-'alle Spiele'!CI58&gt;0),AND('alle Spiele'!$H58-'alle Spiele'!$J58=0,'alle Spiele'!CH58-'alle Spiele'!CI58=0)),Punktsystem!$B$6,0)))</f>
        <v>0</v>
      </c>
      <c r="CI58" s="224">
        <f>IF(CH58=Punktsystem!$B$6,IF(AND(Punktsystem!$D$9&lt;&gt;"",'alle Spiele'!$H58-'alle Spiele'!$J58='alle Spiele'!CH58-'alle Spiele'!CI58,'alle Spiele'!$H58&lt;&gt;'alle Spiele'!$J58),Punktsystem!$B$9,0)+IF(AND(Punktsystem!$D$11&lt;&gt;"",OR('alle Spiele'!$H58='alle Spiele'!CH58,'alle Spiele'!$J58='alle Spiele'!CI58)),Punktsystem!$B$11,0)+IF(AND(Punktsystem!$D$10&lt;&gt;"",'alle Spiele'!$H58='alle Spiele'!$J58,'alle Spiele'!CH58='alle Spiele'!CI58,ABS('alle Spiele'!$H58-'alle Spiele'!CH58)=1),Punktsystem!$B$10,0),0)</f>
        <v>0</v>
      </c>
      <c r="CJ58" s="225">
        <f>IF(CH58=Punktsystem!$B$5,IF(AND(Punktsystem!$I$14&lt;&gt;"",'alle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CK58" s="230">
        <f>IF(OR('alle Spiele'!CK58="",'alle Spiele'!CL58=""),0,IF(AND('alle Spiele'!$H58='alle Spiele'!CK58,'alle Spiele'!$J58='alle Spiele'!CL58),Punktsystem!$B$5,IF(OR(AND('alle Spiele'!$H58-'alle Spiele'!$J58&lt;0,'alle Spiele'!CK58-'alle Spiele'!CL58&lt;0),AND('alle Spiele'!$H58-'alle Spiele'!$J58&gt;0,'alle Spiele'!CK58-'alle Spiele'!CL58&gt;0),AND('alle Spiele'!$H58-'alle Spiele'!$J58=0,'alle Spiele'!CK58-'alle Spiele'!CL58=0)),Punktsystem!$B$6,0)))</f>
        <v>0</v>
      </c>
      <c r="CL58" s="224">
        <f>IF(CK58=Punktsystem!$B$6,IF(AND(Punktsystem!$D$9&lt;&gt;"",'alle Spiele'!$H58-'alle Spiele'!$J58='alle Spiele'!CK58-'alle Spiele'!CL58,'alle Spiele'!$H58&lt;&gt;'alle Spiele'!$J58),Punktsystem!$B$9,0)+IF(AND(Punktsystem!$D$11&lt;&gt;"",OR('alle Spiele'!$H58='alle Spiele'!CK58,'alle Spiele'!$J58='alle Spiele'!CL58)),Punktsystem!$B$11,0)+IF(AND(Punktsystem!$D$10&lt;&gt;"",'alle Spiele'!$H58='alle Spiele'!$J58,'alle Spiele'!CK58='alle Spiele'!CL58,ABS('alle Spiele'!$H58-'alle Spiele'!CK58)=1),Punktsystem!$B$10,0),0)</f>
        <v>0</v>
      </c>
      <c r="CM58" s="225">
        <f>IF(CK58=Punktsystem!$B$5,IF(AND(Punktsystem!$I$14&lt;&gt;"",'alle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CN58" s="230">
        <f>IF(OR('alle Spiele'!CN58="",'alle Spiele'!CO58=""),0,IF(AND('alle Spiele'!$H58='alle Spiele'!CN58,'alle Spiele'!$J58='alle Spiele'!CO58),Punktsystem!$B$5,IF(OR(AND('alle Spiele'!$H58-'alle Spiele'!$J58&lt;0,'alle Spiele'!CN58-'alle Spiele'!CO58&lt;0),AND('alle Spiele'!$H58-'alle Spiele'!$J58&gt;0,'alle Spiele'!CN58-'alle Spiele'!CO58&gt;0),AND('alle Spiele'!$H58-'alle Spiele'!$J58=0,'alle Spiele'!CN58-'alle Spiele'!CO58=0)),Punktsystem!$B$6,0)))</f>
        <v>0</v>
      </c>
      <c r="CO58" s="224">
        <f>IF(CN58=Punktsystem!$B$6,IF(AND(Punktsystem!$D$9&lt;&gt;"",'alle Spiele'!$H58-'alle Spiele'!$J58='alle Spiele'!CN58-'alle Spiele'!CO58,'alle Spiele'!$H58&lt;&gt;'alle Spiele'!$J58),Punktsystem!$B$9,0)+IF(AND(Punktsystem!$D$11&lt;&gt;"",OR('alle Spiele'!$H58='alle Spiele'!CN58,'alle Spiele'!$J58='alle Spiele'!CO58)),Punktsystem!$B$11,0)+IF(AND(Punktsystem!$D$10&lt;&gt;"",'alle Spiele'!$H58='alle Spiele'!$J58,'alle Spiele'!CN58='alle Spiele'!CO58,ABS('alle Spiele'!$H58-'alle Spiele'!CN58)=1),Punktsystem!$B$10,0),0)</f>
        <v>0</v>
      </c>
      <c r="CP58" s="225">
        <f>IF(CN58=Punktsystem!$B$5,IF(AND(Punktsystem!$I$14&lt;&gt;"",'alle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CQ58" s="230">
        <f>IF(OR('alle Spiele'!CQ58="",'alle Spiele'!CR58=""),0,IF(AND('alle Spiele'!$H58='alle Spiele'!CQ58,'alle Spiele'!$J58='alle Spiele'!CR58),Punktsystem!$B$5,IF(OR(AND('alle Spiele'!$H58-'alle Spiele'!$J58&lt;0,'alle Spiele'!CQ58-'alle Spiele'!CR58&lt;0),AND('alle Spiele'!$H58-'alle Spiele'!$J58&gt;0,'alle Spiele'!CQ58-'alle Spiele'!CR58&gt;0),AND('alle Spiele'!$H58-'alle Spiele'!$J58=0,'alle Spiele'!CQ58-'alle Spiele'!CR58=0)),Punktsystem!$B$6,0)))</f>
        <v>0</v>
      </c>
      <c r="CR58" s="224">
        <f>IF(CQ58=Punktsystem!$B$6,IF(AND(Punktsystem!$D$9&lt;&gt;"",'alle Spiele'!$H58-'alle Spiele'!$J58='alle Spiele'!CQ58-'alle Spiele'!CR58,'alle Spiele'!$H58&lt;&gt;'alle Spiele'!$J58),Punktsystem!$B$9,0)+IF(AND(Punktsystem!$D$11&lt;&gt;"",OR('alle Spiele'!$H58='alle Spiele'!CQ58,'alle Spiele'!$J58='alle Spiele'!CR58)),Punktsystem!$B$11,0)+IF(AND(Punktsystem!$D$10&lt;&gt;"",'alle Spiele'!$H58='alle Spiele'!$J58,'alle Spiele'!CQ58='alle Spiele'!CR58,ABS('alle Spiele'!$H58-'alle Spiele'!CQ58)=1),Punktsystem!$B$10,0),0)</f>
        <v>0</v>
      </c>
      <c r="CS58" s="225">
        <f>IF(CQ58=Punktsystem!$B$5,IF(AND(Punktsystem!$I$14&lt;&gt;"",'alle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CT58" s="230">
        <f>IF(OR('alle Spiele'!CT58="",'alle Spiele'!CU58=""),0,IF(AND('alle Spiele'!$H58='alle Spiele'!CT58,'alle Spiele'!$J58='alle Spiele'!CU58),Punktsystem!$B$5,IF(OR(AND('alle Spiele'!$H58-'alle Spiele'!$J58&lt;0,'alle Spiele'!CT58-'alle Spiele'!CU58&lt;0),AND('alle Spiele'!$H58-'alle Spiele'!$J58&gt;0,'alle Spiele'!CT58-'alle Spiele'!CU58&gt;0),AND('alle Spiele'!$H58-'alle Spiele'!$J58=0,'alle Spiele'!CT58-'alle Spiele'!CU58=0)),Punktsystem!$B$6,0)))</f>
        <v>0</v>
      </c>
      <c r="CU58" s="224">
        <f>IF(CT58=Punktsystem!$B$6,IF(AND(Punktsystem!$D$9&lt;&gt;"",'alle Spiele'!$H58-'alle Spiele'!$J58='alle Spiele'!CT58-'alle Spiele'!CU58,'alle Spiele'!$H58&lt;&gt;'alle Spiele'!$J58),Punktsystem!$B$9,0)+IF(AND(Punktsystem!$D$11&lt;&gt;"",OR('alle Spiele'!$H58='alle Spiele'!CT58,'alle Spiele'!$J58='alle Spiele'!CU58)),Punktsystem!$B$11,0)+IF(AND(Punktsystem!$D$10&lt;&gt;"",'alle Spiele'!$H58='alle Spiele'!$J58,'alle Spiele'!CT58='alle Spiele'!CU58,ABS('alle Spiele'!$H58-'alle Spiele'!CT58)=1),Punktsystem!$B$10,0),0)</f>
        <v>0</v>
      </c>
      <c r="CV58" s="225">
        <f>IF(CT58=Punktsystem!$B$5,IF(AND(Punktsystem!$I$14&lt;&gt;"",'alle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CW58" s="230">
        <f>IF(OR('alle Spiele'!CW58="",'alle Spiele'!CX58=""),0,IF(AND('alle Spiele'!$H58='alle Spiele'!CW58,'alle Spiele'!$J58='alle Spiele'!CX58),Punktsystem!$B$5,IF(OR(AND('alle Spiele'!$H58-'alle Spiele'!$J58&lt;0,'alle Spiele'!CW58-'alle Spiele'!CX58&lt;0),AND('alle Spiele'!$H58-'alle Spiele'!$J58&gt;0,'alle Spiele'!CW58-'alle Spiele'!CX58&gt;0),AND('alle Spiele'!$H58-'alle Spiele'!$J58=0,'alle Spiele'!CW58-'alle Spiele'!CX58=0)),Punktsystem!$B$6,0)))</f>
        <v>0</v>
      </c>
      <c r="CX58" s="224">
        <f>IF(CW58=Punktsystem!$B$6,IF(AND(Punktsystem!$D$9&lt;&gt;"",'alle Spiele'!$H58-'alle Spiele'!$J58='alle Spiele'!CW58-'alle Spiele'!CX58,'alle Spiele'!$H58&lt;&gt;'alle Spiele'!$J58),Punktsystem!$B$9,0)+IF(AND(Punktsystem!$D$11&lt;&gt;"",OR('alle Spiele'!$H58='alle Spiele'!CW58,'alle Spiele'!$J58='alle Spiele'!CX58)),Punktsystem!$B$11,0)+IF(AND(Punktsystem!$D$10&lt;&gt;"",'alle Spiele'!$H58='alle Spiele'!$J58,'alle Spiele'!CW58='alle Spiele'!CX58,ABS('alle Spiele'!$H58-'alle Spiele'!CW58)=1),Punktsystem!$B$10,0),0)</f>
        <v>0</v>
      </c>
      <c r="CY58" s="225">
        <f>IF(CW58=Punktsystem!$B$5,IF(AND(Punktsystem!$I$14&lt;&gt;"",'alle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CZ58" s="230">
        <f>IF(OR('alle Spiele'!CZ58="",'alle Spiele'!DA58=""),0,IF(AND('alle Spiele'!$H58='alle Spiele'!CZ58,'alle Spiele'!$J58='alle Spiele'!DA58),Punktsystem!$B$5,IF(OR(AND('alle Spiele'!$H58-'alle Spiele'!$J58&lt;0,'alle Spiele'!CZ58-'alle Spiele'!DA58&lt;0),AND('alle Spiele'!$H58-'alle Spiele'!$J58&gt;0,'alle Spiele'!CZ58-'alle Spiele'!DA58&gt;0),AND('alle Spiele'!$H58-'alle Spiele'!$J58=0,'alle Spiele'!CZ58-'alle Spiele'!DA58=0)),Punktsystem!$B$6,0)))</f>
        <v>0</v>
      </c>
      <c r="DA58" s="224">
        <f>IF(CZ58=Punktsystem!$B$6,IF(AND(Punktsystem!$D$9&lt;&gt;"",'alle Spiele'!$H58-'alle Spiele'!$J58='alle Spiele'!CZ58-'alle Spiele'!DA58,'alle Spiele'!$H58&lt;&gt;'alle Spiele'!$J58),Punktsystem!$B$9,0)+IF(AND(Punktsystem!$D$11&lt;&gt;"",OR('alle Spiele'!$H58='alle Spiele'!CZ58,'alle Spiele'!$J58='alle Spiele'!DA58)),Punktsystem!$B$11,0)+IF(AND(Punktsystem!$D$10&lt;&gt;"",'alle Spiele'!$H58='alle Spiele'!$J58,'alle Spiele'!CZ58='alle Spiele'!DA58,ABS('alle Spiele'!$H58-'alle Spiele'!CZ58)=1),Punktsystem!$B$10,0),0)</f>
        <v>0</v>
      </c>
      <c r="DB58" s="225">
        <f>IF(CZ58=Punktsystem!$B$5,IF(AND(Punktsystem!$I$14&lt;&gt;"",'alle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DC58" s="230">
        <f>IF(OR('alle Spiele'!DC58="",'alle Spiele'!DD58=""),0,IF(AND('alle Spiele'!$H58='alle Spiele'!DC58,'alle Spiele'!$J58='alle Spiele'!DD58),Punktsystem!$B$5,IF(OR(AND('alle Spiele'!$H58-'alle Spiele'!$J58&lt;0,'alle Spiele'!DC58-'alle Spiele'!DD58&lt;0),AND('alle Spiele'!$H58-'alle Spiele'!$J58&gt;0,'alle Spiele'!DC58-'alle Spiele'!DD58&gt;0),AND('alle Spiele'!$H58-'alle Spiele'!$J58=0,'alle Spiele'!DC58-'alle Spiele'!DD58=0)),Punktsystem!$B$6,0)))</f>
        <v>0</v>
      </c>
      <c r="DD58" s="224">
        <f>IF(DC58=Punktsystem!$B$6,IF(AND(Punktsystem!$D$9&lt;&gt;"",'alle Spiele'!$H58-'alle Spiele'!$J58='alle Spiele'!DC58-'alle Spiele'!DD58,'alle Spiele'!$H58&lt;&gt;'alle Spiele'!$J58),Punktsystem!$B$9,0)+IF(AND(Punktsystem!$D$11&lt;&gt;"",OR('alle Spiele'!$H58='alle Spiele'!DC58,'alle Spiele'!$J58='alle Spiele'!DD58)),Punktsystem!$B$11,0)+IF(AND(Punktsystem!$D$10&lt;&gt;"",'alle Spiele'!$H58='alle Spiele'!$J58,'alle Spiele'!DC58='alle Spiele'!DD58,ABS('alle Spiele'!$H58-'alle Spiele'!DC58)=1),Punktsystem!$B$10,0),0)</f>
        <v>0</v>
      </c>
      <c r="DE58" s="225">
        <f>IF(DC58=Punktsystem!$B$5,IF(AND(Punktsystem!$I$14&lt;&gt;"",'alle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DF58" s="230">
        <f>IF(OR('alle Spiele'!DF58="",'alle Spiele'!DG58=""),0,IF(AND('alle Spiele'!$H58='alle Spiele'!DF58,'alle Spiele'!$J58='alle Spiele'!DG58),Punktsystem!$B$5,IF(OR(AND('alle Spiele'!$H58-'alle Spiele'!$J58&lt;0,'alle Spiele'!DF58-'alle Spiele'!DG58&lt;0),AND('alle Spiele'!$H58-'alle Spiele'!$J58&gt;0,'alle Spiele'!DF58-'alle Spiele'!DG58&gt;0),AND('alle Spiele'!$H58-'alle Spiele'!$J58=0,'alle Spiele'!DF58-'alle Spiele'!DG58=0)),Punktsystem!$B$6,0)))</f>
        <v>0</v>
      </c>
      <c r="DG58" s="224">
        <f>IF(DF58=Punktsystem!$B$6,IF(AND(Punktsystem!$D$9&lt;&gt;"",'alle Spiele'!$H58-'alle Spiele'!$J58='alle Spiele'!DF58-'alle Spiele'!DG58,'alle Spiele'!$H58&lt;&gt;'alle Spiele'!$J58),Punktsystem!$B$9,0)+IF(AND(Punktsystem!$D$11&lt;&gt;"",OR('alle Spiele'!$H58='alle Spiele'!DF58,'alle Spiele'!$J58='alle Spiele'!DG58)),Punktsystem!$B$11,0)+IF(AND(Punktsystem!$D$10&lt;&gt;"",'alle Spiele'!$H58='alle Spiele'!$J58,'alle Spiele'!DF58='alle Spiele'!DG58,ABS('alle Spiele'!$H58-'alle Spiele'!DF58)=1),Punktsystem!$B$10,0),0)</f>
        <v>0</v>
      </c>
      <c r="DH58" s="225">
        <f>IF(DF58=Punktsystem!$B$5,IF(AND(Punktsystem!$I$14&lt;&gt;"",'alle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DI58" s="230">
        <f>IF(OR('alle Spiele'!DI58="",'alle Spiele'!DJ58=""),0,IF(AND('alle Spiele'!$H58='alle Spiele'!DI58,'alle Spiele'!$J58='alle Spiele'!DJ58),Punktsystem!$B$5,IF(OR(AND('alle Spiele'!$H58-'alle Spiele'!$J58&lt;0,'alle Spiele'!DI58-'alle Spiele'!DJ58&lt;0),AND('alle Spiele'!$H58-'alle Spiele'!$J58&gt;0,'alle Spiele'!DI58-'alle Spiele'!DJ58&gt;0),AND('alle Spiele'!$H58-'alle Spiele'!$J58=0,'alle Spiele'!DI58-'alle Spiele'!DJ58=0)),Punktsystem!$B$6,0)))</f>
        <v>0</v>
      </c>
      <c r="DJ58" s="224">
        <f>IF(DI58=Punktsystem!$B$6,IF(AND(Punktsystem!$D$9&lt;&gt;"",'alle Spiele'!$H58-'alle Spiele'!$J58='alle Spiele'!DI58-'alle Spiele'!DJ58,'alle Spiele'!$H58&lt;&gt;'alle Spiele'!$J58),Punktsystem!$B$9,0)+IF(AND(Punktsystem!$D$11&lt;&gt;"",OR('alle Spiele'!$H58='alle Spiele'!DI58,'alle Spiele'!$J58='alle Spiele'!DJ58)),Punktsystem!$B$11,0)+IF(AND(Punktsystem!$D$10&lt;&gt;"",'alle Spiele'!$H58='alle Spiele'!$J58,'alle Spiele'!DI58='alle Spiele'!DJ58,ABS('alle Spiele'!$H58-'alle Spiele'!DI58)=1),Punktsystem!$B$10,0),0)</f>
        <v>0</v>
      </c>
      <c r="DK58" s="225">
        <f>IF(DI58=Punktsystem!$B$5,IF(AND(Punktsystem!$I$14&lt;&gt;"",'alle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DL58" s="230">
        <f>IF(OR('alle Spiele'!DL58="",'alle Spiele'!DM58=""),0,IF(AND('alle Spiele'!$H58='alle Spiele'!DL58,'alle Spiele'!$J58='alle Spiele'!DM58),Punktsystem!$B$5,IF(OR(AND('alle Spiele'!$H58-'alle Spiele'!$J58&lt;0,'alle Spiele'!DL58-'alle Spiele'!DM58&lt;0),AND('alle Spiele'!$H58-'alle Spiele'!$J58&gt;0,'alle Spiele'!DL58-'alle Spiele'!DM58&gt;0),AND('alle Spiele'!$H58-'alle Spiele'!$J58=0,'alle Spiele'!DL58-'alle Spiele'!DM58=0)),Punktsystem!$B$6,0)))</f>
        <v>0</v>
      </c>
      <c r="DM58" s="224">
        <f>IF(DL58=Punktsystem!$B$6,IF(AND(Punktsystem!$D$9&lt;&gt;"",'alle Spiele'!$H58-'alle Spiele'!$J58='alle Spiele'!DL58-'alle Spiele'!DM58,'alle Spiele'!$H58&lt;&gt;'alle Spiele'!$J58),Punktsystem!$B$9,0)+IF(AND(Punktsystem!$D$11&lt;&gt;"",OR('alle Spiele'!$H58='alle Spiele'!DL58,'alle Spiele'!$J58='alle Spiele'!DM58)),Punktsystem!$B$11,0)+IF(AND(Punktsystem!$D$10&lt;&gt;"",'alle Spiele'!$H58='alle Spiele'!$J58,'alle Spiele'!DL58='alle Spiele'!DM58,ABS('alle Spiele'!$H58-'alle Spiele'!DL58)=1),Punktsystem!$B$10,0),0)</f>
        <v>0</v>
      </c>
      <c r="DN58" s="225">
        <f>IF(DL58=Punktsystem!$B$5,IF(AND(Punktsystem!$I$14&lt;&gt;"",'alle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DO58" s="230">
        <f>IF(OR('alle Spiele'!DO58="",'alle Spiele'!DP58=""),0,IF(AND('alle Spiele'!$H58='alle Spiele'!DO58,'alle Spiele'!$J58='alle Spiele'!DP58),Punktsystem!$B$5,IF(OR(AND('alle Spiele'!$H58-'alle Spiele'!$J58&lt;0,'alle Spiele'!DO58-'alle Spiele'!DP58&lt;0),AND('alle Spiele'!$H58-'alle Spiele'!$J58&gt;0,'alle Spiele'!DO58-'alle Spiele'!DP58&gt;0),AND('alle Spiele'!$H58-'alle Spiele'!$J58=0,'alle Spiele'!DO58-'alle Spiele'!DP58=0)),Punktsystem!$B$6,0)))</f>
        <v>0</v>
      </c>
      <c r="DP58" s="224">
        <f>IF(DO58=Punktsystem!$B$6,IF(AND(Punktsystem!$D$9&lt;&gt;"",'alle Spiele'!$H58-'alle Spiele'!$J58='alle Spiele'!DO58-'alle Spiele'!DP58,'alle Spiele'!$H58&lt;&gt;'alle Spiele'!$J58),Punktsystem!$B$9,0)+IF(AND(Punktsystem!$D$11&lt;&gt;"",OR('alle Spiele'!$H58='alle Spiele'!DO58,'alle Spiele'!$J58='alle Spiele'!DP58)),Punktsystem!$B$11,0)+IF(AND(Punktsystem!$D$10&lt;&gt;"",'alle Spiele'!$H58='alle Spiele'!$J58,'alle Spiele'!DO58='alle Spiele'!DP58,ABS('alle Spiele'!$H58-'alle Spiele'!DO58)=1),Punktsystem!$B$10,0),0)</f>
        <v>0</v>
      </c>
      <c r="DQ58" s="225">
        <f>IF(DO58=Punktsystem!$B$5,IF(AND(Punktsystem!$I$14&lt;&gt;"",'alle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DR58" s="230">
        <f>IF(OR('alle Spiele'!DR58="",'alle Spiele'!DS58=""),0,IF(AND('alle Spiele'!$H58='alle Spiele'!DR58,'alle Spiele'!$J58='alle Spiele'!DS58),Punktsystem!$B$5,IF(OR(AND('alle Spiele'!$H58-'alle Spiele'!$J58&lt;0,'alle Spiele'!DR58-'alle Spiele'!DS58&lt;0),AND('alle Spiele'!$H58-'alle Spiele'!$J58&gt;0,'alle Spiele'!DR58-'alle Spiele'!DS58&gt;0),AND('alle Spiele'!$H58-'alle Spiele'!$J58=0,'alle Spiele'!DR58-'alle Spiele'!DS58=0)),Punktsystem!$B$6,0)))</f>
        <v>0</v>
      </c>
      <c r="DS58" s="224">
        <f>IF(DR58=Punktsystem!$B$6,IF(AND(Punktsystem!$D$9&lt;&gt;"",'alle Spiele'!$H58-'alle Spiele'!$J58='alle Spiele'!DR58-'alle Spiele'!DS58,'alle Spiele'!$H58&lt;&gt;'alle Spiele'!$J58),Punktsystem!$B$9,0)+IF(AND(Punktsystem!$D$11&lt;&gt;"",OR('alle Spiele'!$H58='alle Spiele'!DR58,'alle Spiele'!$J58='alle Spiele'!DS58)),Punktsystem!$B$11,0)+IF(AND(Punktsystem!$D$10&lt;&gt;"",'alle Spiele'!$H58='alle Spiele'!$J58,'alle Spiele'!DR58='alle Spiele'!DS58,ABS('alle Spiele'!$H58-'alle Spiele'!DR58)=1),Punktsystem!$B$10,0),0)</f>
        <v>0</v>
      </c>
      <c r="DT58" s="225">
        <f>IF(DR58=Punktsystem!$B$5,IF(AND(Punktsystem!$I$14&lt;&gt;"",'alle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DU58" s="230">
        <f>IF(OR('alle Spiele'!DU58="",'alle Spiele'!DV58=""),0,IF(AND('alle Spiele'!$H58='alle Spiele'!DU58,'alle Spiele'!$J58='alle Spiele'!DV58),Punktsystem!$B$5,IF(OR(AND('alle Spiele'!$H58-'alle Spiele'!$J58&lt;0,'alle Spiele'!DU58-'alle Spiele'!DV58&lt;0),AND('alle Spiele'!$H58-'alle Spiele'!$J58&gt;0,'alle Spiele'!DU58-'alle Spiele'!DV58&gt;0),AND('alle Spiele'!$H58-'alle Spiele'!$J58=0,'alle Spiele'!DU58-'alle Spiele'!DV58=0)),Punktsystem!$B$6,0)))</f>
        <v>0</v>
      </c>
      <c r="DV58" s="224">
        <f>IF(DU58=Punktsystem!$B$6,IF(AND(Punktsystem!$D$9&lt;&gt;"",'alle Spiele'!$H58-'alle Spiele'!$J58='alle Spiele'!DU58-'alle Spiele'!DV58,'alle Spiele'!$H58&lt;&gt;'alle Spiele'!$J58),Punktsystem!$B$9,0)+IF(AND(Punktsystem!$D$11&lt;&gt;"",OR('alle Spiele'!$H58='alle Spiele'!DU58,'alle Spiele'!$J58='alle Spiele'!DV58)),Punktsystem!$B$11,0)+IF(AND(Punktsystem!$D$10&lt;&gt;"",'alle Spiele'!$H58='alle Spiele'!$J58,'alle Spiele'!DU58='alle Spiele'!DV58,ABS('alle Spiele'!$H58-'alle Spiele'!DU58)=1),Punktsystem!$B$10,0),0)</f>
        <v>0</v>
      </c>
      <c r="DW58" s="225">
        <f>IF(DU58=Punktsystem!$B$5,IF(AND(Punktsystem!$I$14&lt;&gt;"",'alle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DX58" s="230">
        <f>IF(OR('alle Spiele'!DX58="",'alle Spiele'!DY58=""),0,IF(AND('alle Spiele'!$H58='alle Spiele'!DX58,'alle Spiele'!$J58='alle Spiele'!DY58),Punktsystem!$B$5,IF(OR(AND('alle Spiele'!$H58-'alle Spiele'!$J58&lt;0,'alle Spiele'!DX58-'alle Spiele'!DY58&lt;0),AND('alle Spiele'!$H58-'alle Spiele'!$J58&gt;0,'alle Spiele'!DX58-'alle Spiele'!DY58&gt;0),AND('alle Spiele'!$H58-'alle Spiele'!$J58=0,'alle Spiele'!DX58-'alle Spiele'!DY58=0)),Punktsystem!$B$6,0)))</f>
        <v>0</v>
      </c>
      <c r="DY58" s="224">
        <f>IF(DX58=Punktsystem!$B$6,IF(AND(Punktsystem!$D$9&lt;&gt;"",'alle Spiele'!$H58-'alle Spiele'!$J58='alle Spiele'!DX58-'alle Spiele'!DY58,'alle Spiele'!$H58&lt;&gt;'alle Spiele'!$J58),Punktsystem!$B$9,0)+IF(AND(Punktsystem!$D$11&lt;&gt;"",OR('alle Spiele'!$H58='alle Spiele'!DX58,'alle Spiele'!$J58='alle Spiele'!DY58)),Punktsystem!$B$11,0)+IF(AND(Punktsystem!$D$10&lt;&gt;"",'alle Spiele'!$H58='alle Spiele'!$J58,'alle Spiele'!DX58='alle Spiele'!DY58,ABS('alle Spiele'!$H58-'alle Spiele'!DX58)=1),Punktsystem!$B$10,0),0)</f>
        <v>0</v>
      </c>
      <c r="DZ58" s="225">
        <f>IF(DX58=Punktsystem!$B$5,IF(AND(Punktsystem!$I$14&lt;&gt;"",'alle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EA58" s="230">
        <f>IF(OR('alle Spiele'!EA58="",'alle Spiele'!EB58=""),0,IF(AND('alle Spiele'!$H58='alle Spiele'!EA58,'alle Spiele'!$J58='alle Spiele'!EB58),Punktsystem!$B$5,IF(OR(AND('alle Spiele'!$H58-'alle Spiele'!$J58&lt;0,'alle Spiele'!EA58-'alle Spiele'!EB58&lt;0),AND('alle Spiele'!$H58-'alle Spiele'!$J58&gt;0,'alle Spiele'!EA58-'alle Spiele'!EB58&gt;0),AND('alle Spiele'!$H58-'alle Spiele'!$J58=0,'alle Spiele'!EA58-'alle Spiele'!EB58=0)),Punktsystem!$B$6,0)))</f>
        <v>0</v>
      </c>
      <c r="EB58" s="224">
        <f>IF(EA58=Punktsystem!$B$6,IF(AND(Punktsystem!$D$9&lt;&gt;"",'alle Spiele'!$H58-'alle Spiele'!$J58='alle Spiele'!EA58-'alle Spiele'!EB58,'alle Spiele'!$H58&lt;&gt;'alle Spiele'!$J58),Punktsystem!$B$9,0)+IF(AND(Punktsystem!$D$11&lt;&gt;"",OR('alle Spiele'!$H58='alle Spiele'!EA58,'alle Spiele'!$J58='alle Spiele'!EB58)),Punktsystem!$B$11,0)+IF(AND(Punktsystem!$D$10&lt;&gt;"",'alle Spiele'!$H58='alle Spiele'!$J58,'alle Spiele'!EA58='alle Spiele'!EB58,ABS('alle Spiele'!$H58-'alle Spiele'!EA58)=1),Punktsystem!$B$10,0),0)</f>
        <v>0</v>
      </c>
      <c r="EC58" s="225">
        <f>IF(EA58=Punktsystem!$B$5,IF(AND(Punktsystem!$I$14&lt;&gt;"",'alle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ED58" s="230">
        <f>IF(OR('alle Spiele'!ED58="",'alle Spiele'!EE58=""),0,IF(AND('alle Spiele'!$H58='alle Spiele'!ED58,'alle Spiele'!$J58='alle Spiele'!EE58),Punktsystem!$B$5,IF(OR(AND('alle Spiele'!$H58-'alle Spiele'!$J58&lt;0,'alle Spiele'!ED58-'alle Spiele'!EE58&lt;0),AND('alle Spiele'!$H58-'alle Spiele'!$J58&gt;0,'alle Spiele'!ED58-'alle Spiele'!EE58&gt;0),AND('alle Spiele'!$H58-'alle Spiele'!$J58=0,'alle Spiele'!ED58-'alle Spiele'!EE58=0)),Punktsystem!$B$6,0)))</f>
        <v>0</v>
      </c>
      <c r="EE58" s="224">
        <f>IF(ED58=Punktsystem!$B$6,IF(AND(Punktsystem!$D$9&lt;&gt;"",'alle Spiele'!$H58-'alle Spiele'!$J58='alle Spiele'!ED58-'alle Spiele'!EE58,'alle Spiele'!$H58&lt;&gt;'alle Spiele'!$J58),Punktsystem!$B$9,0)+IF(AND(Punktsystem!$D$11&lt;&gt;"",OR('alle Spiele'!$H58='alle Spiele'!ED58,'alle Spiele'!$J58='alle Spiele'!EE58)),Punktsystem!$B$11,0)+IF(AND(Punktsystem!$D$10&lt;&gt;"",'alle Spiele'!$H58='alle Spiele'!$J58,'alle Spiele'!ED58='alle Spiele'!EE58,ABS('alle Spiele'!$H58-'alle Spiele'!ED58)=1),Punktsystem!$B$10,0),0)</f>
        <v>0</v>
      </c>
      <c r="EF58" s="225">
        <f>IF(ED58=Punktsystem!$B$5,IF(AND(Punktsystem!$I$14&lt;&gt;"",'alle Spiele'!$H58+'alle Spiele'!$J58&gt;Punktsystem!$D$14),('alle Spiele'!$H58+'alle Spiele'!$J58-Punktsystem!$D$14)*Punktsystem!$F$14,0)+IF(AND(Punktsystem!$I$15&lt;&gt;"",ABS('alle Spiele'!$H58-'alle Spiele'!$J58)&gt;Punktsystem!$D$15),(ABS('alle Spiele'!$H58-'alle Spiele'!$J58)-Punktsystem!$D$15)*Punktsystem!$F$15,0),0)</f>
        <v>0</v>
      </c>
      <c r="EG58" s="230">
        <f>IF(OR('alle Spiele'!EG58="",'alle Spiele'!EH58=""),0,IF(AND('alle Spiele'!$H58='alle Spiele'!EG58,'alle Spiele'!$J58='alle Spiele'!EH58),Punktsystem!$B$5,IF(OR(AND('alle Spiele'!$H58-'alle Spiele'!$J58&lt;0,'alle Spiele'!EG58-'alle Spiele'!EH58&lt;0),AND('alle Spiele'!$H58-'alle Spiele'!$J58&gt;0,'alle Spiele'!EG58-'alle Spiele'!EH58&gt;0),AND('alle Spiele'!$H58-'alle Spiele'!$J58=0,'alle Spiele'!EG58-'alle Spiele'!EH58=0)),Punktsystem!$B$6,0)))</f>
        <v>0</v>
      </c>
      <c r="EH58" s="224">
        <f>IF(EG58=Punktsystem!$B$6,IF(AND(Punktsystem!$D$9&lt;&gt;"",'alle Spiele'!$H58-'alle Spiele'!$J58='alle Spiele'!EG58-'alle Spiele'!EH58,'alle Spiele'!$H58&lt;&gt;'alle Spiele'!$J58),Punktsystem!$B$9,0)+IF(AND(Punktsystem!$D$11&lt;&gt;"",OR('alle Spiele'!$H58='alle Spiele'!EG58,'alle Spiele'!$J58='alle Spiele'!EH58)),Punktsystem!$B$11,0)+IF(AND(Punktsystem!$D$10&lt;&gt;"",'alle Spiele'!$H58='alle Spiele'!$J58,'alle Spiele'!EG58='alle Spiele'!EH58,ABS('alle Spiele'!$H58-'alle Spiele'!EG58)=1),Punktsystem!$B$10,0),0)</f>
        <v>0</v>
      </c>
      <c r="EI58" s="225">
        <f>IF(EG58=Punktsystem!$B$5,IF(AND(Punktsystem!$I$14&lt;&gt;"",'alle Spiele'!$H58+'alle Spiele'!$J58&gt;Punktsystem!$D$14),('alle Spiele'!$H58+'alle Spiele'!$J58-Punktsystem!$D$14)*Punktsystem!$F$14,0)+IF(AND(Punktsystem!$I$15&lt;&gt;"",ABS('alle Spiele'!$H58-'alle Spiele'!$J58)&gt;Punktsystem!$D$15),(ABS('alle Spiele'!$H58-'alle Spiele'!$J58)-Punktsystem!$D$15)*Punktsystem!$F$15,0),0)</f>
        <v>0</v>
      </c>
    </row>
    <row r="59" spans="1:139" ht="13.5" thickBot="1" x14ac:dyDescent="0.25">
      <c r="A59"/>
      <c r="B59"/>
      <c r="C59"/>
      <c r="D59"/>
      <c r="E59"/>
      <c r="F59"/>
      <c r="G59"/>
      <c r="H59"/>
      <c r="J59"/>
      <c r="K59"/>
      <c r="L59"/>
      <c r="M59"/>
      <c r="N59"/>
      <c r="O59"/>
      <c r="P59"/>
      <c r="Q59"/>
      <c r="T59" s="231">
        <f>IF(OR('alle Spiele'!T59="",'alle Spiele'!U59=""),0,IF(AND('alle Spiele'!$H59='alle Spiele'!T59,'alle Spiele'!$J59='alle Spiele'!U59),Punktsystem!$B$5,IF(OR(AND('alle Spiele'!$H59-'alle Spiele'!$J59&lt;0,'alle Spiele'!T59-'alle Spiele'!U59&lt;0),AND('alle Spiele'!$H59-'alle Spiele'!$J59&gt;0,'alle Spiele'!T59-'alle Spiele'!U59&gt;0),AND('alle Spiele'!$H59-'alle Spiele'!$J59=0,'alle Spiele'!T59-'alle Spiele'!U59=0)),Punktsystem!$B$6,0)))</f>
        <v>0</v>
      </c>
      <c r="U59" s="226">
        <f>IF(T59=Punktsystem!$B$6,IF(AND(Punktsystem!$D$9&lt;&gt;"",'alle Spiele'!$H59-'alle Spiele'!$J59='alle Spiele'!T59-'alle Spiele'!U59,'alle Spiele'!$H59&lt;&gt;'alle Spiele'!$J59),Punktsystem!$B$9,0)+IF(AND(Punktsystem!$D$11&lt;&gt;"",OR('alle Spiele'!$H59='alle Spiele'!T59,'alle Spiele'!$J59='alle Spiele'!U59)),Punktsystem!$B$11,0)+IF(AND(Punktsystem!$D$10&lt;&gt;"",'alle Spiele'!$H59='alle Spiele'!$J59,'alle Spiele'!T59='alle Spiele'!U59,ABS('alle Spiele'!$H59-'alle Spiele'!T59)=1),Punktsystem!$B$10,0),0)</f>
        <v>0</v>
      </c>
      <c r="V59" s="227">
        <f>IF(T59=Punktsystem!$B$5,IF(AND(Punktsystem!$I$14&lt;&gt;"",'alle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W59" s="231">
        <f>IF(OR('alle Spiele'!W59="",'alle Spiele'!X59=""),0,IF(AND('alle Spiele'!$H59='alle Spiele'!W59,'alle Spiele'!$J59='alle Spiele'!X59),Punktsystem!$B$5,IF(OR(AND('alle Spiele'!$H59-'alle Spiele'!$J59&lt;0,'alle Spiele'!W59-'alle Spiele'!X59&lt;0),AND('alle Spiele'!$H59-'alle Spiele'!$J59&gt;0,'alle Spiele'!W59-'alle Spiele'!X59&gt;0),AND('alle Spiele'!$H59-'alle Spiele'!$J59=0,'alle Spiele'!W59-'alle Spiele'!X59=0)),Punktsystem!$B$6,0)))</f>
        <v>0</v>
      </c>
      <c r="X59" s="226">
        <f>IF(W59=Punktsystem!$B$6,IF(AND(Punktsystem!$D$9&lt;&gt;"",'alle Spiele'!$H59-'alle Spiele'!$J59='alle Spiele'!W59-'alle Spiele'!X59,'alle Spiele'!$H59&lt;&gt;'alle Spiele'!$J59),Punktsystem!$B$9,0)+IF(AND(Punktsystem!$D$11&lt;&gt;"",OR('alle Spiele'!$H59='alle Spiele'!W59,'alle Spiele'!$J59='alle Spiele'!X59)),Punktsystem!$B$11,0)+IF(AND(Punktsystem!$D$10&lt;&gt;"",'alle Spiele'!$H59='alle Spiele'!$J59,'alle Spiele'!W59='alle Spiele'!X59,ABS('alle Spiele'!$H59-'alle Spiele'!W59)=1),Punktsystem!$B$10,0),0)</f>
        <v>0</v>
      </c>
      <c r="Y59" s="227">
        <f>IF(W59=Punktsystem!$B$5,IF(AND(Punktsystem!$I$14&lt;&gt;"",'alle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Z59" s="231">
        <f>IF(OR('alle Spiele'!Z59="",'alle Spiele'!AA59=""),0,IF(AND('alle Spiele'!$H59='alle Spiele'!Z59,'alle Spiele'!$J59='alle Spiele'!AA59),Punktsystem!$B$5,IF(OR(AND('alle Spiele'!$H59-'alle Spiele'!$J59&lt;0,'alle Spiele'!Z59-'alle Spiele'!AA59&lt;0),AND('alle Spiele'!$H59-'alle Spiele'!$J59&gt;0,'alle Spiele'!Z59-'alle Spiele'!AA59&gt;0),AND('alle Spiele'!$H59-'alle Spiele'!$J59=0,'alle Spiele'!Z59-'alle Spiele'!AA59=0)),Punktsystem!$B$6,0)))</f>
        <v>0</v>
      </c>
      <c r="AA59" s="226">
        <f>IF(Z59=Punktsystem!$B$6,IF(AND(Punktsystem!$D$9&lt;&gt;"",'alle Spiele'!$H59-'alle Spiele'!$J59='alle Spiele'!Z59-'alle Spiele'!AA59,'alle Spiele'!$H59&lt;&gt;'alle Spiele'!$J59),Punktsystem!$B$9,0)+IF(AND(Punktsystem!$D$11&lt;&gt;"",OR('alle Spiele'!$H59='alle Spiele'!Z59,'alle Spiele'!$J59='alle Spiele'!AA59)),Punktsystem!$B$11,0)+IF(AND(Punktsystem!$D$10&lt;&gt;"",'alle Spiele'!$H59='alle Spiele'!$J59,'alle Spiele'!Z59='alle Spiele'!AA59,ABS('alle Spiele'!$H59-'alle Spiele'!Z59)=1),Punktsystem!$B$10,0),0)</f>
        <v>0</v>
      </c>
      <c r="AB59" s="227">
        <f>IF(Z59=Punktsystem!$B$5,IF(AND(Punktsystem!$I$14&lt;&gt;"",'alle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AC59" s="231">
        <f>IF(OR('alle Spiele'!AC59="",'alle Spiele'!AD59=""),0,IF(AND('alle Spiele'!$H59='alle Spiele'!AC59,'alle Spiele'!$J59='alle Spiele'!AD59),Punktsystem!$B$5,IF(OR(AND('alle Spiele'!$H59-'alle Spiele'!$J59&lt;0,'alle Spiele'!AC59-'alle Spiele'!AD59&lt;0),AND('alle Spiele'!$H59-'alle Spiele'!$J59&gt;0,'alle Spiele'!AC59-'alle Spiele'!AD59&gt;0),AND('alle Spiele'!$H59-'alle Spiele'!$J59=0,'alle Spiele'!AC59-'alle Spiele'!AD59=0)),Punktsystem!$B$6,0)))</f>
        <v>0</v>
      </c>
      <c r="AD59" s="226">
        <f>IF(AC59=Punktsystem!$B$6,IF(AND(Punktsystem!$D$9&lt;&gt;"",'alle Spiele'!$H59-'alle Spiele'!$J59='alle Spiele'!AC59-'alle Spiele'!AD59,'alle Spiele'!$H59&lt;&gt;'alle Spiele'!$J59),Punktsystem!$B$9,0)+IF(AND(Punktsystem!$D$11&lt;&gt;"",OR('alle Spiele'!$H59='alle Spiele'!AC59,'alle Spiele'!$J59='alle Spiele'!AD59)),Punktsystem!$B$11,0)+IF(AND(Punktsystem!$D$10&lt;&gt;"",'alle Spiele'!$H59='alle Spiele'!$J59,'alle Spiele'!AC59='alle Spiele'!AD59,ABS('alle Spiele'!$H59-'alle Spiele'!AC59)=1),Punktsystem!$B$10,0),0)</f>
        <v>0</v>
      </c>
      <c r="AE59" s="227">
        <f>IF(AC59=Punktsystem!$B$5,IF(AND(Punktsystem!$I$14&lt;&gt;"",'alle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AF59" s="231">
        <f>IF(OR('alle Spiele'!AF59="",'alle Spiele'!AG59=""),0,IF(AND('alle Spiele'!$H59='alle Spiele'!AF59,'alle Spiele'!$J59='alle Spiele'!AG59),Punktsystem!$B$5,IF(OR(AND('alle Spiele'!$H59-'alle Spiele'!$J59&lt;0,'alle Spiele'!AF59-'alle Spiele'!AG59&lt;0),AND('alle Spiele'!$H59-'alle Spiele'!$J59&gt;0,'alle Spiele'!AF59-'alle Spiele'!AG59&gt;0),AND('alle Spiele'!$H59-'alle Spiele'!$J59=0,'alle Spiele'!AF59-'alle Spiele'!AG59=0)),Punktsystem!$B$6,0)))</f>
        <v>0</v>
      </c>
      <c r="AG59" s="226">
        <f>IF(AF59=Punktsystem!$B$6,IF(AND(Punktsystem!$D$9&lt;&gt;"",'alle Spiele'!$H59-'alle Spiele'!$J59='alle Spiele'!AF59-'alle Spiele'!AG59,'alle Spiele'!$H59&lt;&gt;'alle Spiele'!$J59),Punktsystem!$B$9,0)+IF(AND(Punktsystem!$D$11&lt;&gt;"",OR('alle Spiele'!$H59='alle Spiele'!AF59,'alle Spiele'!$J59='alle Spiele'!AG59)),Punktsystem!$B$11,0)+IF(AND(Punktsystem!$D$10&lt;&gt;"",'alle Spiele'!$H59='alle Spiele'!$J59,'alle Spiele'!AF59='alle Spiele'!AG59,ABS('alle Spiele'!$H59-'alle Spiele'!AF59)=1),Punktsystem!$B$10,0),0)</f>
        <v>0</v>
      </c>
      <c r="AH59" s="227">
        <f>IF(AF59=Punktsystem!$B$5,IF(AND(Punktsystem!$I$14&lt;&gt;"",'alle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AI59" s="231">
        <f>IF(OR('alle Spiele'!AI59="",'alle Spiele'!AJ59=""),0,IF(AND('alle Spiele'!$H59='alle Spiele'!AI59,'alle Spiele'!$J59='alle Spiele'!AJ59),Punktsystem!$B$5,IF(OR(AND('alle Spiele'!$H59-'alle Spiele'!$J59&lt;0,'alle Spiele'!AI59-'alle Spiele'!AJ59&lt;0),AND('alle Spiele'!$H59-'alle Spiele'!$J59&gt;0,'alle Spiele'!AI59-'alle Spiele'!AJ59&gt;0),AND('alle Spiele'!$H59-'alle Spiele'!$J59=0,'alle Spiele'!AI59-'alle Spiele'!AJ59=0)),Punktsystem!$B$6,0)))</f>
        <v>0</v>
      </c>
      <c r="AJ59" s="226">
        <f>IF(AI59=Punktsystem!$B$6,IF(AND(Punktsystem!$D$9&lt;&gt;"",'alle Spiele'!$H59-'alle Spiele'!$J59='alle Spiele'!AI59-'alle Spiele'!AJ59,'alle Spiele'!$H59&lt;&gt;'alle Spiele'!$J59),Punktsystem!$B$9,0)+IF(AND(Punktsystem!$D$11&lt;&gt;"",OR('alle Spiele'!$H59='alle Spiele'!AI59,'alle Spiele'!$J59='alle Spiele'!AJ59)),Punktsystem!$B$11,0)+IF(AND(Punktsystem!$D$10&lt;&gt;"",'alle Spiele'!$H59='alle Spiele'!$J59,'alle Spiele'!AI59='alle Spiele'!AJ59,ABS('alle Spiele'!$H59-'alle Spiele'!AI59)=1),Punktsystem!$B$10,0),0)</f>
        <v>0</v>
      </c>
      <c r="AK59" s="227">
        <f>IF(AI59=Punktsystem!$B$5,IF(AND(Punktsystem!$I$14&lt;&gt;"",'alle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AL59" s="231">
        <f>IF(OR('alle Spiele'!AL59="",'alle Spiele'!AM59=""),0,IF(AND('alle Spiele'!$H59='alle Spiele'!AL59,'alle Spiele'!$J59='alle Spiele'!AM59),Punktsystem!$B$5,IF(OR(AND('alle Spiele'!$H59-'alle Spiele'!$J59&lt;0,'alle Spiele'!AL59-'alle Spiele'!AM59&lt;0),AND('alle Spiele'!$H59-'alle Spiele'!$J59&gt;0,'alle Spiele'!AL59-'alle Spiele'!AM59&gt;0),AND('alle Spiele'!$H59-'alle Spiele'!$J59=0,'alle Spiele'!AL59-'alle Spiele'!AM59=0)),Punktsystem!$B$6,0)))</f>
        <v>0</v>
      </c>
      <c r="AM59" s="226">
        <f>IF(AL59=Punktsystem!$B$6,IF(AND(Punktsystem!$D$9&lt;&gt;"",'alle Spiele'!$H59-'alle Spiele'!$J59='alle Spiele'!AL59-'alle Spiele'!AM59,'alle Spiele'!$H59&lt;&gt;'alle Spiele'!$J59),Punktsystem!$B$9,0)+IF(AND(Punktsystem!$D$11&lt;&gt;"",OR('alle Spiele'!$H59='alle Spiele'!AL59,'alle Spiele'!$J59='alle Spiele'!AM59)),Punktsystem!$B$11,0)+IF(AND(Punktsystem!$D$10&lt;&gt;"",'alle Spiele'!$H59='alle Spiele'!$J59,'alle Spiele'!AL59='alle Spiele'!AM59,ABS('alle Spiele'!$H59-'alle Spiele'!AL59)=1),Punktsystem!$B$10,0),0)</f>
        <v>0</v>
      </c>
      <c r="AN59" s="227">
        <f>IF(AL59=Punktsystem!$B$5,IF(AND(Punktsystem!$I$14&lt;&gt;"",'alle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AO59" s="231">
        <f>IF(OR('alle Spiele'!AO59="",'alle Spiele'!AP59=""),0,IF(AND('alle Spiele'!$H59='alle Spiele'!AO59,'alle Spiele'!$J59='alle Spiele'!AP59),Punktsystem!$B$5,IF(OR(AND('alle Spiele'!$H59-'alle Spiele'!$J59&lt;0,'alle Spiele'!AO59-'alle Spiele'!AP59&lt;0),AND('alle Spiele'!$H59-'alle Spiele'!$J59&gt;0,'alle Spiele'!AO59-'alle Spiele'!AP59&gt;0),AND('alle Spiele'!$H59-'alle Spiele'!$J59=0,'alle Spiele'!AO59-'alle Spiele'!AP59=0)),Punktsystem!$B$6,0)))</f>
        <v>0</v>
      </c>
      <c r="AP59" s="226">
        <f>IF(AO59=Punktsystem!$B$6,IF(AND(Punktsystem!$D$9&lt;&gt;"",'alle Spiele'!$H59-'alle Spiele'!$J59='alle Spiele'!AO59-'alle Spiele'!AP59,'alle Spiele'!$H59&lt;&gt;'alle Spiele'!$J59),Punktsystem!$B$9,0)+IF(AND(Punktsystem!$D$11&lt;&gt;"",OR('alle Spiele'!$H59='alle Spiele'!AO59,'alle Spiele'!$J59='alle Spiele'!AP59)),Punktsystem!$B$11,0)+IF(AND(Punktsystem!$D$10&lt;&gt;"",'alle Spiele'!$H59='alle Spiele'!$J59,'alle Spiele'!AO59='alle Spiele'!AP59,ABS('alle Spiele'!$H59-'alle Spiele'!AO59)=1),Punktsystem!$B$10,0),0)</f>
        <v>0</v>
      </c>
      <c r="AQ59" s="227">
        <f>IF(AO59=Punktsystem!$B$5,IF(AND(Punktsystem!$I$14&lt;&gt;"",'alle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AR59" s="231">
        <f>IF(OR('alle Spiele'!AR59="",'alle Spiele'!AS59=""),0,IF(AND('alle Spiele'!$H59='alle Spiele'!AR59,'alle Spiele'!$J59='alle Spiele'!AS59),Punktsystem!$B$5,IF(OR(AND('alle Spiele'!$H59-'alle Spiele'!$J59&lt;0,'alle Spiele'!AR59-'alle Spiele'!AS59&lt;0),AND('alle Spiele'!$H59-'alle Spiele'!$J59&gt;0,'alle Spiele'!AR59-'alle Spiele'!AS59&gt;0),AND('alle Spiele'!$H59-'alle Spiele'!$J59=0,'alle Spiele'!AR59-'alle Spiele'!AS59=0)),Punktsystem!$B$6,0)))</f>
        <v>0</v>
      </c>
      <c r="AS59" s="226">
        <f>IF(AR59=Punktsystem!$B$6,IF(AND(Punktsystem!$D$9&lt;&gt;"",'alle Spiele'!$H59-'alle Spiele'!$J59='alle Spiele'!AR59-'alle Spiele'!AS59,'alle Spiele'!$H59&lt;&gt;'alle Spiele'!$J59),Punktsystem!$B$9,0)+IF(AND(Punktsystem!$D$11&lt;&gt;"",OR('alle Spiele'!$H59='alle Spiele'!AR59,'alle Spiele'!$J59='alle Spiele'!AS59)),Punktsystem!$B$11,0)+IF(AND(Punktsystem!$D$10&lt;&gt;"",'alle Spiele'!$H59='alle Spiele'!$J59,'alle Spiele'!AR59='alle Spiele'!AS59,ABS('alle Spiele'!$H59-'alle Spiele'!AR59)=1),Punktsystem!$B$10,0),0)</f>
        <v>0</v>
      </c>
      <c r="AT59" s="227">
        <f>IF(AR59=Punktsystem!$B$5,IF(AND(Punktsystem!$I$14&lt;&gt;"",'alle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AU59" s="231">
        <f>IF(OR('alle Spiele'!AU59="",'alle Spiele'!AV59=""),0,IF(AND('alle Spiele'!$H59='alle Spiele'!AU59,'alle Spiele'!$J59='alle Spiele'!AV59),Punktsystem!$B$5,IF(OR(AND('alle Spiele'!$H59-'alle Spiele'!$J59&lt;0,'alle Spiele'!AU59-'alle Spiele'!AV59&lt;0),AND('alle Spiele'!$H59-'alle Spiele'!$J59&gt;0,'alle Spiele'!AU59-'alle Spiele'!AV59&gt;0),AND('alle Spiele'!$H59-'alle Spiele'!$J59=0,'alle Spiele'!AU59-'alle Spiele'!AV59=0)),Punktsystem!$B$6,0)))</f>
        <v>0</v>
      </c>
      <c r="AV59" s="226">
        <f>IF(AU59=Punktsystem!$B$6,IF(AND(Punktsystem!$D$9&lt;&gt;"",'alle Spiele'!$H59-'alle Spiele'!$J59='alle Spiele'!AU59-'alle Spiele'!AV59,'alle Spiele'!$H59&lt;&gt;'alle Spiele'!$J59),Punktsystem!$B$9,0)+IF(AND(Punktsystem!$D$11&lt;&gt;"",OR('alle Spiele'!$H59='alle Spiele'!AU59,'alle Spiele'!$J59='alle Spiele'!AV59)),Punktsystem!$B$11,0)+IF(AND(Punktsystem!$D$10&lt;&gt;"",'alle Spiele'!$H59='alle Spiele'!$J59,'alle Spiele'!AU59='alle Spiele'!AV59,ABS('alle Spiele'!$H59-'alle Spiele'!AU59)=1),Punktsystem!$B$10,0),0)</f>
        <v>0</v>
      </c>
      <c r="AW59" s="227">
        <f>IF(AU59=Punktsystem!$B$5,IF(AND(Punktsystem!$I$14&lt;&gt;"",'alle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AX59" s="231">
        <f>IF(OR('alle Spiele'!AX59="",'alle Spiele'!AY59=""),0,IF(AND('alle Spiele'!$H59='alle Spiele'!AX59,'alle Spiele'!$J59='alle Spiele'!AY59),Punktsystem!$B$5,IF(OR(AND('alle Spiele'!$H59-'alle Spiele'!$J59&lt;0,'alle Spiele'!AX59-'alle Spiele'!AY59&lt;0),AND('alle Spiele'!$H59-'alle Spiele'!$J59&gt;0,'alle Spiele'!AX59-'alle Spiele'!AY59&gt;0),AND('alle Spiele'!$H59-'alle Spiele'!$J59=0,'alle Spiele'!AX59-'alle Spiele'!AY59=0)),Punktsystem!$B$6,0)))</f>
        <v>0</v>
      </c>
      <c r="AY59" s="226">
        <f>IF(AX59=Punktsystem!$B$6,IF(AND(Punktsystem!$D$9&lt;&gt;"",'alle Spiele'!$H59-'alle Spiele'!$J59='alle Spiele'!AX59-'alle Spiele'!AY59,'alle Spiele'!$H59&lt;&gt;'alle Spiele'!$J59),Punktsystem!$B$9,0)+IF(AND(Punktsystem!$D$11&lt;&gt;"",OR('alle Spiele'!$H59='alle Spiele'!AX59,'alle Spiele'!$J59='alle Spiele'!AY59)),Punktsystem!$B$11,0)+IF(AND(Punktsystem!$D$10&lt;&gt;"",'alle Spiele'!$H59='alle Spiele'!$J59,'alle Spiele'!AX59='alle Spiele'!AY59,ABS('alle Spiele'!$H59-'alle Spiele'!AX59)=1),Punktsystem!$B$10,0),0)</f>
        <v>0</v>
      </c>
      <c r="AZ59" s="227">
        <f>IF(AX59=Punktsystem!$B$5,IF(AND(Punktsystem!$I$14&lt;&gt;"",'alle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BA59" s="231">
        <f>IF(OR('alle Spiele'!BA59="",'alle Spiele'!BB59=""),0,IF(AND('alle Spiele'!$H59='alle Spiele'!BA59,'alle Spiele'!$J59='alle Spiele'!BB59),Punktsystem!$B$5,IF(OR(AND('alle Spiele'!$H59-'alle Spiele'!$J59&lt;0,'alle Spiele'!BA59-'alle Spiele'!BB59&lt;0),AND('alle Spiele'!$H59-'alle Spiele'!$J59&gt;0,'alle Spiele'!BA59-'alle Spiele'!BB59&gt;0),AND('alle Spiele'!$H59-'alle Spiele'!$J59=0,'alle Spiele'!BA59-'alle Spiele'!BB59=0)),Punktsystem!$B$6,0)))</f>
        <v>0</v>
      </c>
      <c r="BB59" s="226">
        <f>IF(BA59=Punktsystem!$B$6,IF(AND(Punktsystem!$D$9&lt;&gt;"",'alle Spiele'!$H59-'alle Spiele'!$J59='alle Spiele'!BA59-'alle Spiele'!BB59,'alle Spiele'!$H59&lt;&gt;'alle Spiele'!$J59),Punktsystem!$B$9,0)+IF(AND(Punktsystem!$D$11&lt;&gt;"",OR('alle Spiele'!$H59='alle Spiele'!BA59,'alle Spiele'!$J59='alle Spiele'!BB59)),Punktsystem!$B$11,0)+IF(AND(Punktsystem!$D$10&lt;&gt;"",'alle Spiele'!$H59='alle Spiele'!$J59,'alle Spiele'!BA59='alle Spiele'!BB59,ABS('alle Spiele'!$H59-'alle Spiele'!BA59)=1),Punktsystem!$B$10,0),0)</f>
        <v>0</v>
      </c>
      <c r="BC59" s="227">
        <f>IF(BA59=Punktsystem!$B$5,IF(AND(Punktsystem!$I$14&lt;&gt;"",'alle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BD59" s="231">
        <f>IF(OR('alle Spiele'!BD59="",'alle Spiele'!BE59=""),0,IF(AND('alle Spiele'!$H59='alle Spiele'!BD59,'alle Spiele'!$J59='alle Spiele'!BE59),Punktsystem!$B$5,IF(OR(AND('alle Spiele'!$H59-'alle Spiele'!$J59&lt;0,'alle Spiele'!BD59-'alle Spiele'!BE59&lt;0),AND('alle Spiele'!$H59-'alle Spiele'!$J59&gt;0,'alle Spiele'!BD59-'alle Spiele'!BE59&gt;0),AND('alle Spiele'!$H59-'alle Spiele'!$J59=0,'alle Spiele'!BD59-'alle Spiele'!BE59=0)),Punktsystem!$B$6,0)))</f>
        <v>0</v>
      </c>
      <c r="BE59" s="226">
        <f>IF(BD59=Punktsystem!$B$6,IF(AND(Punktsystem!$D$9&lt;&gt;"",'alle Spiele'!$H59-'alle Spiele'!$J59='alle Spiele'!BD59-'alle Spiele'!BE59,'alle Spiele'!$H59&lt;&gt;'alle Spiele'!$J59),Punktsystem!$B$9,0)+IF(AND(Punktsystem!$D$11&lt;&gt;"",OR('alle Spiele'!$H59='alle Spiele'!BD59,'alle Spiele'!$J59='alle Spiele'!BE59)),Punktsystem!$B$11,0)+IF(AND(Punktsystem!$D$10&lt;&gt;"",'alle Spiele'!$H59='alle Spiele'!$J59,'alle Spiele'!BD59='alle Spiele'!BE59,ABS('alle Spiele'!$H59-'alle Spiele'!BD59)=1),Punktsystem!$B$10,0),0)</f>
        <v>0</v>
      </c>
      <c r="BF59" s="227">
        <f>IF(BD59=Punktsystem!$B$5,IF(AND(Punktsystem!$I$14&lt;&gt;"",'alle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BG59" s="231">
        <f>IF(OR('alle Spiele'!BG59="",'alle Spiele'!BH59=""),0,IF(AND('alle Spiele'!$H59='alle Spiele'!BG59,'alle Spiele'!$J59='alle Spiele'!BH59),Punktsystem!$B$5,IF(OR(AND('alle Spiele'!$H59-'alle Spiele'!$J59&lt;0,'alle Spiele'!BG59-'alle Spiele'!BH59&lt;0),AND('alle Spiele'!$H59-'alle Spiele'!$J59&gt;0,'alle Spiele'!BG59-'alle Spiele'!BH59&gt;0),AND('alle Spiele'!$H59-'alle Spiele'!$J59=0,'alle Spiele'!BG59-'alle Spiele'!BH59=0)),Punktsystem!$B$6,0)))</f>
        <v>0</v>
      </c>
      <c r="BH59" s="226">
        <f>IF(BG59=Punktsystem!$B$6,IF(AND(Punktsystem!$D$9&lt;&gt;"",'alle Spiele'!$H59-'alle Spiele'!$J59='alle Spiele'!BG59-'alle Spiele'!BH59,'alle Spiele'!$H59&lt;&gt;'alle Spiele'!$J59),Punktsystem!$B$9,0)+IF(AND(Punktsystem!$D$11&lt;&gt;"",OR('alle Spiele'!$H59='alle Spiele'!BG59,'alle Spiele'!$J59='alle Spiele'!BH59)),Punktsystem!$B$11,0)+IF(AND(Punktsystem!$D$10&lt;&gt;"",'alle Spiele'!$H59='alle Spiele'!$J59,'alle Spiele'!BG59='alle Spiele'!BH59,ABS('alle Spiele'!$H59-'alle Spiele'!BG59)=1),Punktsystem!$B$10,0),0)</f>
        <v>0</v>
      </c>
      <c r="BI59" s="227">
        <f>IF(BG59=Punktsystem!$B$5,IF(AND(Punktsystem!$I$14&lt;&gt;"",'alle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BJ59" s="231">
        <f>IF(OR('alle Spiele'!BJ59="",'alle Spiele'!BK59=""),0,IF(AND('alle Spiele'!$H59='alle Spiele'!BJ59,'alle Spiele'!$J59='alle Spiele'!BK59),Punktsystem!$B$5,IF(OR(AND('alle Spiele'!$H59-'alle Spiele'!$J59&lt;0,'alle Spiele'!BJ59-'alle Spiele'!BK59&lt;0),AND('alle Spiele'!$H59-'alle Spiele'!$J59&gt;0,'alle Spiele'!BJ59-'alle Spiele'!BK59&gt;0),AND('alle Spiele'!$H59-'alle Spiele'!$J59=0,'alle Spiele'!BJ59-'alle Spiele'!BK59=0)),Punktsystem!$B$6,0)))</f>
        <v>0</v>
      </c>
      <c r="BK59" s="226">
        <f>IF(BJ59=Punktsystem!$B$6,IF(AND(Punktsystem!$D$9&lt;&gt;"",'alle Spiele'!$H59-'alle Spiele'!$J59='alle Spiele'!BJ59-'alle Spiele'!BK59,'alle Spiele'!$H59&lt;&gt;'alle Spiele'!$J59),Punktsystem!$B$9,0)+IF(AND(Punktsystem!$D$11&lt;&gt;"",OR('alle Spiele'!$H59='alle Spiele'!BJ59,'alle Spiele'!$J59='alle Spiele'!BK59)),Punktsystem!$B$11,0)+IF(AND(Punktsystem!$D$10&lt;&gt;"",'alle Spiele'!$H59='alle Spiele'!$J59,'alle Spiele'!BJ59='alle Spiele'!BK59,ABS('alle Spiele'!$H59-'alle Spiele'!BJ59)=1),Punktsystem!$B$10,0),0)</f>
        <v>0</v>
      </c>
      <c r="BL59" s="227">
        <f>IF(BJ59=Punktsystem!$B$5,IF(AND(Punktsystem!$I$14&lt;&gt;"",'alle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BM59" s="231">
        <f>IF(OR('alle Spiele'!BM59="",'alle Spiele'!BN59=""),0,IF(AND('alle Spiele'!$H59='alle Spiele'!BM59,'alle Spiele'!$J59='alle Spiele'!BN59),Punktsystem!$B$5,IF(OR(AND('alle Spiele'!$H59-'alle Spiele'!$J59&lt;0,'alle Spiele'!BM59-'alle Spiele'!BN59&lt;0),AND('alle Spiele'!$H59-'alle Spiele'!$J59&gt;0,'alle Spiele'!BM59-'alle Spiele'!BN59&gt;0),AND('alle Spiele'!$H59-'alle Spiele'!$J59=0,'alle Spiele'!BM59-'alle Spiele'!BN59=0)),Punktsystem!$B$6,0)))</f>
        <v>0</v>
      </c>
      <c r="BN59" s="226">
        <f>IF(BM59=Punktsystem!$B$6,IF(AND(Punktsystem!$D$9&lt;&gt;"",'alle Spiele'!$H59-'alle Spiele'!$J59='alle Spiele'!BM59-'alle Spiele'!BN59,'alle Spiele'!$H59&lt;&gt;'alle Spiele'!$J59),Punktsystem!$B$9,0)+IF(AND(Punktsystem!$D$11&lt;&gt;"",OR('alle Spiele'!$H59='alle Spiele'!BM59,'alle Spiele'!$J59='alle Spiele'!BN59)),Punktsystem!$B$11,0)+IF(AND(Punktsystem!$D$10&lt;&gt;"",'alle Spiele'!$H59='alle Spiele'!$J59,'alle Spiele'!BM59='alle Spiele'!BN59,ABS('alle Spiele'!$H59-'alle Spiele'!BM59)=1),Punktsystem!$B$10,0),0)</f>
        <v>0</v>
      </c>
      <c r="BO59" s="227">
        <f>IF(BM59=Punktsystem!$B$5,IF(AND(Punktsystem!$I$14&lt;&gt;"",'alle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BP59" s="231">
        <f>IF(OR('alle Spiele'!BP59="",'alle Spiele'!BQ59=""),0,IF(AND('alle Spiele'!$H59='alle Spiele'!BP59,'alle Spiele'!$J59='alle Spiele'!BQ59),Punktsystem!$B$5,IF(OR(AND('alle Spiele'!$H59-'alle Spiele'!$J59&lt;0,'alle Spiele'!BP59-'alle Spiele'!BQ59&lt;0),AND('alle Spiele'!$H59-'alle Spiele'!$J59&gt;0,'alle Spiele'!BP59-'alle Spiele'!BQ59&gt;0),AND('alle Spiele'!$H59-'alle Spiele'!$J59=0,'alle Spiele'!BP59-'alle Spiele'!BQ59=0)),Punktsystem!$B$6,0)))</f>
        <v>0</v>
      </c>
      <c r="BQ59" s="226">
        <f>IF(BP59=Punktsystem!$B$6,IF(AND(Punktsystem!$D$9&lt;&gt;"",'alle Spiele'!$H59-'alle Spiele'!$J59='alle Spiele'!BP59-'alle Spiele'!BQ59,'alle Spiele'!$H59&lt;&gt;'alle Spiele'!$J59),Punktsystem!$B$9,0)+IF(AND(Punktsystem!$D$11&lt;&gt;"",OR('alle Spiele'!$H59='alle Spiele'!BP59,'alle Spiele'!$J59='alle Spiele'!BQ59)),Punktsystem!$B$11,0)+IF(AND(Punktsystem!$D$10&lt;&gt;"",'alle Spiele'!$H59='alle Spiele'!$J59,'alle Spiele'!BP59='alle Spiele'!BQ59,ABS('alle Spiele'!$H59-'alle Spiele'!BP59)=1),Punktsystem!$B$10,0),0)</f>
        <v>0</v>
      </c>
      <c r="BR59" s="227">
        <f>IF(BP59=Punktsystem!$B$5,IF(AND(Punktsystem!$I$14&lt;&gt;"",'alle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BS59" s="231">
        <f>IF(OR('alle Spiele'!BS59="",'alle Spiele'!BT59=""),0,IF(AND('alle Spiele'!$H59='alle Spiele'!BS59,'alle Spiele'!$J59='alle Spiele'!BT59),Punktsystem!$B$5,IF(OR(AND('alle Spiele'!$H59-'alle Spiele'!$J59&lt;0,'alle Spiele'!BS59-'alle Spiele'!BT59&lt;0),AND('alle Spiele'!$H59-'alle Spiele'!$J59&gt;0,'alle Spiele'!BS59-'alle Spiele'!BT59&gt;0),AND('alle Spiele'!$H59-'alle Spiele'!$J59=0,'alle Spiele'!BS59-'alle Spiele'!BT59=0)),Punktsystem!$B$6,0)))</f>
        <v>0</v>
      </c>
      <c r="BT59" s="226">
        <f>IF(BS59=Punktsystem!$B$6,IF(AND(Punktsystem!$D$9&lt;&gt;"",'alle Spiele'!$H59-'alle Spiele'!$J59='alle Spiele'!BS59-'alle Spiele'!BT59,'alle Spiele'!$H59&lt;&gt;'alle Spiele'!$J59),Punktsystem!$B$9,0)+IF(AND(Punktsystem!$D$11&lt;&gt;"",OR('alle Spiele'!$H59='alle Spiele'!BS59,'alle Spiele'!$J59='alle Spiele'!BT59)),Punktsystem!$B$11,0)+IF(AND(Punktsystem!$D$10&lt;&gt;"",'alle Spiele'!$H59='alle Spiele'!$J59,'alle Spiele'!BS59='alle Spiele'!BT59,ABS('alle Spiele'!$H59-'alle Spiele'!BS59)=1),Punktsystem!$B$10,0),0)</f>
        <v>0</v>
      </c>
      <c r="BU59" s="227">
        <f>IF(BS59=Punktsystem!$B$5,IF(AND(Punktsystem!$I$14&lt;&gt;"",'alle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BV59" s="231">
        <f>IF(OR('alle Spiele'!BV59="",'alle Spiele'!BW59=""),0,IF(AND('alle Spiele'!$H59='alle Spiele'!BV59,'alle Spiele'!$J59='alle Spiele'!BW59),Punktsystem!$B$5,IF(OR(AND('alle Spiele'!$H59-'alle Spiele'!$J59&lt;0,'alle Spiele'!BV59-'alle Spiele'!BW59&lt;0),AND('alle Spiele'!$H59-'alle Spiele'!$J59&gt;0,'alle Spiele'!BV59-'alle Spiele'!BW59&gt;0),AND('alle Spiele'!$H59-'alle Spiele'!$J59=0,'alle Spiele'!BV59-'alle Spiele'!BW59=0)),Punktsystem!$B$6,0)))</f>
        <v>0</v>
      </c>
      <c r="BW59" s="226">
        <f>IF(BV59=Punktsystem!$B$6,IF(AND(Punktsystem!$D$9&lt;&gt;"",'alle Spiele'!$H59-'alle Spiele'!$J59='alle Spiele'!BV59-'alle Spiele'!BW59,'alle Spiele'!$H59&lt;&gt;'alle Spiele'!$J59),Punktsystem!$B$9,0)+IF(AND(Punktsystem!$D$11&lt;&gt;"",OR('alle Spiele'!$H59='alle Spiele'!BV59,'alle Spiele'!$J59='alle Spiele'!BW59)),Punktsystem!$B$11,0)+IF(AND(Punktsystem!$D$10&lt;&gt;"",'alle Spiele'!$H59='alle Spiele'!$J59,'alle Spiele'!BV59='alle Spiele'!BW59,ABS('alle Spiele'!$H59-'alle Spiele'!BV59)=1),Punktsystem!$B$10,0),0)</f>
        <v>0</v>
      </c>
      <c r="BX59" s="227">
        <f>IF(BV59=Punktsystem!$B$5,IF(AND(Punktsystem!$I$14&lt;&gt;"",'alle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BY59" s="231">
        <f>IF(OR('alle Spiele'!BY59="",'alle Spiele'!BZ59=""),0,IF(AND('alle Spiele'!$H59='alle Spiele'!BY59,'alle Spiele'!$J59='alle Spiele'!BZ59),Punktsystem!$B$5,IF(OR(AND('alle Spiele'!$H59-'alle Spiele'!$J59&lt;0,'alle Spiele'!BY59-'alle Spiele'!BZ59&lt;0),AND('alle Spiele'!$H59-'alle Spiele'!$J59&gt;0,'alle Spiele'!BY59-'alle Spiele'!BZ59&gt;0),AND('alle Spiele'!$H59-'alle Spiele'!$J59=0,'alle Spiele'!BY59-'alle Spiele'!BZ59=0)),Punktsystem!$B$6,0)))</f>
        <v>0</v>
      </c>
      <c r="BZ59" s="226">
        <f>IF(BY59=Punktsystem!$B$6,IF(AND(Punktsystem!$D$9&lt;&gt;"",'alle Spiele'!$H59-'alle Spiele'!$J59='alle Spiele'!BY59-'alle Spiele'!BZ59,'alle Spiele'!$H59&lt;&gt;'alle Spiele'!$J59),Punktsystem!$B$9,0)+IF(AND(Punktsystem!$D$11&lt;&gt;"",OR('alle Spiele'!$H59='alle Spiele'!BY59,'alle Spiele'!$J59='alle Spiele'!BZ59)),Punktsystem!$B$11,0)+IF(AND(Punktsystem!$D$10&lt;&gt;"",'alle Spiele'!$H59='alle Spiele'!$J59,'alle Spiele'!BY59='alle Spiele'!BZ59,ABS('alle Spiele'!$H59-'alle Spiele'!BY59)=1),Punktsystem!$B$10,0),0)</f>
        <v>0</v>
      </c>
      <c r="CA59" s="227">
        <f>IF(BY59=Punktsystem!$B$5,IF(AND(Punktsystem!$I$14&lt;&gt;"",'alle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CB59" s="231">
        <f>IF(OR('alle Spiele'!CB59="",'alle Spiele'!CC59=""),0,IF(AND('alle Spiele'!$H59='alle Spiele'!CB59,'alle Spiele'!$J59='alle Spiele'!CC59),Punktsystem!$B$5,IF(OR(AND('alle Spiele'!$H59-'alle Spiele'!$J59&lt;0,'alle Spiele'!CB59-'alle Spiele'!CC59&lt;0),AND('alle Spiele'!$H59-'alle Spiele'!$J59&gt;0,'alle Spiele'!CB59-'alle Spiele'!CC59&gt;0),AND('alle Spiele'!$H59-'alle Spiele'!$J59=0,'alle Spiele'!CB59-'alle Spiele'!CC59=0)),Punktsystem!$B$6,0)))</f>
        <v>0</v>
      </c>
      <c r="CC59" s="226">
        <f>IF(CB59=Punktsystem!$B$6,IF(AND(Punktsystem!$D$9&lt;&gt;"",'alle Spiele'!$H59-'alle Spiele'!$J59='alle Spiele'!CB59-'alle Spiele'!CC59,'alle Spiele'!$H59&lt;&gt;'alle Spiele'!$J59),Punktsystem!$B$9,0)+IF(AND(Punktsystem!$D$11&lt;&gt;"",OR('alle Spiele'!$H59='alle Spiele'!CB59,'alle Spiele'!$J59='alle Spiele'!CC59)),Punktsystem!$B$11,0)+IF(AND(Punktsystem!$D$10&lt;&gt;"",'alle Spiele'!$H59='alle Spiele'!$J59,'alle Spiele'!CB59='alle Spiele'!CC59,ABS('alle Spiele'!$H59-'alle Spiele'!CB59)=1),Punktsystem!$B$10,0),0)</f>
        <v>0</v>
      </c>
      <c r="CD59" s="227">
        <f>IF(CB59=Punktsystem!$B$5,IF(AND(Punktsystem!$I$14&lt;&gt;"",'alle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CE59" s="231">
        <f>IF(OR('alle Spiele'!CE59="",'alle Spiele'!CF59=""),0,IF(AND('alle Spiele'!$H59='alle Spiele'!CE59,'alle Spiele'!$J59='alle Spiele'!CF59),Punktsystem!$B$5,IF(OR(AND('alle Spiele'!$H59-'alle Spiele'!$J59&lt;0,'alle Spiele'!CE59-'alle Spiele'!CF59&lt;0),AND('alle Spiele'!$H59-'alle Spiele'!$J59&gt;0,'alle Spiele'!CE59-'alle Spiele'!CF59&gt;0),AND('alle Spiele'!$H59-'alle Spiele'!$J59=0,'alle Spiele'!CE59-'alle Spiele'!CF59=0)),Punktsystem!$B$6,0)))</f>
        <v>0</v>
      </c>
      <c r="CF59" s="226">
        <f>IF(CE59=Punktsystem!$B$6,IF(AND(Punktsystem!$D$9&lt;&gt;"",'alle Spiele'!$H59-'alle Spiele'!$J59='alle Spiele'!CE59-'alle Spiele'!CF59,'alle Spiele'!$H59&lt;&gt;'alle Spiele'!$J59),Punktsystem!$B$9,0)+IF(AND(Punktsystem!$D$11&lt;&gt;"",OR('alle Spiele'!$H59='alle Spiele'!CE59,'alle Spiele'!$J59='alle Spiele'!CF59)),Punktsystem!$B$11,0)+IF(AND(Punktsystem!$D$10&lt;&gt;"",'alle Spiele'!$H59='alle Spiele'!$J59,'alle Spiele'!CE59='alle Spiele'!CF59,ABS('alle Spiele'!$H59-'alle Spiele'!CE59)=1),Punktsystem!$B$10,0),0)</f>
        <v>0</v>
      </c>
      <c r="CG59" s="227">
        <f>IF(CE59=Punktsystem!$B$5,IF(AND(Punktsystem!$I$14&lt;&gt;"",'alle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CH59" s="231">
        <f>IF(OR('alle Spiele'!CH59="",'alle Spiele'!CI59=""),0,IF(AND('alle Spiele'!$H59='alle Spiele'!CH59,'alle Spiele'!$J59='alle Spiele'!CI59),Punktsystem!$B$5,IF(OR(AND('alle Spiele'!$H59-'alle Spiele'!$J59&lt;0,'alle Spiele'!CH59-'alle Spiele'!CI59&lt;0),AND('alle Spiele'!$H59-'alle Spiele'!$J59&gt;0,'alle Spiele'!CH59-'alle Spiele'!CI59&gt;0),AND('alle Spiele'!$H59-'alle Spiele'!$J59=0,'alle Spiele'!CH59-'alle Spiele'!CI59=0)),Punktsystem!$B$6,0)))</f>
        <v>0</v>
      </c>
      <c r="CI59" s="226">
        <f>IF(CH59=Punktsystem!$B$6,IF(AND(Punktsystem!$D$9&lt;&gt;"",'alle Spiele'!$H59-'alle Spiele'!$J59='alle Spiele'!CH59-'alle Spiele'!CI59,'alle Spiele'!$H59&lt;&gt;'alle Spiele'!$J59),Punktsystem!$B$9,0)+IF(AND(Punktsystem!$D$11&lt;&gt;"",OR('alle Spiele'!$H59='alle Spiele'!CH59,'alle Spiele'!$J59='alle Spiele'!CI59)),Punktsystem!$B$11,0)+IF(AND(Punktsystem!$D$10&lt;&gt;"",'alle Spiele'!$H59='alle Spiele'!$J59,'alle Spiele'!CH59='alle Spiele'!CI59,ABS('alle Spiele'!$H59-'alle Spiele'!CH59)=1),Punktsystem!$B$10,0),0)</f>
        <v>0</v>
      </c>
      <c r="CJ59" s="227">
        <f>IF(CH59=Punktsystem!$B$5,IF(AND(Punktsystem!$I$14&lt;&gt;"",'alle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CK59" s="231">
        <f>IF(OR('alle Spiele'!CK59="",'alle Spiele'!CL59=""),0,IF(AND('alle Spiele'!$H59='alle Spiele'!CK59,'alle Spiele'!$J59='alle Spiele'!CL59),Punktsystem!$B$5,IF(OR(AND('alle Spiele'!$H59-'alle Spiele'!$J59&lt;0,'alle Spiele'!CK59-'alle Spiele'!CL59&lt;0),AND('alle Spiele'!$H59-'alle Spiele'!$J59&gt;0,'alle Spiele'!CK59-'alle Spiele'!CL59&gt;0),AND('alle Spiele'!$H59-'alle Spiele'!$J59=0,'alle Spiele'!CK59-'alle Spiele'!CL59=0)),Punktsystem!$B$6,0)))</f>
        <v>0</v>
      </c>
      <c r="CL59" s="226">
        <f>IF(CK59=Punktsystem!$B$6,IF(AND(Punktsystem!$D$9&lt;&gt;"",'alle Spiele'!$H59-'alle Spiele'!$J59='alle Spiele'!CK59-'alle Spiele'!CL59,'alle Spiele'!$H59&lt;&gt;'alle Spiele'!$J59),Punktsystem!$B$9,0)+IF(AND(Punktsystem!$D$11&lt;&gt;"",OR('alle Spiele'!$H59='alle Spiele'!CK59,'alle Spiele'!$J59='alle Spiele'!CL59)),Punktsystem!$B$11,0)+IF(AND(Punktsystem!$D$10&lt;&gt;"",'alle Spiele'!$H59='alle Spiele'!$J59,'alle Spiele'!CK59='alle Spiele'!CL59,ABS('alle Spiele'!$H59-'alle Spiele'!CK59)=1),Punktsystem!$B$10,0),0)</f>
        <v>0</v>
      </c>
      <c r="CM59" s="227">
        <f>IF(CK59=Punktsystem!$B$5,IF(AND(Punktsystem!$I$14&lt;&gt;"",'alle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CN59" s="231">
        <f>IF(OR('alle Spiele'!CN59="",'alle Spiele'!CO59=""),0,IF(AND('alle Spiele'!$H59='alle Spiele'!CN59,'alle Spiele'!$J59='alle Spiele'!CO59),Punktsystem!$B$5,IF(OR(AND('alle Spiele'!$H59-'alle Spiele'!$J59&lt;0,'alle Spiele'!CN59-'alle Spiele'!CO59&lt;0),AND('alle Spiele'!$H59-'alle Spiele'!$J59&gt;0,'alle Spiele'!CN59-'alle Spiele'!CO59&gt;0),AND('alle Spiele'!$H59-'alle Spiele'!$J59=0,'alle Spiele'!CN59-'alle Spiele'!CO59=0)),Punktsystem!$B$6,0)))</f>
        <v>0</v>
      </c>
      <c r="CO59" s="226">
        <f>IF(CN59=Punktsystem!$B$6,IF(AND(Punktsystem!$D$9&lt;&gt;"",'alle Spiele'!$H59-'alle Spiele'!$J59='alle Spiele'!CN59-'alle Spiele'!CO59,'alle Spiele'!$H59&lt;&gt;'alle Spiele'!$J59),Punktsystem!$B$9,0)+IF(AND(Punktsystem!$D$11&lt;&gt;"",OR('alle Spiele'!$H59='alle Spiele'!CN59,'alle Spiele'!$J59='alle Spiele'!CO59)),Punktsystem!$B$11,0)+IF(AND(Punktsystem!$D$10&lt;&gt;"",'alle Spiele'!$H59='alle Spiele'!$J59,'alle Spiele'!CN59='alle Spiele'!CO59,ABS('alle Spiele'!$H59-'alle Spiele'!CN59)=1),Punktsystem!$B$10,0),0)</f>
        <v>0</v>
      </c>
      <c r="CP59" s="227">
        <f>IF(CN59=Punktsystem!$B$5,IF(AND(Punktsystem!$I$14&lt;&gt;"",'alle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CQ59" s="231">
        <f>IF(OR('alle Spiele'!CQ59="",'alle Spiele'!CR59=""),0,IF(AND('alle Spiele'!$H59='alle Spiele'!CQ59,'alle Spiele'!$J59='alle Spiele'!CR59),Punktsystem!$B$5,IF(OR(AND('alle Spiele'!$H59-'alle Spiele'!$J59&lt;0,'alle Spiele'!CQ59-'alle Spiele'!CR59&lt;0),AND('alle Spiele'!$H59-'alle Spiele'!$J59&gt;0,'alle Spiele'!CQ59-'alle Spiele'!CR59&gt;0),AND('alle Spiele'!$H59-'alle Spiele'!$J59=0,'alle Spiele'!CQ59-'alle Spiele'!CR59=0)),Punktsystem!$B$6,0)))</f>
        <v>0</v>
      </c>
      <c r="CR59" s="226">
        <f>IF(CQ59=Punktsystem!$B$6,IF(AND(Punktsystem!$D$9&lt;&gt;"",'alle Spiele'!$H59-'alle Spiele'!$J59='alle Spiele'!CQ59-'alle Spiele'!CR59,'alle Spiele'!$H59&lt;&gt;'alle Spiele'!$J59),Punktsystem!$B$9,0)+IF(AND(Punktsystem!$D$11&lt;&gt;"",OR('alle Spiele'!$H59='alle Spiele'!CQ59,'alle Spiele'!$J59='alle Spiele'!CR59)),Punktsystem!$B$11,0)+IF(AND(Punktsystem!$D$10&lt;&gt;"",'alle Spiele'!$H59='alle Spiele'!$J59,'alle Spiele'!CQ59='alle Spiele'!CR59,ABS('alle Spiele'!$H59-'alle Spiele'!CQ59)=1),Punktsystem!$B$10,0),0)</f>
        <v>0</v>
      </c>
      <c r="CS59" s="227">
        <f>IF(CQ59=Punktsystem!$B$5,IF(AND(Punktsystem!$I$14&lt;&gt;"",'alle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CT59" s="231">
        <f>IF(OR('alle Spiele'!CT59="",'alle Spiele'!CU59=""),0,IF(AND('alle Spiele'!$H59='alle Spiele'!CT59,'alle Spiele'!$J59='alle Spiele'!CU59),Punktsystem!$B$5,IF(OR(AND('alle Spiele'!$H59-'alle Spiele'!$J59&lt;0,'alle Spiele'!CT59-'alle Spiele'!CU59&lt;0),AND('alle Spiele'!$H59-'alle Spiele'!$J59&gt;0,'alle Spiele'!CT59-'alle Spiele'!CU59&gt;0),AND('alle Spiele'!$H59-'alle Spiele'!$J59=0,'alle Spiele'!CT59-'alle Spiele'!CU59=0)),Punktsystem!$B$6,0)))</f>
        <v>0</v>
      </c>
      <c r="CU59" s="226">
        <f>IF(CT59=Punktsystem!$B$6,IF(AND(Punktsystem!$D$9&lt;&gt;"",'alle Spiele'!$H59-'alle Spiele'!$J59='alle Spiele'!CT59-'alle Spiele'!CU59,'alle Spiele'!$H59&lt;&gt;'alle Spiele'!$J59),Punktsystem!$B$9,0)+IF(AND(Punktsystem!$D$11&lt;&gt;"",OR('alle Spiele'!$H59='alle Spiele'!CT59,'alle Spiele'!$J59='alle Spiele'!CU59)),Punktsystem!$B$11,0)+IF(AND(Punktsystem!$D$10&lt;&gt;"",'alle Spiele'!$H59='alle Spiele'!$J59,'alle Spiele'!CT59='alle Spiele'!CU59,ABS('alle Spiele'!$H59-'alle Spiele'!CT59)=1),Punktsystem!$B$10,0),0)</f>
        <v>0</v>
      </c>
      <c r="CV59" s="227">
        <f>IF(CT59=Punktsystem!$B$5,IF(AND(Punktsystem!$I$14&lt;&gt;"",'alle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CW59" s="231">
        <f>IF(OR('alle Spiele'!CW59="",'alle Spiele'!CX59=""),0,IF(AND('alle Spiele'!$H59='alle Spiele'!CW59,'alle Spiele'!$J59='alle Spiele'!CX59),Punktsystem!$B$5,IF(OR(AND('alle Spiele'!$H59-'alle Spiele'!$J59&lt;0,'alle Spiele'!CW59-'alle Spiele'!CX59&lt;0),AND('alle Spiele'!$H59-'alle Spiele'!$J59&gt;0,'alle Spiele'!CW59-'alle Spiele'!CX59&gt;0),AND('alle Spiele'!$H59-'alle Spiele'!$J59=0,'alle Spiele'!CW59-'alle Spiele'!CX59=0)),Punktsystem!$B$6,0)))</f>
        <v>0</v>
      </c>
      <c r="CX59" s="226">
        <f>IF(CW59=Punktsystem!$B$6,IF(AND(Punktsystem!$D$9&lt;&gt;"",'alle Spiele'!$H59-'alle Spiele'!$J59='alle Spiele'!CW59-'alle Spiele'!CX59,'alle Spiele'!$H59&lt;&gt;'alle Spiele'!$J59),Punktsystem!$B$9,0)+IF(AND(Punktsystem!$D$11&lt;&gt;"",OR('alle Spiele'!$H59='alle Spiele'!CW59,'alle Spiele'!$J59='alle Spiele'!CX59)),Punktsystem!$B$11,0)+IF(AND(Punktsystem!$D$10&lt;&gt;"",'alle Spiele'!$H59='alle Spiele'!$J59,'alle Spiele'!CW59='alle Spiele'!CX59,ABS('alle Spiele'!$H59-'alle Spiele'!CW59)=1),Punktsystem!$B$10,0),0)</f>
        <v>0</v>
      </c>
      <c r="CY59" s="227">
        <f>IF(CW59=Punktsystem!$B$5,IF(AND(Punktsystem!$I$14&lt;&gt;"",'alle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CZ59" s="231">
        <f>IF(OR('alle Spiele'!CZ59="",'alle Spiele'!DA59=""),0,IF(AND('alle Spiele'!$H59='alle Spiele'!CZ59,'alle Spiele'!$J59='alle Spiele'!DA59),Punktsystem!$B$5,IF(OR(AND('alle Spiele'!$H59-'alle Spiele'!$J59&lt;0,'alle Spiele'!CZ59-'alle Spiele'!DA59&lt;0),AND('alle Spiele'!$H59-'alle Spiele'!$J59&gt;0,'alle Spiele'!CZ59-'alle Spiele'!DA59&gt;0),AND('alle Spiele'!$H59-'alle Spiele'!$J59=0,'alle Spiele'!CZ59-'alle Spiele'!DA59=0)),Punktsystem!$B$6,0)))</f>
        <v>0</v>
      </c>
      <c r="DA59" s="226">
        <f>IF(CZ59=Punktsystem!$B$6,IF(AND(Punktsystem!$D$9&lt;&gt;"",'alle Spiele'!$H59-'alle Spiele'!$J59='alle Spiele'!CZ59-'alle Spiele'!DA59,'alle Spiele'!$H59&lt;&gt;'alle Spiele'!$J59),Punktsystem!$B$9,0)+IF(AND(Punktsystem!$D$11&lt;&gt;"",OR('alle Spiele'!$H59='alle Spiele'!CZ59,'alle Spiele'!$J59='alle Spiele'!DA59)),Punktsystem!$B$11,0)+IF(AND(Punktsystem!$D$10&lt;&gt;"",'alle Spiele'!$H59='alle Spiele'!$J59,'alle Spiele'!CZ59='alle Spiele'!DA59,ABS('alle Spiele'!$H59-'alle Spiele'!CZ59)=1),Punktsystem!$B$10,0),0)</f>
        <v>0</v>
      </c>
      <c r="DB59" s="227">
        <f>IF(CZ59=Punktsystem!$B$5,IF(AND(Punktsystem!$I$14&lt;&gt;"",'alle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DC59" s="231">
        <f>IF(OR('alle Spiele'!DC59="",'alle Spiele'!DD59=""),0,IF(AND('alle Spiele'!$H59='alle Spiele'!DC59,'alle Spiele'!$J59='alle Spiele'!DD59),Punktsystem!$B$5,IF(OR(AND('alle Spiele'!$H59-'alle Spiele'!$J59&lt;0,'alle Spiele'!DC59-'alle Spiele'!DD59&lt;0),AND('alle Spiele'!$H59-'alle Spiele'!$J59&gt;0,'alle Spiele'!DC59-'alle Spiele'!DD59&gt;0),AND('alle Spiele'!$H59-'alle Spiele'!$J59=0,'alle Spiele'!DC59-'alle Spiele'!DD59=0)),Punktsystem!$B$6,0)))</f>
        <v>0</v>
      </c>
      <c r="DD59" s="226">
        <f>IF(DC59=Punktsystem!$B$6,IF(AND(Punktsystem!$D$9&lt;&gt;"",'alle Spiele'!$H59-'alle Spiele'!$J59='alle Spiele'!DC59-'alle Spiele'!DD59,'alle Spiele'!$H59&lt;&gt;'alle Spiele'!$J59),Punktsystem!$B$9,0)+IF(AND(Punktsystem!$D$11&lt;&gt;"",OR('alle Spiele'!$H59='alle Spiele'!DC59,'alle Spiele'!$J59='alle Spiele'!DD59)),Punktsystem!$B$11,0)+IF(AND(Punktsystem!$D$10&lt;&gt;"",'alle Spiele'!$H59='alle Spiele'!$J59,'alle Spiele'!DC59='alle Spiele'!DD59,ABS('alle Spiele'!$H59-'alle Spiele'!DC59)=1),Punktsystem!$B$10,0),0)</f>
        <v>0</v>
      </c>
      <c r="DE59" s="227">
        <f>IF(DC59=Punktsystem!$B$5,IF(AND(Punktsystem!$I$14&lt;&gt;"",'alle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DF59" s="231">
        <f>IF(OR('alle Spiele'!DF59="",'alle Spiele'!DG59=""),0,IF(AND('alle Spiele'!$H59='alle Spiele'!DF59,'alle Spiele'!$J59='alle Spiele'!DG59),Punktsystem!$B$5,IF(OR(AND('alle Spiele'!$H59-'alle Spiele'!$J59&lt;0,'alle Spiele'!DF59-'alle Spiele'!DG59&lt;0),AND('alle Spiele'!$H59-'alle Spiele'!$J59&gt;0,'alle Spiele'!DF59-'alle Spiele'!DG59&gt;0),AND('alle Spiele'!$H59-'alle Spiele'!$J59=0,'alle Spiele'!DF59-'alle Spiele'!DG59=0)),Punktsystem!$B$6,0)))</f>
        <v>0</v>
      </c>
      <c r="DG59" s="226">
        <f>IF(DF59=Punktsystem!$B$6,IF(AND(Punktsystem!$D$9&lt;&gt;"",'alle Spiele'!$H59-'alle Spiele'!$J59='alle Spiele'!DF59-'alle Spiele'!DG59,'alle Spiele'!$H59&lt;&gt;'alle Spiele'!$J59),Punktsystem!$B$9,0)+IF(AND(Punktsystem!$D$11&lt;&gt;"",OR('alle Spiele'!$H59='alle Spiele'!DF59,'alle Spiele'!$J59='alle Spiele'!DG59)),Punktsystem!$B$11,0)+IF(AND(Punktsystem!$D$10&lt;&gt;"",'alle Spiele'!$H59='alle Spiele'!$J59,'alle Spiele'!DF59='alle Spiele'!DG59,ABS('alle Spiele'!$H59-'alle Spiele'!DF59)=1),Punktsystem!$B$10,0),0)</f>
        <v>0</v>
      </c>
      <c r="DH59" s="227">
        <f>IF(DF59=Punktsystem!$B$5,IF(AND(Punktsystem!$I$14&lt;&gt;"",'alle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DI59" s="231">
        <f>IF(OR('alle Spiele'!DI59="",'alle Spiele'!DJ59=""),0,IF(AND('alle Spiele'!$H59='alle Spiele'!DI59,'alle Spiele'!$J59='alle Spiele'!DJ59),Punktsystem!$B$5,IF(OR(AND('alle Spiele'!$H59-'alle Spiele'!$J59&lt;0,'alle Spiele'!DI59-'alle Spiele'!DJ59&lt;0),AND('alle Spiele'!$H59-'alle Spiele'!$J59&gt;0,'alle Spiele'!DI59-'alle Spiele'!DJ59&gt;0),AND('alle Spiele'!$H59-'alle Spiele'!$J59=0,'alle Spiele'!DI59-'alle Spiele'!DJ59=0)),Punktsystem!$B$6,0)))</f>
        <v>0</v>
      </c>
      <c r="DJ59" s="226">
        <f>IF(DI59=Punktsystem!$B$6,IF(AND(Punktsystem!$D$9&lt;&gt;"",'alle Spiele'!$H59-'alle Spiele'!$J59='alle Spiele'!DI59-'alle Spiele'!DJ59,'alle Spiele'!$H59&lt;&gt;'alle Spiele'!$J59),Punktsystem!$B$9,0)+IF(AND(Punktsystem!$D$11&lt;&gt;"",OR('alle Spiele'!$H59='alle Spiele'!DI59,'alle Spiele'!$J59='alle Spiele'!DJ59)),Punktsystem!$B$11,0)+IF(AND(Punktsystem!$D$10&lt;&gt;"",'alle Spiele'!$H59='alle Spiele'!$J59,'alle Spiele'!DI59='alle Spiele'!DJ59,ABS('alle Spiele'!$H59-'alle Spiele'!DI59)=1),Punktsystem!$B$10,0),0)</f>
        <v>0</v>
      </c>
      <c r="DK59" s="227">
        <f>IF(DI59=Punktsystem!$B$5,IF(AND(Punktsystem!$I$14&lt;&gt;"",'alle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DL59" s="231">
        <f>IF(OR('alle Spiele'!DL59="",'alle Spiele'!DM59=""),0,IF(AND('alle Spiele'!$H59='alle Spiele'!DL59,'alle Spiele'!$J59='alle Spiele'!DM59),Punktsystem!$B$5,IF(OR(AND('alle Spiele'!$H59-'alle Spiele'!$J59&lt;0,'alle Spiele'!DL59-'alle Spiele'!DM59&lt;0),AND('alle Spiele'!$H59-'alle Spiele'!$J59&gt;0,'alle Spiele'!DL59-'alle Spiele'!DM59&gt;0),AND('alle Spiele'!$H59-'alle Spiele'!$J59=0,'alle Spiele'!DL59-'alle Spiele'!DM59=0)),Punktsystem!$B$6,0)))</f>
        <v>0</v>
      </c>
      <c r="DM59" s="226">
        <f>IF(DL59=Punktsystem!$B$6,IF(AND(Punktsystem!$D$9&lt;&gt;"",'alle Spiele'!$H59-'alle Spiele'!$J59='alle Spiele'!DL59-'alle Spiele'!DM59,'alle Spiele'!$H59&lt;&gt;'alle Spiele'!$J59),Punktsystem!$B$9,0)+IF(AND(Punktsystem!$D$11&lt;&gt;"",OR('alle Spiele'!$H59='alle Spiele'!DL59,'alle Spiele'!$J59='alle Spiele'!DM59)),Punktsystem!$B$11,0)+IF(AND(Punktsystem!$D$10&lt;&gt;"",'alle Spiele'!$H59='alle Spiele'!$J59,'alle Spiele'!DL59='alle Spiele'!DM59,ABS('alle Spiele'!$H59-'alle Spiele'!DL59)=1),Punktsystem!$B$10,0),0)</f>
        <v>0</v>
      </c>
      <c r="DN59" s="227">
        <f>IF(DL59=Punktsystem!$B$5,IF(AND(Punktsystem!$I$14&lt;&gt;"",'alle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DO59" s="231">
        <f>IF(OR('alle Spiele'!DO59="",'alle Spiele'!DP59=""),0,IF(AND('alle Spiele'!$H59='alle Spiele'!DO59,'alle Spiele'!$J59='alle Spiele'!DP59),Punktsystem!$B$5,IF(OR(AND('alle Spiele'!$H59-'alle Spiele'!$J59&lt;0,'alle Spiele'!DO59-'alle Spiele'!DP59&lt;0),AND('alle Spiele'!$H59-'alle Spiele'!$J59&gt;0,'alle Spiele'!DO59-'alle Spiele'!DP59&gt;0),AND('alle Spiele'!$H59-'alle Spiele'!$J59=0,'alle Spiele'!DO59-'alle Spiele'!DP59=0)),Punktsystem!$B$6,0)))</f>
        <v>0</v>
      </c>
      <c r="DP59" s="226">
        <f>IF(DO59=Punktsystem!$B$6,IF(AND(Punktsystem!$D$9&lt;&gt;"",'alle Spiele'!$H59-'alle Spiele'!$J59='alle Spiele'!DO59-'alle Spiele'!DP59,'alle Spiele'!$H59&lt;&gt;'alle Spiele'!$J59),Punktsystem!$B$9,0)+IF(AND(Punktsystem!$D$11&lt;&gt;"",OR('alle Spiele'!$H59='alle Spiele'!DO59,'alle Spiele'!$J59='alle Spiele'!DP59)),Punktsystem!$B$11,0)+IF(AND(Punktsystem!$D$10&lt;&gt;"",'alle Spiele'!$H59='alle Spiele'!$J59,'alle Spiele'!DO59='alle Spiele'!DP59,ABS('alle Spiele'!$H59-'alle Spiele'!DO59)=1),Punktsystem!$B$10,0),0)</f>
        <v>0</v>
      </c>
      <c r="DQ59" s="227">
        <f>IF(DO59=Punktsystem!$B$5,IF(AND(Punktsystem!$I$14&lt;&gt;"",'alle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DR59" s="231">
        <f>IF(OR('alle Spiele'!DR59="",'alle Spiele'!DS59=""),0,IF(AND('alle Spiele'!$H59='alle Spiele'!DR59,'alle Spiele'!$J59='alle Spiele'!DS59),Punktsystem!$B$5,IF(OR(AND('alle Spiele'!$H59-'alle Spiele'!$J59&lt;0,'alle Spiele'!DR59-'alle Spiele'!DS59&lt;0),AND('alle Spiele'!$H59-'alle Spiele'!$J59&gt;0,'alle Spiele'!DR59-'alle Spiele'!DS59&gt;0),AND('alle Spiele'!$H59-'alle Spiele'!$J59=0,'alle Spiele'!DR59-'alle Spiele'!DS59=0)),Punktsystem!$B$6,0)))</f>
        <v>0</v>
      </c>
      <c r="DS59" s="226">
        <f>IF(DR59=Punktsystem!$B$6,IF(AND(Punktsystem!$D$9&lt;&gt;"",'alle Spiele'!$H59-'alle Spiele'!$J59='alle Spiele'!DR59-'alle Spiele'!DS59,'alle Spiele'!$H59&lt;&gt;'alle Spiele'!$J59),Punktsystem!$B$9,0)+IF(AND(Punktsystem!$D$11&lt;&gt;"",OR('alle Spiele'!$H59='alle Spiele'!DR59,'alle Spiele'!$J59='alle Spiele'!DS59)),Punktsystem!$B$11,0)+IF(AND(Punktsystem!$D$10&lt;&gt;"",'alle Spiele'!$H59='alle Spiele'!$J59,'alle Spiele'!DR59='alle Spiele'!DS59,ABS('alle Spiele'!$H59-'alle Spiele'!DR59)=1),Punktsystem!$B$10,0),0)</f>
        <v>0</v>
      </c>
      <c r="DT59" s="227">
        <f>IF(DR59=Punktsystem!$B$5,IF(AND(Punktsystem!$I$14&lt;&gt;"",'alle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DU59" s="231">
        <f>IF(OR('alle Spiele'!DU59="",'alle Spiele'!DV59=""),0,IF(AND('alle Spiele'!$H59='alle Spiele'!DU59,'alle Spiele'!$J59='alle Spiele'!DV59),Punktsystem!$B$5,IF(OR(AND('alle Spiele'!$H59-'alle Spiele'!$J59&lt;0,'alle Spiele'!DU59-'alle Spiele'!DV59&lt;0),AND('alle Spiele'!$H59-'alle Spiele'!$J59&gt;0,'alle Spiele'!DU59-'alle Spiele'!DV59&gt;0),AND('alle Spiele'!$H59-'alle Spiele'!$J59=0,'alle Spiele'!DU59-'alle Spiele'!DV59=0)),Punktsystem!$B$6,0)))</f>
        <v>0</v>
      </c>
      <c r="DV59" s="226">
        <f>IF(DU59=Punktsystem!$B$6,IF(AND(Punktsystem!$D$9&lt;&gt;"",'alle Spiele'!$H59-'alle Spiele'!$J59='alle Spiele'!DU59-'alle Spiele'!DV59,'alle Spiele'!$H59&lt;&gt;'alle Spiele'!$J59),Punktsystem!$B$9,0)+IF(AND(Punktsystem!$D$11&lt;&gt;"",OR('alle Spiele'!$H59='alle Spiele'!DU59,'alle Spiele'!$J59='alle Spiele'!DV59)),Punktsystem!$B$11,0)+IF(AND(Punktsystem!$D$10&lt;&gt;"",'alle Spiele'!$H59='alle Spiele'!$J59,'alle Spiele'!DU59='alle Spiele'!DV59,ABS('alle Spiele'!$H59-'alle Spiele'!DU59)=1),Punktsystem!$B$10,0),0)</f>
        <v>0</v>
      </c>
      <c r="DW59" s="227">
        <f>IF(DU59=Punktsystem!$B$5,IF(AND(Punktsystem!$I$14&lt;&gt;"",'alle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DX59" s="231">
        <f>IF(OR('alle Spiele'!DX59="",'alle Spiele'!DY59=""),0,IF(AND('alle Spiele'!$H59='alle Spiele'!DX59,'alle Spiele'!$J59='alle Spiele'!DY59),Punktsystem!$B$5,IF(OR(AND('alle Spiele'!$H59-'alle Spiele'!$J59&lt;0,'alle Spiele'!DX59-'alle Spiele'!DY59&lt;0),AND('alle Spiele'!$H59-'alle Spiele'!$J59&gt;0,'alle Spiele'!DX59-'alle Spiele'!DY59&gt;0),AND('alle Spiele'!$H59-'alle Spiele'!$J59=0,'alle Spiele'!DX59-'alle Spiele'!DY59=0)),Punktsystem!$B$6,0)))</f>
        <v>0</v>
      </c>
      <c r="DY59" s="226">
        <f>IF(DX59=Punktsystem!$B$6,IF(AND(Punktsystem!$D$9&lt;&gt;"",'alle Spiele'!$H59-'alle Spiele'!$J59='alle Spiele'!DX59-'alle Spiele'!DY59,'alle Spiele'!$H59&lt;&gt;'alle Spiele'!$J59),Punktsystem!$B$9,0)+IF(AND(Punktsystem!$D$11&lt;&gt;"",OR('alle Spiele'!$H59='alle Spiele'!DX59,'alle Spiele'!$J59='alle Spiele'!DY59)),Punktsystem!$B$11,0)+IF(AND(Punktsystem!$D$10&lt;&gt;"",'alle Spiele'!$H59='alle Spiele'!$J59,'alle Spiele'!DX59='alle Spiele'!DY59,ABS('alle Spiele'!$H59-'alle Spiele'!DX59)=1),Punktsystem!$B$10,0),0)</f>
        <v>0</v>
      </c>
      <c r="DZ59" s="227">
        <f>IF(DX59=Punktsystem!$B$5,IF(AND(Punktsystem!$I$14&lt;&gt;"",'alle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EA59" s="231">
        <f>IF(OR('alle Spiele'!EA59="",'alle Spiele'!EB59=""),0,IF(AND('alle Spiele'!$H59='alle Spiele'!EA59,'alle Spiele'!$J59='alle Spiele'!EB59),Punktsystem!$B$5,IF(OR(AND('alle Spiele'!$H59-'alle Spiele'!$J59&lt;0,'alle Spiele'!EA59-'alle Spiele'!EB59&lt;0),AND('alle Spiele'!$H59-'alle Spiele'!$J59&gt;0,'alle Spiele'!EA59-'alle Spiele'!EB59&gt;0),AND('alle Spiele'!$H59-'alle Spiele'!$J59=0,'alle Spiele'!EA59-'alle Spiele'!EB59=0)),Punktsystem!$B$6,0)))</f>
        <v>0</v>
      </c>
      <c r="EB59" s="226">
        <f>IF(EA59=Punktsystem!$B$6,IF(AND(Punktsystem!$D$9&lt;&gt;"",'alle Spiele'!$H59-'alle Spiele'!$J59='alle Spiele'!EA59-'alle Spiele'!EB59,'alle Spiele'!$H59&lt;&gt;'alle Spiele'!$J59),Punktsystem!$B$9,0)+IF(AND(Punktsystem!$D$11&lt;&gt;"",OR('alle Spiele'!$H59='alle Spiele'!EA59,'alle Spiele'!$J59='alle Spiele'!EB59)),Punktsystem!$B$11,0)+IF(AND(Punktsystem!$D$10&lt;&gt;"",'alle Spiele'!$H59='alle Spiele'!$J59,'alle Spiele'!EA59='alle Spiele'!EB59,ABS('alle Spiele'!$H59-'alle Spiele'!EA59)=1),Punktsystem!$B$10,0),0)</f>
        <v>0</v>
      </c>
      <c r="EC59" s="227">
        <f>IF(EA59=Punktsystem!$B$5,IF(AND(Punktsystem!$I$14&lt;&gt;"",'alle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ED59" s="231">
        <f>IF(OR('alle Spiele'!ED59="",'alle Spiele'!EE59=""),0,IF(AND('alle Spiele'!$H59='alle Spiele'!ED59,'alle Spiele'!$J59='alle Spiele'!EE59),Punktsystem!$B$5,IF(OR(AND('alle Spiele'!$H59-'alle Spiele'!$J59&lt;0,'alle Spiele'!ED59-'alle Spiele'!EE59&lt;0),AND('alle Spiele'!$H59-'alle Spiele'!$J59&gt;0,'alle Spiele'!ED59-'alle Spiele'!EE59&gt;0),AND('alle Spiele'!$H59-'alle Spiele'!$J59=0,'alle Spiele'!ED59-'alle Spiele'!EE59=0)),Punktsystem!$B$6,0)))</f>
        <v>0</v>
      </c>
      <c r="EE59" s="226">
        <f>IF(ED59=Punktsystem!$B$6,IF(AND(Punktsystem!$D$9&lt;&gt;"",'alle Spiele'!$H59-'alle Spiele'!$J59='alle Spiele'!ED59-'alle Spiele'!EE59,'alle Spiele'!$H59&lt;&gt;'alle Spiele'!$J59),Punktsystem!$B$9,0)+IF(AND(Punktsystem!$D$11&lt;&gt;"",OR('alle Spiele'!$H59='alle Spiele'!ED59,'alle Spiele'!$J59='alle Spiele'!EE59)),Punktsystem!$B$11,0)+IF(AND(Punktsystem!$D$10&lt;&gt;"",'alle Spiele'!$H59='alle Spiele'!$J59,'alle Spiele'!ED59='alle Spiele'!EE59,ABS('alle Spiele'!$H59-'alle Spiele'!ED59)=1),Punktsystem!$B$10,0),0)</f>
        <v>0</v>
      </c>
      <c r="EF59" s="227">
        <f>IF(ED59=Punktsystem!$B$5,IF(AND(Punktsystem!$I$14&lt;&gt;"",'alle Spiele'!$H59+'alle Spiele'!$J59&gt;Punktsystem!$D$14),('alle Spiele'!$H59+'alle Spiele'!$J59-Punktsystem!$D$14)*Punktsystem!$F$14,0)+IF(AND(Punktsystem!$I$15&lt;&gt;"",ABS('alle Spiele'!$H59-'alle Spiele'!$J59)&gt;Punktsystem!$D$15),(ABS('alle Spiele'!$H59-'alle Spiele'!$J59)-Punktsystem!$D$15)*Punktsystem!$F$15,0),0)</f>
        <v>0</v>
      </c>
      <c r="EG59" s="231">
        <f>IF(OR('alle Spiele'!EG59="",'alle Spiele'!EH59=""),0,IF(AND('alle Spiele'!$H59='alle Spiele'!EG59,'alle Spiele'!$J59='alle Spiele'!EH59),Punktsystem!$B$5,IF(OR(AND('alle Spiele'!$H59-'alle Spiele'!$J59&lt;0,'alle Spiele'!EG59-'alle Spiele'!EH59&lt;0),AND('alle Spiele'!$H59-'alle Spiele'!$J59&gt;0,'alle Spiele'!EG59-'alle Spiele'!EH59&gt;0),AND('alle Spiele'!$H59-'alle Spiele'!$J59=0,'alle Spiele'!EG59-'alle Spiele'!EH59=0)),Punktsystem!$B$6,0)))</f>
        <v>0</v>
      </c>
      <c r="EH59" s="226">
        <f>IF(EG59=Punktsystem!$B$6,IF(AND(Punktsystem!$D$9&lt;&gt;"",'alle Spiele'!$H59-'alle Spiele'!$J59='alle Spiele'!EG59-'alle Spiele'!EH59,'alle Spiele'!$H59&lt;&gt;'alle Spiele'!$J59),Punktsystem!$B$9,0)+IF(AND(Punktsystem!$D$11&lt;&gt;"",OR('alle Spiele'!$H59='alle Spiele'!EG59,'alle Spiele'!$J59='alle Spiele'!EH59)),Punktsystem!$B$11,0)+IF(AND(Punktsystem!$D$10&lt;&gt;"",'alle Spiele'!$H59='alle Spiele'!$J59,'alle Spiele'!EG59='alle Spiele'!EH59,ABS('alle Spiele'!$H59-'alle Spiele'!EG59)=1),Punktsystem!$B$10,0),0)</f>
        <v>0</v>
      </c>
      <c r="EI59" s="227">
        <f>IF(EG59=Punktsystem!$B$5,IF(AND(Punktsystem!$I$14&lt;&gt;"",'alle Spiele'!$H59+'alle Spiele'!$J59&gt;Punktsystem!$D$14),('alle Spiele'!$H59+'alle Spiele'!$J59-Punktsystem!$D$14)*Punktsystem!$F$14,0)+IF(AND(Punktsystem!$I$15&lt;&gt;"",ABS('alle Spiele'!$H59-'alle Spiele'!$J59)&gt;Punktsystem!$D$15),(ABS('alle Spiele'!$H59-'alle Spiele'!$J59)-Punktsystem!$D$15)*Punktsystem!$F$15,0),0)</f>
        <v>0</v>
      </c>
    </row>
    <row r="60" spans="1:139" x14ac:dyDescent="0.2">
      <c r="A60"/>
      <c r="B60"/>
      <c r="C60"/>
      <c r="D60"/>
      <c r="E60"/>
      <c r="F60"/>
      <c r="G60"/>
      <c r="H60"/>
      <c r="J60"/>
      <c r="K60"/>
      <c r="L60"/>
      <c r="M60"/>
      <c r="N60"/>
      <c r="O60"/>
      <c r="P60"/>
      <c r="Q60"/>
      <c r="T60" s="230">
        <f>IF(OR('alle Spiele'!T60="",'alle Spiele'!U60=""),0,IF(AND('alle Spiele'!$H60='alle Spiele'!T60,'alle Spiele'!$J60='alle Spiele'!U60),Punktsystem!$B$5,IF(OR(AND('alle Spiele'!$H60-'alle Spiele'!$J60&lt;0,'alle Spiele'!T60-'alle Spiele'!U60&lt;0),AND('alle Spiele'!$H60-'alle Spiele'!$J60&gt;0,'alle Spiele'!T60-'alle Spiele'!U60&gt;0),AND('alle Spiele'!$H60-'alle Spiele'!$J60=0,'alle Spiele'!T60-'alle Spiele'!U60=0)),Punktsystem!$B$6,0)))</f>
        <v>0</v>
      </c>
      <c r="U60" s="224">
        <f>IF(T60=Punktsystem!$B$6,IF(AND(Punktsystem!$D$9&lt;&gt;"",'alle Spiele'!$H60-'alle Spiele'!$J60='alle Spiele'!T60-'alle Spiele'!U60,'alle Spiele'!$H60&lt;&gt;'alle Spiele'!$J60),Punktsystem!$B$9,0)+IF(AND(Punktsystem!$D$11&lt;&gt;"",OR('alle Spiele'!$H60='alle Spiele'!T60,'alle Spiele'!$J60='alle Spiele'!U60)),Punktsystem!$B$11,0)+IF(AND(Punktsystem!$D$10&lt;&gt;"",'alle Spiele'!$H60='alle Spiele'!$J60,'alle Spiele'!T60='alle Spiele'!U60,ABS('alle Spiele'!$H60-'alle Spiele'!T60)=1),Punktsystem!$B$10,0),0)</f>
        <v>0</v>
      </c>
      <c r="V60" s="225">
        <f>IF(T60=Punktsystem!$B$5,IF(AND(Punktsystem!$I$14&lt;&gt;"",'alle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W60" s="230">
        <f>IF(OR('alle Spiele'!W60="",'alle Spiele'!X60=""),0,IF(AND('alle Spiele'!$H60='alle Spiele'!W60,'alle Spiele'!$J60='alle Spiele'!X60),Punktsystem!$B$5,IF(OR(AND('alle Spiele'!$H60-'alle Spiele'!$J60&lt;0,'alle Spiele'!W60-'alle Spiele'!X60&lt;0),AND('alle Spiele'!$H60-'alle Spiele'!$J60&gt;0,'alle Spiele'!W60-'alle Spiele'!X60&gt;0),AND('alle Spiele'!$H60-'alle Spiele'!$J60=0,'alle Spiele'!W60-'alle Spiele'!X60=0)),Punktsystem!$B$6,0)))</f>
        <v>0</v>
      </c>
      <c r="X60" s="224">
        <f>IF(W60=Punktsystem!$B$6,IF(AND(Punktsystem!$D$9&lt;&gt;"",'alle Spiele'!$H60-'alle Spiele'!$J60='alle Spiele'!W60-'alle Spiele'!X60,'alle Spiele'!$H60&lt;&gt;'alle Spiele'!$J60),Punktsystem!$B$9,0)+IF(AND(Punktsystem!$D$11&lt;&gt;"",OR('alle Spiele'!$H60='alle Spiele'!W60,'alle Spiele'!$J60='alle Spiele'!X60)),Punktsystem!$B$11,0)+IF(AND(Punktsystem!$D$10&lt;&gt;"",'alle Spiele'!$H60='alle Spiele'!$J60,'alle Spiele'!W60='alle Spiele'!X60,ABS('alle Spiele'!$H60-'alle Spiele'!W60)=1),Punktsystem!$B$10,0),0)</f>
        <v>0</v>
      </c>
      <c r="Y60" s="225">
        <f>IF(W60=Punktsystem!$B$5,IF(AND(Punktsystem!$I$14&lt;&gt;"",'alle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Z60" s="230">
        <f>IF(OR('alle Spiele'!Z60="",'alle Spiele'!AA60=""),0,IF(AND('alle Spiele'!$H60='alle Spiele'!Z60,'alle Spiele'!$J60='alle Spiele'!AA60),Punktsystem!$B$5,IF(OR(AND('alle Spiele'!$H60-'alle Spiele'!$J60&lt;0,'alle Spiele'!Z60-'alle Spiele'!AA60&lt;0),AND('alle Spiele'!$H60-'alle Spiele'!$J60&gt;0,'alle Spiele'!Z60-'alle Spiele'!AA60&gt;0),AND('alle Spiele'!$H60-'alle Spiele'!$J60=0,'alle Spiele'!Z60-'alle Spiele'!AA60=0)),Punktsystem!$B$6,0)))</f>
        <v>0</v>
      </c>
      <c r="AA60" s="224">
        <f>IF(Z60=Punktsystem!$B$6,IF(AND(Punktsystem!$D$9&lt;&gt;"",'alle Spiele'!$H60-'alle Spiele'!$J60='alle Spiele'!Z60-'alle Spiele'!AA60,'alle Spiele'!$H60&lt;&gt;'alle Spiele'!$J60),Punktsystem!$B$9,0)+IF(AND(Punktsystem!$D$11&lt;&gt;"",OR('alle Spiele'!$H60='alle Spiele'!Z60,'alle Spiele'!$J60='alle Spiele'!AA60)),Punktsystem!$B$11,0)+IF(AND(Punktsystem!$D$10&lt;&gt;"",'alle Spiele'!$H60='alle Spiele'!$J60,'alle Spiele'!Z60='alle Spiele'!AA60,ABS('alle Spiele'!$H60-'alle Spiele'!Z60)=1),Punktsystem!$B$10,0),0)</f>
        <v>0</v>
      </c>
      <c r="AB60" s="225">
        <f>IF(Z60=Punktsystem!$B$5,IF(AND(Punktsystem!$I$14&lt;&gt;"",'alle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AC60" s="230">
        <f>IF(OR('alle Spiele'!AC60="",'alle Spiele'!AD60=""),0,IF(AND('alle Spiele'!$H60='alle Spiele'!AC60,'alle Spiele'!$J60='alle Spiele'!AD60),Punktsystem!$B$5,IF(OR(AND('alle Spiele'!$H60-'alle Spiele'!$J60&lt;0,'alle Spiele'!AC60-'alle Spiele'!AD60&lt;0),AND('alle Spiele'!$H60-'alle Spiele'!$J60&gt;0,'alle Spiele'!AC60-'alle Spiele'!AD60&gt;0),AND('alle Spiele'!$H60-'alle Spiele'!$J60=0,'alle Spiele'!AC60-'alle Spiele'!AD60=0)),Punktsystem!$B$6,0)))</f>
        <v>0</v>
      </c>
      <c r="AD60" s="224">
        <f>IF(AC60=Punktsystem!$B$6,IF(AND(Punktsystem!$D$9&lt;&gt;"",'alle Spiele'!$H60-'alle Spiele'!$J60='alle Spiele'!AC60-'alle Spiele'!AD60,'alle Spiele'!$H60&lt;&gt;'alle Spiele'!$J60),Punktsystem!$B$9,0)+IF(AND(Punktsystem!$D$11&lt;&gt;"",OR('alle Spiele'!$H60='alle Spiele'!AC60,'alle Spiele'!$J60='alle Spiele'!AD60)),Punktsystem!$B$11,0)+IF(AND(Punktsystem!$D$10&lt;&gt;"",'alle Spiele'!$H60='alle Spiele'!$J60,'alle Spiele'!AC60='alle Spiele'!AD60,ABS('alle Spiele'!$H60-'alle Spiele'!AC60)=1),Punktsystem!$B$10,0),0)</f>
        <v>0</v>
      </c>
      <c r="AE60" s="225">
        <f>IF(AC60=Punktsystem!$B$5,IF(AND(Punktsystem!$I$14&lt;&gt;"",'alle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AF60" s="230">
        <f>IF(OR('alle Spiele'!AF60="",'alle Spiele'!AG60=""),0,IF(AND('alle Spiele'!$H60='alle Spiele'!AF60,'alle Spiele'!$J60='alle Spiele'!AG60),Punktsystem!$B$5,IF(OR(AND('alle Spiele'!$H60-'alle Spiele'!$J60&lt;0,'alle Spiele'!AF60-'alle Spiele'!AG60&lt;0),AND('alle Spiele'!$H60-'alle Spiele'!$J60&gt;0,'alle Spiele'!AF60-'alle Spiele'!AG60&gt;0),AND('alle Spiele'!$H60-'alle Spiele'!$J60=0,'alle Spiele'!AF60-'alle Spiele'!AG60=0)),Punktsystem!$B$6,0)))</f>
        <v>0</v>
      </c>
      <c r="AG60" s="224">
        <f>IF(AF60=Punktsystem!$B$6,IF(AND(Punktsystem!$D$9&lt;&gt;"",'alle Spiele'!$H60-'alle Spiele'!$J60='alle Spiele'!AF60-'alle Spiele'!AG60,'alle Spiele'!$H60&lt;&gt;'alle Spiele'!$J60),Punktsystem!$B$9,0)+IF(AND(Punktsystem!$D$11&lt;&gt;"",OR('alle Spiele'!$H60='alle Spiele'!AF60,'alle Spiele'!$J60='alle Spiele'!AG60)),Punktsystem!$B$11,0)+IF(AND(Punktsystem!$D$10&lt;&gt;"",'alle Spiele'!$H60='alle Spiele'!$J60,'alle Spiele'!AF60='alle Spiele'!AG60,ABS('alle Spiele'!$H60-'alle Spiele'!AF60)=1),Punktsystem!$B$10,0),0)</f>
        <v>0</v>
      </c>
      <c r="AH60" s="225">
        <f>IF(AF60=Punktsystem!$B$5,IF(AND(Punktsystem!$I$14&lt;&gt;"",'alle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AI60" s="230">
        <f>IF(OR('alle Spiele'!AI60="",'alle Spiele'!AJ60=""),0,IF(AND('alle Spiele'!$H60='alle Spiele'!AI60,'alle Spiele'!$J60='alle Spiele'!AJ60),Punktsystem!$B$5,IF(OR(AND('alle Spiele'!$H60-'alle Spiele'!$J60&lt;0,'alle Spiele'!AI60-'alle Spiele'!AJ60&lt;0),AND('alle Spiele'!$H60-'alle Spiele'!$J60&gt;0,'alle Spiele'!AI60-'alle Spiele'!AJ60&gt;0),AND('alle Spiele'!$H60-'alle Spiele'!$J60=0,'alle Spiele'!AI60-'alle Spiele'!AJ60=0)),Punktsystem!$B$6,0)))</f>
        <v>0</v>
      </c>
      <c r="AJ60" s="224">
        <f>IF(AI60=Punktsystem!$B$6,IF(AND(Punktsystem!$D$9&lt;&gt;"",'alle Spiele'!$H60-'alle Spiele'!$J60='alle Spiele'!AI60-'alle Spiele'!AJ60,'alle Spiele'!$H60&lt;&gt;'alle Spiele'!$J60),Punktsystem!$B$9,0)+IF(AND(Punktsystem!$D$11&lt;&gt;"",OR('alle Spiele'!$H60='alle Spiele'!AI60,'alle Spiele'!$J60='alle Spiele'!AJ60)),Punktsystem!$B$11,0)+IF(AND(Punktsystem!$D$10&lt;&gt;"",'alle Spiele'!$H60='alle Spiele'!$J60,'alle Spiele'!AI60='alle Spiele'!AJ60,ABS('alle Spiele'!$H60-'alle Spiele'!AI60)=1),Punktsystem!$B$10,0),0)</f>
        <v>0</v>
      </c>
      <c r="AK60" s="225">
        <f>IF(AI60=Punktsystem!$B$5,IF(AND(Punktsystem!$I$14&lt;&gt;"",'alle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AL60" s="230">
        <f>IF(OR('alle Spiele'!AL60="",'alle Spiele'!AM60=""),0,IF(AND('alle Spiele'!$H60='alle Spiele'!AL60,'alle Spiele'!$J60='alle Spiele'!AM60),Punktsystem!$B$5,IF(OR(AND('alle Spiele'!$H60-'alle Spiele'!$J60&lt;0,'alle Spiele'!AL60-'alle Spiele'!AM60&lt;0),AND('alle Spiele'!$H60-'alle Spiele'!$J60&gt;0,'alle Spiele'!AL60-'alle Spiele'!AM60&gt;0),AND('alle Spiele'!$H60-'alle Spiele'!$J60=0,'alle Spiele'!AL60-'alle Spiele'!AM60=0)),Punktsystem!$B$6,0)))</f>
        <v>0</v>
      </c>
      <c r="AM60" s="224">
        <f>IF(AL60=Punktsystem!$B$6,IF(AND(Punktsystem!$D$9&lt;&gt;"",'alle Spiele'!$H60-'alle Spiele'!$J60='alle Spiele'!AL60-'alle Spiele'!AM60,'alle Spiele'!$H60&lt;&gt;'alle Spiele'!$J60),Punktsystem!$B$9,0)+IF(AND(Punktsystem!$D$11&lt;&gt;"",OR('alle Spiele'!$H60='alle Spiele'!AL60,'alle Spiele'!$J60='alle Spiele'!AM60)),Punktsystem!$B$11,0)+IF(AND(Punktsystem!$D$10&lt;&gt;"",'alle Spiele'!$H60='alle Spiele'!$J60,'alle Spiele'!AL60='alle Spiele'!AM60,ABS('alle Spiele'!$H60-'alle Spiele'!AL60)=1),Punktsystem!$B$10,0),0)</f>
        <v>0</v>
      </c>
      <c r="AN60" s="225">
        <f>IF(AL60=Punktsystem!$B$5,IF(AND(Punktsystem!$I$14&lt;&gt;"",'alle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AO60" s="230">
        <f>IF(OR('alle Spiele'!AO60="",'alle Spiele'!AP60=""),0,IF(AND('alle Spiele'!$H60='alle Spiele'!AO60,'alle Spiele'!$J60='alle Spiele'!AP60),Punktsystem!$B$5,IF(OR(AND('alle Spiele'!$H60-'alle Spiele'!$J60&lt;0,'alle Spiele'!AO60-'alle Spiele'!AP60&lt;0),AND('alle Spiele'!$H60-'alle Spiele'!$J60&gt;0,'alle Spiele'!AO60-'alle Spiele'!AP60&gt;0),AND('alle Spiele'!$H60-'alle Spiele'!$J60=0,'alle Spiele'!AO60-'alle Spiele'!AP60=0)),Punktsystem!$B$6,0)))</f>
        <v>0</v>
      </c>
      <c r="AP60" s="224">
        <f>IF(AO60=Punktsystem!$B$6,IF(AND(Punktsystem!$D$9&lt;&gt;"",'alle Spiele'!$H60-'alle Spiele'!$J60='alle Spiele'!AO60-'alle Spiele'!AP60,'alle Spiele'!$H60&lt;&gt;'alle Spiele'!$J60),Punktsystem!$B$9,0)+IF(AND(Punktsystem!$D$11&lt;&gt;"",OR('alle Spiele'!$H60='alle Spiele'!AO60,'alle Spiele'!$J60='alle Spiele'!AP60)),Punktsystem!$B$11,0)+IF(AND(Punktsystem!$D$10&lt;&gt;"",'alle Spiele'!$H60='alle Spiele'!$J60,'alle Spiele'!AO60='alle Spiele'!AP60,ABS('alle Spiele'!$H60-'alle Spiele'!AO60)=1),Punktsystem!$B$10,0),0)</f>
        <v>0</v>
      </c>
      <c r="AQ60" s="225">
        <f>IF(AO60=Punktsystem!$B$5,IF(AND(Punktsystem!$I$14&lt;&gt;"",'alle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AR60" s="230">
        <f>IF(OR('alle Spiele'!AR60="",'alle Spiele'!AS60=""),0,IF(AND('alle Spiele'!$H60='alle Spiele'!AR60,'alle Spiele'!$J60='alle Spiele'!AS60),Punktsystem!$B$5,IF(OR(AND('alle Spiele'!$H60-'alle Spiele'!$J60&lt;0,'alle Spiele'!AR60-'alle Spiele'!AS60&lt;0),AND('alle Spiele'!$H60-'alle Spiele'!$J60&gt;0,'alle Spiele'!AR60-'alle Spiele'!AS60&gt;0),AND('alle Spiele'!$H60-'alle Spiele'!$J60=0,'alle Spiele'!AR60-'alle Spiele'!AS60=0)),Punktsystem!$B$6,0)))</f>
        <v>0</v>
      </c>
      <c r="AS60" s="224">
        <f>IF(AR60=Punktsystem!$B$6,IF(AND(Punktsystem!$D$9&lt;&gt;"",'alle Spiele'!$H60-'alle Spiele'!$J60='alle Spiele'!AR60-'alle Spiele'!AS60,'alle Spiele'!$H60&lt;&gt;'alle Spiele'!$J60),Punktsystem!$B$9,0)+IF(AND(Punktsystem!$D$11&lt;&gt;"",OR('alle Spiele'!$H60='alle Spiele'!AR60,'alle Spiele'!$J60='alle Spiele'!AS60)),Punktsystem!$B$11,0)+IF(AND(Punktsystem!$D$10&lt;&gt;"",'alle Spiele'!$H60='alle Spiele'!$J60,'alle Spiele'!AR60='alle Spiele'!AS60,ABS('alle Spiele'!$H60-'alle Spiele'!AR60)=1),Punktsystem!$B$10,0),0)</f>
        <v>0</v>
      </c>
      <c r="AT60" s="225">
        <f>IF(AR60=Punktsystem!$B$5,IF(AND(Punktsystem!$I$14&lt;&gt;"",'alle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AU60" s="230">
        <f>IF(OR('alle Spiele'!AU60="",'alle Spiele'!AV60=""),0,IF(AND('alle Spiele'!$H60='alle Spiele'!AU60,'alle Spiele'!$J60='alle Spiele'!AV60),Punktsystem!$B$5,IF(OR(AND('alle Spiele'!$H60-'alle Spiele'!$J60&lt;0,'alle Spiele'!AU60-'alle Spiele'!AV60&lt;0),AND('alle Spiele'!$H60-'alle Spiele'!$J60&gt;0,'alle Spiele'!AU60-'alle Spiele'!AV60&gt;0),AND('alle Spiele'!$H60-'alle Spiele'!$J60=0,'alle Spiele'!AU60-'alle Spiele'!AV60=0)),Punktsystem!$B$6,0)))</f>
        <v>0</v>
      </c>
      <c r="AV60" s="224">
        <f>IF(AU60=Punktsystem!$B$6,IF(AND(Punktsystem!$D$9&lt;&gt;"",'alle Spiele'!$H60-'alle Spiele'!$J60='alle Spiele'!AU60-'alle Spiele'!AV60,'alle Spiele'!$H60&lt;&gt;'alle Spiele'!$J60),Punktsystem!$B$9,0)+IF(AND(Punktsystem!$D$11&lt;&gt;"",OR('alle Spiele'!$H60='alle Spiele'!AU60,'alle Spiele'!$J60='alle Spiele'!AV60)),Punktsystem!$B$11,0)+IF(AND(Punktsystem!$D$10&lt;&gt;"",'alle Spiele'!$H60='alle Spiele'!$J60,'alle Spiele'!AU60='alle Spiele'!AV60,ABS('alle Spiele'!$H60-'alle Spiele'!AU60)=1),Punktsystem!$B$10,0),0)</f>
        <v>0</v>
      </c>
      <c r="AW60" s="225">
        <f>IF(AU60=Punktsystem!$B$5,IF(AND(Punktsystem!$I$14&lt;&gt;"",'alle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AX60" s="230">
        <f>IF(OR('alle Spiele'!AX60="",'alle Spiele'!AY60=""),0,IF(AND('alle Spiele'!$H60='alle Spiele'!AX60,'alle Spiele'!$J60='alle Spiele'!AY60),Punktsystem!$B$5,IF(OR(AND('alle Spiele'!$H60-'alle Spiele'!$J60&lt;0,'alle Spiele'!AX60-'alle Spiele'!AY60&lt;0),AND('alle Spiele'!$H60-'alle Spiele'!$J60&gt;0,'alle Spiele'!AX60-'alle Spiele'!AY60&gt;0),AND('alle Spiele'!$H60-'alle Spiele'!$J60=0,'alle Spiele'!AX60-'alle Spiele'!AY60=0)),Punktsystem!$B$6,0)))</f>
        <v>0</v>
      </c>
      <c r="AY60" s="224">
        <f>IF(AX60=Punktsystem!$B$6,IF(AND(Punktsystem!$D$9&lt;&gt;"",'alle Spiele'!$H60-'alle Spiele'!$J60='alle Spiele'!AX60-'alle Spiele'!AY60,'alle Spiele'!$H60&lt;&gt;'alle Spiele'!$J60),Punktsystem!$B$9,0)+IF(AND(Punktsystem!$D$11&lt;&gt;"",OR('alle Spiele'!$H60='alle Spiele'!AX60,'alle Spiele'!$J60='alle Spiele'!AY60)),Punktsystem!$B$11,0)+IF(AND(Punktsystem!$D$10&lt;&gt;"",'alle Spiele'!$H60='alle Spiele'!$J60,'alle Spiele'!AX60='alle Spiele'!AY60,ABS('alle Spiele'!$H60-'alle Spiele'!AX60)=1),Punktsystem!$B$10,0),0)</f>
        <v>0</v>
      </c>
      <c r="AZ60" s="225">
        <f>IF(AX60=Punktsystem!$B$5,IF(AND(Punktsystem!$I$14&lt;&gt;"",'alle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BA60" s="230">
        <f>IF(OR('alle Spiele'!BA60="",'alle Spiele'!BB60=""),0,IF(AND('alle Spiele'!$H60='alle Spiele'!BA60,'alle Spiele'!$J60='alle Spiele'!BB60),Punktsystem!$B$5,IF(OR(AND('alle Spiele'!$H60-'alle Spiele'!$J60&lt;0,'alle Spiele'!BA60-'alle Spiele'!BB60&lt;0),AND('alle Spiele'!$H60-'alle Spiele'!$J60&gt;0,'alle Spiele'!BA60-'alle Spiele'!BB60&gt;0),AND('alle Spiele'!$H60-'alle Spiele'!$J60=0,'alle Spiele'!BA60-'alle Spiele'!BB60=0)),Punktsystem!$B$6,0)))</f>
        <v>0</v>
      </c>
      <c r="BB60" s="224">
        <f>IF(BA60=Punktsystem!$B$6,IF(AND(Punktsystem!$D$9&lt;&gt;"",'alle Spiele'!$H60-'alle Spiele'!$J60='alle Spiele'!BA60-'alle Spiele'!BB60,'alle Spiele'!$H60&lt;&gt;'alle Spiele'!$J60),Punktsystem!$B$9,0)+IF(AND(Punktsystem!$D$11&lt;&gt;"",OR('alle Spiele'!$H60='alle Spiele'!BA60,'alle Spiele'!$J60='alle Spiele'!BB60)),Punktsystem!$B$11,0)+IF(AND(Punktsystem!$D$10&lt;&gt;"",'alle Spiele'!$H60='alle Spiele'!$J60,'alle Spiele'!BA60='alle Spiele'!BB60,ABS('alle Spiele'!$H60-'alle Spiele'!BA60)=1),Punktsystem!$B$10,0),0)</f>
        <v>0</v>
      </c>
      <c r="BC60" s="225">
        <f>IF(BA60=Punktsystem!$B$5,IF(AND(Punktsystem!$I$14&lt;&gt;"",'alle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BD60" s="230">
        <f>IF(OR('alle Spiele'!BD60="",'alle Spiele'!BE60=""),0,IF(AND('alle Spiele'!$H60='alle Spiele'!BD60,'alle Spiele'!$J60='alle Spiele'!BE60),Punktsystem!$B$5,IF(OR(AND('alle Spiele'!$H60-'alle Spiele'!$J60&lt;0,'alle Spiele'!BD60-'alle Spiele'!BE60&lt;0),AND('alle Spiele'!$H60-'alle Spiele'!$J60&gt;0,'alle Spiele'!BD60-'alle Spiele'!BE60&gt;0),AND('alle Spiele'!$H60-'alle Spiele'!$J60=0,'alle Spiele'!BD60-'alle Spiele'!BE60=0)),Punktsystem!$B$6,0)))</f>
        <v>0</v>
      </c>
      <c r="BE60" s="224">
        <f>IF(BD60=Punktsystem!$B$6,IF(AND(Punktsystem!$D$9&lt;&gt;"",'alle Spiele'!$H60-'alle Spiele'!$J60='alle Spiele'!BD60-'alle Spiele'!BE60,'alle Spiele'!$H60&lt;&gt;'alle Spiele'!$J60),Punktsystem!$B$9,0)+IF(AND(Punktsystem!$D$11&lt;&gt;"",OR('alle Spiele'!$H60='alle Spiele'!BD60,'alle Spiele'!$J60='alle Spiele'!BE60)),Punktsystem!$B$11,0)+IF(AND(Punktsystem!$D$10&lt;&gt;"",'alle Spiele'!$H60='alle Spiele'!$J60,'alle Spiele'!BD60='alle Spiele'!BE60,ABS('alle Spiele'!$H60-'alle Spiele'!BD60)=1),Punktsystem!$B$10,0),0)</f>
        <v>0</v>
      </c>
      <c r="BF60" s="225">
        <f>IF(BD60=Punktsystem!$B$5,IF(AND(Punktsystem!$I$14&lt;&gt;"",'alle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BG60" s="230">
        <f>IF(OR('alle Spiele'!BG60="",'alle Spiele'!BH60=""),0,IF(AND('alle Spiele'!$H60='alle Spiele'!BG60,'alle Spiele'!$J60='alle Spiele'!BH60),Punktsystem!$B$5,IF(OR(AND('alle Spiele'!$H60-'alle Spiele'!$J60&lt;0,'alle Spiele'!BG60-'alle Spiele'!BH60&lt;0),AND('alle Spiele'!$H60-'alle Spiele'!$J60&gt;0,'alle Spiele'!BG60-'alle Spiele'!BH60&gt;0),AND('alle Spiele'!$H60-'alle Spiele'!$J60=0,'alle Spiele'!BG60-'alle Spiele'!BH60=0)),Punktsystem!$B$6,0)))</f>
        <v>0</v>
      </c>
      <c r="BH60" s="224">
        <f>IF(BG60=Punktsystem!$B$6,IF(AND(Punktsystem!$D$9&lt;&gt;"",'alle Spiele'!$H60-'alle Spiele'!$J60='alle Spiele'!BG60-'alle Spiele'!BH60,'alle Spiele'!$H60&lt;&gt;'alle Spiele'!$J60),Punktsystem!$B$9,0)+IF(AND(Punktsystem!$D$11&lt;&gt;"",OR('alle Spiele'!$H60='alle Spiele'!BG60,'alle Spiele'!$J60='alle Spiele'!BH60)),Punktsystem!$B$11,0)+IF(AND(Punktsystem!$D$10&lt;&gt;"",'alle Spiele'!$H60='alle Spiele'!$J60,'alle Spiele'!BG60='alle Spiele'!BH60,ABS('alle Spiele'!$H60-'alle Spiele'!BG60)=1),Punktsystem!$B$10,0),0)</f>
        <v>0</v>
      </c>
      <c r="BI60" s="225">
        <f>IF(BG60=Punktsystem!$B$5,IF(AND(Punktsystem!$I$14&lt;&gt;"",'alle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BJ60" s="230">
        <f>IF(OR('alle Spiele'!BJ60="",'alle Spiele'!BK60=""),0,IF(AND('alle Spiele'!$H60='alle Spiele'!BJ60,'alle Spiele'!$J60='alle Spiele'!BK60),Punktsystem!$B$5,IF(OR(AND('alle Spiele'!$H60-'alle Spiele'!$J60&lt;0,'alle Spiele'!BJ60-'alle Spiele'!BK60&lt;0),AND('alle Spiele'!$H60-'alle Spiele'!$J60&gt;0,'alle Spiele'!BJ60-'alle Spiele'!BK60&gt;0),AND('alle Spiele'!$H60-'alle Spiele'!$J60=0,'alle Spiele'!BJ60-'alle Spiele'!BK60=0)),Punktsystem!$B$6,0)))</f>
        <v>0</v>
      </c>
      <c r="BK60" s="224">
        <f>IF(BJ60=Punktsystem!$B$6,IF(AND(Punktsystem!$D$9&lt;&gt;"",'alle Spiele'!$H60-'alle Spiele'!$J60='alle Spiele'!BJ60-'alle Spiele'!BK60,'alle Spiele'!$H60&lt;&gt;'alle Spiele'!$J60),Punktsystem!$B$9,0)+IF(AND(Punktsystem!$D$11&lt;&gt;"",OR('alle Spiele'!$H60='alle Spiele'!BJ60,'alle Spiele'!$J60='alle Spiele'!BK60)),Punktsystem!$B$11,0)+IF(AND(Punktsystem!$D$10&lt;&gt;"",'alle Spiele'!$H60='alle Spiele'!$J60,'alle Spiele'!BJ60='alle Spiele'!BK60,ABS('alle Spiele'!$H60-'alle Spiele'!BJ60)=1),Punktsystem!$B$10,0),0)</f>
        <v>0</v>
      </c>
      <c r="BL60" s="225">
        <f>IF(BJ60=Punktsystem!$B$5,IF(AND(Punktsystem!$I$14&lt;&gt;"",'alle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BM60" s="230">
        <f>IF(OR('alle Spiele'!BM60="",'alle Spiele'!BN60=""),0,IF(AND('alle Spiele'!$H60='alle Spiele'!BM60,'alle Spiele'!$J60='alle Spiele'!BN60),Punktsystem!$B$5,IF(OR(AND('alle Spiele'!$H60-'alle Spiele'!$J60&lt;0,'alle Spiele'!BM60-'alle Spiele'!BN60&lt;0),AND('alle Spiele'!$H60-'alle Spiele'!$J60&gt;0,'alle Spiele'!BM60-'alle Spiele'!BN60&gt;0),AND('alle Spiele'!$H60-'alle Spiele'!$J60=0,'alle Spiele'!BM60-'alle Spiele'!BN60=0)),Punktsystem!$B$6,0)))</f>
        <v>0</v>
      </c>
      <c r="BN60" s="224">
        <f>IF(BM60=Punktsystem!$B$6,IF(AND(Punktsystem!$D$9&lt;&gt;"",'alle Spiele'!$H60-'alle Spiele'!$J60='alle Spiele'!BM60-'alle Spiele'!BN60,'alle Spiele'!$H60&lt;&gt;'alle Spiele'!$J60),Punktsystem!$B$9,0)+IF(AND(Punktsystem!$D$11&lt;&gt;"",OR('alle Spiele'!$H60='alle Spiele'!BM60,'alle Spiele'!$J60='alle Spiele'!BN60)),Punktsystem!$B$11,0)+IF(AND(Punktsystem!$D$10&lt;&gt;"",'alle Spiele'!$H60='alle Spiele'!$J60,'alle Spiele'!BM60='alle Spiele'!BN60,ABS('alle Spiele'!$H60-'alle Spiele'!BM60)=1),Punktsystem!$B$10,0),0)</f>
        <v>0</v>
      </c>
      <c r="BO60" s="225">
        <f>IF(BM60=Punktsystem!$B$5,IF(AND(Punktsystem!$I$14&lt;&gt;"",'alle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BP60" s="230">
        <f>IF(OR('alle Spiele'!BP60="",'alle Spiele'!BQ60=""),0,IF(AND('alle Spiele'!$H60='alle Spiele'!BP60,'alle Spiele'!$J60='alle Spiele'!BQ60),Punktsystem!$B$5,IF(OR(AND('alle Spiele'!$H60-'alle Spiele'!$J60&lt;0,'alle Spiele'!BP60-'alle Spiele'!BQ60&lt;0),AND('alle Spiele'!$H60-'alle Spiele'!$J60&gt;0,'alle Spiele'!BP60-'alle Spiele'!BQ60&gt;0),AND('alle Spiele'!$H60-'alle Spiele'!$J60=0,'alle Spiele'!BP60-'alle Spiele'!BQ60=0)),Punktsystem!$B$6,0)))</f>
        <v>0</v>
      </c>
      <c r="BQ60" s="224">
        <f>IF(BP60=Punktsystem!$B$6,IF(AND(Punktsystem!$D$9&lt;&gt;"",'alle Spiele'!$H60-'alle Spiele'!$J60='alle Spiele'!BP60-'alle Spiele'!BQ60,'alle Spiele'!$H60&lt;&gt;'alle Spiele'!$J60),Punktsystem!$B$9,0)+IF(AND(Punktsystem!$D$11&lt;&gt;"",OR('alle Spiele'!$H60='alle Spiele'!BP60,'alle Spiele'!$J60='alle Spiele'!BQ60)),Punktsystem!$B$11,0)+IF(AND(Punktsystem!$D$10&lt;&gt;"",'alle Spiele'!$H60='alle Spiele'!$J60,'alle Spiele'!BP60='alle Spiele'!BQ60,ABS('alle Spiele'!$H60-'alle Spiele'!BP60)=1),Punktsystem!$B$10,0),0)</f>
        <v>0</v>
      </c>
      <c r="BR60" s="225">
        <f>IF(BP60=Punktsystem!$B$5,IF(AND(Punktsystem!$I$14&lt;&gt;"",'alle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BS60" s="230">
        <f>IF(OR('alle Spiele'!BS60="",'alle Spiele'!BT60=""),0,IF(AND('alle Spiele'!$H60='alle Spiele'!BS60,'alle Spiele'!$J60='alle Spiele'!BT60),Punktsystem!$B$5,IF(OR(AND('alle Spiele'!$H60-'alle Spiele'!$J60&lt;0,'alle Spiele'!BS60-'alle Spiele'!BT60&lt;0),AND('alle Spiele'!$H60-'alle Spiele'!$J60&gt;0,'alle Spiele'!BS60-'alle Spiele'!BT60&gt;0),AND('alle Spiele'!$H60-'alle Spiele'!$J60=0,'alle Spiele'!BS60-'alle Spiele'!BT60=0)),Punktsystem!$B$6,0)))</f>
        <v>0</v>
      </c>
      <c r="BT60" s="224">
        <f>IF(BS60=Punktsystem!$B$6,IF(AND(Punktsystem!$D$9&lt;&gt;"",'alle Spiele'!$H60-'alle Spiele'!$J60='alle Spiele'!BS60-'alle Spiele'!BT60,'alle Spiele'!$H60&lt;&gt;'alle Spiele'!$J60),Punktsystem!$B$9,0)+IF(AND(Punktsystem!$D$11&lt;&gt;"",OR('alle Spiele'!$H60='alle Spiele'!BS60,'alle Spiele'!$J60='alle Spiele'!BT60)),Punktsystem!$B$11,0)+IF(AND(Punktsystem!$D$10&lt;&gt;"",'alle Spiele'!$H60='alle Spiele'!$J60,'alle Spiele'!BS60='alle Spiele'!BT60,ABS('alle Spiele'!$H60-'alle Spiele'!BS60)=1),Punktsystem!$B$10,0),0)</f>
        <v>0</v>
      </c>
      <c r="BU60" s="225">
        <f>IF(BS60=Punktsystem!$B$5,IF(AND(Punktsystem!$I$14&lt;&gt;"",'alle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BV60" s="230">
        <f>IF(OR('alle Spiele'!BV60="",'alle Spiele'!BW60=""),0,IF(AND('alle Spiele'!$H60='alle Spiele'!BV60,'alle Spiele'!$J60='alle Spiele'!BW60),Punktsystem!$B$5,IF(OR(AND('alle Spiele'!$H60-'alle Spiele'!$J60&lt;0,'alle Spiele'!BV60-'alle Spiele'!BW60&lt;0),AND('alle Spiele'!$H60-'alle Spiele'!$J60&gt;0,'alle Spiele'!BV60-'alle Spiele'!BW60&gt;0),AND('alle Spiele'!$H60-'alle Spiele'!$J60=0,'alle Spiele'!BV60-'alle Spiele'!BW60=0)),Punktsystem!$B$6,0)))</f>
        <v>0</v>
      </c>
      <c r="BW60" s="224">
        <f>IF(BV60=Punktsystem!$B$6,IF(AND(Punktsystem!$D$9&lt;&gt;"",'alle Spiele'!$H60-'alle Spiele'!$J60='alle Spiele'!BV60-'alle Spiele'!BW60,'alle Spiele'!$H60&lt;&gt;'alle Spiele'!$J60),Punktsystem!$B$9,0)+IF(AND(Punktsystem!$D$11&lt;&gt;"",OR('alle Spiele'!$H60='alle Spiele'!BV60,'alle Spiele'!$J60='alle Spiele'!BW60)),Punktsystem!$B$11,0)+IF(AND(Punktsystem!$D$10&lt;&gt;"",'alle Spiele'!$H60='alle Spiele'!$J60,'alle Spiele'!BV60='alle Spiele'!BW60,ABS('alle Spiele'!$H60-'alle Spiele'!BV60)=1),Punktsystem!$B$10,0),0)</f>
        <v>0</v>
      </c>
      <c r="BX60" s="225">
        <f>IF(BV60=Punktsystem!$B$5,IF(AND(Punktsystem!$I$14&lt;&gt;"",'alle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BY60" s="230">
        <f>IF(OR('alle Spiele'!BY60="",'alle Spiele'!BZ60=""),0,IF(AND('alle Spiele'!$H60='alle Spiele'!BY60,'alle Spiele'!$J60='alle Spiele'!BZ60),Punktsystem!$B$5,IF(OR(AND('alle Spiele'!$H60-'alle Spiele'!$J60&lt;0,'alle Spiele'!BY60-'alle Spiele'!BZ60&lt;0),AND('alle Spiele'!$H60-'alle Spiele'!$J60&gt;0,'alle Spiele'!BY60-'alle Spiele'!BZ60&gt;0),AND('alle Spiele'!$H60-'alle Spiele'!$J60=0,'alle Spiele'!BY60-'alle Spiele'!BZ60=0)),Punktsystem!$B$6,0)))</f>
        <v>0</v>
      </c>
      <c r="BZ60" s="224">
        <f>IF(BY60=Punktsystem!$B$6,IF(AND(Punktsystem!$D$9&lt;&gt;"",'alle Spiele'!$H60-'alle Spiele'!$J60='alle Spiele'!BY60-'alle Spiele'!BZ60,'alle Spiele'!$H60&lt;&gt;'alle Spiele'!$J60),Punktsystem!$B$9,0)+IF(AND(Punktsystem!$D$11&lt;&gt;"",OR('alle Spiele'!$H60='alle Spiele'!BY60,'alle Spiele'!$J60='alle Spiele'!BZ60)),Punktsystem!$B$11,0)+IF(AND(Punktsystem!$D$10&lt;&gt;"",'alle Spiele'!$H60='alle Spiele'!$J60,'alle Spiele'!BY60='alle Spiele'!BZ60,ABS('alle Spiele'!$H60-'alle Spiele'!BY60)=1),Punktsystem!$B$10,0),0)</f>
        <v>0</v>
      </c>
      <c r="CA60" s="225">
        <f>IF(BY60=Punktsystem!$B$5,IF(AND(Punktsystem!$I$14&lt;&gt;"",'alle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CB60" s="230">
        <f>IF(OR('alle Spiele'!CB60="",'alle Spiele'!CC60=""),0,IF(AND('alle Spiele'!$H60='alle Spiele'!CB60,'alle Spiele'!$J60='alle Spiele'!CC60),Punktsystem!$B$5,IF(OR(AND('alle Spiele'!$H60-'alle Spiele'!$J60&lt;0,'alle Spiele'!CB60-'alle Spiele'!CC60&lt;0),AND('alle Spiele'!$H60-'alle Spiele'!$J60&gt;0,'alle Spiele'!CB60-'alle Spiele'!CC60&gt;0),AND('alle Spiele'!$H60-'alle Spiele'!$J60=0,'alle Spiele'!CB60-'alle Spiele'!CC60=0)),Punktsystem!$B$6,0)))</f>
        <v>0</v>
      </c>
      <c r="CC60" s="224">
        <f>IF(CB60=Punktsystem!$B$6,IF(AND(Punktsystem!$D$9&lt;&gt;"",'alle Spiele'!$H60-'alle Spiele'!$J60='alle Spiele'!CB60-'alle Spiele'!CC60,'alle Spiele'!$H60&lt;&gt;'alle Spiele'!$J60),Punktsystem!$B$9,0)+IF(AND(Punktsystem!$D$11&lt;&gt;"",OR('alle Spiele'!$H60='alle Spiele'!CB60,'alle Spiele'!$J60='alle Spiele'!CC60)),Punktsystem!$B$11,0)+IF(AND(Punktsystem!$D$10&lt;&gt;"",'alle Spiele'!$H60='alle Spiele'!$J60,'alle Spiele'!CB60='alle Spiele'!CC60,ABS('alle Spiele'!$H60-'alle Spiele'!CB60)=1),Punktsystem!$B$10,0),0)</f>
        <v>0</v>
      </c>
      <c r="CD60" s="225">
        <f>IF(CB60=Punktsystem!$B$5,IF(AND(Punktsystem!$I$14&lt;&gt;"",'alle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CE60" s="230">
        <f>IF(OR('alle Spiele'!CE60="",'alle Spiele'!CF60=""),0,IF(AND('alle Spiele'!$H60='alle Spiele'!CE60,'alle Spiele'!$J60='alle Spiele'!CF60),Punktsystem!$B$5,IF(OR(AND('alle Spiele'!$H60-'alle Spiele'!$J60&lt;0,'alle Spiele'!CE60-'alle Spiele'!CF60&lt;0),AND('alle Spiele'!$H60-'alle Spiele'!$J60&gt;0,'alle Spiele'!CE60-'alle Spiele'!CF60&gt;0),AND('alle Spiele'!$H60-'alle Spiele'!$J60=0,'alle Spiele'!CE60-'alle Spiele'!CF60=0)),Punktsystem!$B$6,0)))</f>
        <v>0</v>
      </c>
      <c r="CF60" s="224">
        <f>IF(CE60=Punktsystem!$B$6,IF(AND(Punktsystem!$D$9&lt;&gt;"",'alle Spiele'!$H60-'alle Spiele'!$J60='alle Spiele'!CE60-'alle Spiele'!CF60,'alle Spiele'!$H60&lt;&gt;'alle Spiele'!$J60),Punktsystem!$B$9,0)+IF(AND(Punktsystem!$D$11&lt;&gt;"",OR('alle Spiele'!$H60='alle Spiele'!CE60,'alle Spiele'!$J60='alle Spiele'!CF60)),Punktsystem!$B$11,0)+IF(AND(Punktsystem!$D$10&lt;&gt;"",'alle Spiele'!$H60='alle Spiele'!$J60,'alle Spiele'!CE60='alle Spiele'!CF60,ABS('alle Spiele'!$H60-'alle Spiele'!CE60)=1),Punktsystem!$B$10,0),0)</f>
        <v>0</v>
      </c>
      <c r="CG60" s="225">
        <f>IF(CE60=Punktsystem!$B$5,IF(AND(Punktsystem!$I$14&lt;&gt;"",'alle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CH60" s="230">
        <f>IF(OR('alle Spiele'!CH60="",'alle Spiele'!CI60=""),0,IF(AND('alle Spiele'!$H60='alle Spiele'!CH60,'alle Spiele'!$J60='alle Spiele'!CI60),Punktsystem!$B$5,IF(OR(AND('alle Spiele'!$H60-'alle Spiele'!$J60&lt;0,'alle Spiele'!CH60-'alle Spiele'!CI60&lt;0),AND('alle Spiele'!$H60-'alle Spiele'!$J60&gt;0,'alle Spiele'!CH60-'alle Spiele'!CI60&gt;0),AND('alle Spiele'!$H60-'alle Spiele'!$J60=0,'alle Spiele'!CH60-'alle Spiele'!CI60=0)),Punktsystem!$B$6,0)))</f>
        <v>0</v>
      </c>
      <c r="CI60" s="224">
        <f>IF(CH60=Punktsystem!$B$6,IF(AND(Punktsystem!$D$9&lt;&gt;"",'alle Spiele'!$H60-'alle Spiele'!$J60='alle Spiele'!CH60-'alle Spiele'!CI60,'alle Spiele'!$H60&lt;&gt;'alle Spiele'!$J60),Punktsystem!$B$9,0)+IF(AND(Punktsystem!$D$11&lt;&gt;"",OR('alle Spiele'!$H60='alle Spiele'!CH60,'alle Spiele'!$J60='alle Spiele'!CI60)),Punktsystem!$B$11,0)+IF(AND(Punktsystem!$D$10&lt;&gt;"",'alle Spiele'!$H60='alle Spiele'!$J60,'alle Spiele'!CH60='alle Spiele'!CI60,ABS('alle Spiele'!$H60-'alle Spiele'!CH60)=1),Punktsystem!$B$10,0),0)</f>
        <v>0</v>
      </c>
      <c r="CJ60" s="225">
        <f>IF(CH60=Punktsystem!$B$5,IF(AND(Punktsystem!$I$14&lt;&gt;"",'alle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CK60" s="230">
        <f>IF(OR('alle Spiele'!CK60="",'alle Spiele'!CL60=""),0,IF(AND('alle Spiele'!$H60='alle Spiele'!CK60,'alle Spiele'!$J60='alle Spiele'!CL60),Punktsystem!$B$5,IF(OR(AND('alle Spiele'!$H60-'alle Spiele'!$J60&lt;0,'alle Spiele'!CK60-'alle Spiele'!CL60&lt;0),AND('alle Spiele'!$H60-'alle Spiele'!$J60&gt;0,'alle Spiele'!CK60-'alle Spiele'!CL60&gt;0),AND('alle Spiele'!$H60-'alle Spiele'!$J60=0,'alle Spiele'!CK60-'alle Spiele'!CL60=0)),Punktsystem!$B$6,0)))</f>
        <v>0</v>
      </c>
      <c r="CL60" s="224">
        <f>IF(CK60=Punktsystem!$B$6,IF(AND(Punktsystem!$D$9&lt;&gt;"",'alle Spiele'!$H60-'alle Spiele'!$J60='alle Spiele'!CK60-'alle Spiele'!CL60,'alle Spiele'!$H60&lt;&gt;'alle Spiele'!$J60),Punktsystem!$B$9,0)+IF(AND(Punktsystem!$D$11&lt;&gt;"",OR('alle Spiele'!$H60='alle Spiele'!CK60,'alle Spiele'!$J60='alle Spiele'!CL60)),Punktsystem!$B$11,0)+IF(AND(Punktsystem!$D$10&lt;&gt;"",'alle Spiele'!$H60='alle Spiele'!$J60,'alle Spiele'!CK60='alle Spiele'!CL60,ABS('alle Spiele'!$H60-'alle Spiele'!CK60)=1),Punktsystem!$B$10,0),0)</f>
        <v>0</v>
      </c>
      <c r="CM60" s="225">
        <f>IF(CK60=Punktsystem!$B$5,IF(AND(Punktsystem!$I$14&lt;&gt;"",'alle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CN60" s="230">
        <f>IF(OR('alle Spiele'!CN60="",'alle Spiele'!CO60=""),0,IF(AND('alle Spiele'!$H60='alle Spiele'!CN60,'alle Spiele'!$J60='alle Spiele'!CO60),Punktsystem!$B$5,IF(OR(AND('alle Spiele'!$H60-'alle Spiele'!$J60&lt;0,'alle Spiele'!CN60-'alle Spiele'!CO60&lt;0),AND('alle Spiele'!$H60-'alle Spiele'!$J60&gt;0,'alle Spiele'!CN60-'alle Spiele'!CO60&gt;0),AND('alle Spiele'!$H60-'alle Spiele'!$J60=0,'alle Spiele'!CN60-'alle Spiele'!CO60=0)),Punktsystem!$B$6,0)))</f>
        <v>0</v>
      </c>
      <c r="CO60" s="224">
        <f>IF(CN60=Punktsystem!$B$6,IF(AND(Punktsystem!$D$9&lt;&gt;"",'alle Spiele'!$H60-'alle Spiele'!$J60='alle Spiele'!CN60-'alle Spiele'!CO60,'alle Spiele'!$H60&lt;&gt;'alle Spiele'!$J60),Punktsystem!$B$9,0)+IF(AND(Punktsystem!$D$11&lt;&gt;"",OR('alle Spiele'!$H60='alle Spiele'!CN60,'alle Spiele'!$J60='alle Spiele'!CO60)),Punktsystem!$B$11,0)+IF(AND(Punktsystem!$D$10&lt;&gt;"",'alle Spiele'!$H60='alle Spiele'!$J60,'alle Spiele'!CN60='alle Spiele'!CO60,ABS('alle Spiele'!$H60-'alle Spiele'!CN60)=1),Punktsystem!$B$10,0),0)</f>
        <v>0</v>
      </c>
      <c r="CP60" s="225">
        <f>IF(CN60=Punktsystem!$B$5,IF(AND(Punktsystem!$I$14&lt;&gt;"",'alle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CQ60" s="230">
        <f>IF(OR('alle Spiele'!CQ60="",'alle Spiele'!CR60=""),0,IF(AND('alle Spiele'!$H60='alle Spiele'!CQ60,'alle Spiele'!$J60='alle Spiele'!CR60),Punktsystem!$B$5,IF(OR(AND('alle Spiele'!$H60-'alle Spiele'!$J60&lt;0,'alle Spiele'!CQ60-'alle Spiele'!CR60&lt;0),AND('alle Spiele'!$H60-'alle Spiele'!$J60&gt;0,'alle Spiele'!CQ60-'alle Spiele'!CR60&gt;0),AND('alle Spiele'!$H60-'alle Spiele'!$J60=0,'alle Spiele'!CQ60-'alle Spiele'!CR60=0)),Punktsystem!$B$6,0)))</f>
        <v>0</v>
      </c>
      <c r="CR60" s="224">
        <f>IF(CQ60=Punktsystem!$B$6,IF(AND(Punktsystem!$D$9&lt;&gt;"",'alle Spiele'!$H60-'alle Spiele'!$J60='alle Spiele'!CQ60-'alle Spiele'!CR60,'alle Spiele'!$H60&lt;&gt;'alle Spiele'!$J60),Punktsystem!$B$9,0)+IF(AND(Punktsystem!$D$11&lt;&gt;"",OR('alle Spiele'!$H60='alle Spiele'!CQ60,'alle Spiele'!$J60='alle Spiele'!CR60)),Punktsystem!$B$11,0)+IF(AND(Punktsystem!$D$10&lt;&gt;"",'alle Spiele'!$H60='alle Spiele'!$J60,'alle Spiele'!CQ60='alle Spiele'!CR60,ABS('alle Spiele'!$H60-'alle Spiele'!CQ60)=1),Punktsystem!$B$10,0),0)</f>
        <v>0</v>
      </c>
      <c r="CS60" s="225">
        <f>IF(CQ60=Punktsystem!$B$5,IF(AND(Punktsystem!$I$14&lt;&gt;"",'alle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CT60" s="230">
        <f>IF(OR('alle Spiele'!CT60="",'alle Spiele'!CU60=""),0,IF(AND('alle Spiele'!$H60='alle Spiele'!CT60,'alle Spiele'!$J60='alle Spiele'!CU60),Punktsystem!$B$5,IF(OR(AND('alle Spiele'!$H60-'alle Spiele'!$J60&lt;0,'alle Spiele'!CT60-'alle Spiele'!CU60&lt;0),AND('alle Spiele'!$H60-'alle Spiele'!$J60&gt;0,'alle Spiele'!CT60-'alle Spiele'!CU60&gt;0),AND('alle Spiele'!$H60-'alle Spiele'!$J60=0,'alle Spiele'!CT60-'alle Spiele'!CU60=0)),Punktsystem!$B$6,0)))</f>
        <v>0</v>
      </c>
      <c r="CU60" s="224">
        <f>IF(CT60=Punktsystem!$B$6,IF(AND(Punktsystem!$D$9&lt;&gt;"",'alle Spiele'!$H60-'alle Spiele'!$J60='alle Spiele'!CT60-'alle Spiele'!CU60,'alle Spiele'!$H60&lt;&gt;'alle Spiele'!$J60),Punktsystem!$B$9,0)+IF(AND(Punktsystem!$D$11&lt;&gt;"",OR('alle Spiele'!$H60='alle Spiele'!CT60,'alle Spiele'!$J60='alle Spiele'!CU60)),Punktsystem!$B$11,0)+IF(AND(Punktsystem!$D$10&lt;&gt;"",'alle Spiele'!$H60='alle Spiele'!$J60,'alle Spiele'!CT60='alle Spiele'!CU60,ABS('alle Spiele'!$H60-'alle Spiele'!CT60)=1),Punktsystem!$B$10,0),0)</f>
        <v>0</v>
      </c>
      <c r="CV60" s="225">
        <f>IF(CT60=Punktsystem!$B$5,IF(AND(Punktsystem!$I$14&lt;&gt;"",'alle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CW60" s="230">
        <f>IF(OR('alle Spiele'!CW60="",'alle Spiele'!CX60=""),0,IF(AND('alle Spiele'!$H60='alle Spiele'!CW60,'alle Spiele'!$J60='alle Spiele'!CX60),Punktsystem!$B$5,IF(OR(AND('alle Spiele'!$H60-'alle Spiele'!$J60&lt;0,'alle Spiele'!CW60-'alle Spiele'!CX60&lt;0),AND('alle Spiele'!$H60-'alle Spiele'!$J60&gt;0,'alle Spiele'!CW60-'alle Spiele'!CX60&gt;0),AND('alle Spiele'!$H60-'alle Spiele'!$J60=0,'alle Spiele'!CW60-'alle Spiele'!CX60=0)),Punktsystem!$B$6,0)))</f>
        <v>0</v>
      </c>
      <c r="CX60" s="224">
        <f>IF(CW60=Punktsystem!$B$6,IF(AND(Punktsystem!$D$9&lt;&gt;"",'alle Spiele'!$H60-'alle Spiele'!$J60='alle Spiele'!CW60-'alle Spiele'!CX60,'alle Spiele'!$H60&lt;&gt;'alle Spiele'!$J60),Punktsystem!$B$9,0)+IF(AND(Punktsystem!$D$11&lt;&gt;"",OR('alle Spiele'!$H60='alle Spiele'!CW60,'alle Spiele'!$J60='alle Spiele'!CX60)),Punktsystem!$B$11,0)+IF(AND(Punktsystem!$D$10&lt;&gt;"",'alle Spiele'!$H60='alle Spiele'!$J60,'alle Spiele'!CW60='alle Spiele'!CX60,ABS('alle Spiele'!$H60-'alle Spiele'!CW60)=1),Punktsystem!$B$10,0),0)</f>
        <v>0</v>
      </c>
      <c r="CY60" s="225">
        <f>IF(CW60=Punktsystem!$B$5,IF(AND(Punktsystem!$I$14&lt;&gt;"",'alle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CZ60" s="230">
        <f>IF(OR('alle Spiele'!CZ60="",'alle Spiele'!DA60=""),0,IF(AND('alle Spiele'!$H60='alle Spiele'!CZ60,'alle Spiele'!$J60='alle Spiele'!DA60),Punktsystem!$B$5,IF(OR(AND('alle Spiele'!$H60-'alle Spiele'!$J60&lt;0,'alle Spiele'!CZ60-'alle Spiele'!DA60&lt;0),AND('alle Spiele'!$H60-'alle Spiele'!$J60&gt;0,'alle Spiele'!CZ60-'alle Spiele'!DA60&gt;0),AND('alle Spiele'!$H60-'alle Spiele'!$J60=0,'alle Spiele'!CZ60-'alle Spiele'!DA60=0)),Punktsystem!$B$6,0)))</f>
        <v>0</v>
      </c>
      <c r="DA60" s="224">
        <f>IF(CZ60=Punktsystem!$B$6,IF(AND(Punktsystem!$D$9&lt;&gt;"",'alle Spiele'!$H60-'alle Spiele'!$J60='alle Spiele'!CZ60-'alle Spiele'!DA60,'alle Spiele'!$H60&lt;&gt;'alle Spiele'!$J60),Punktsystem!$B$9,0)+IF(AND(Punktsystem!$D$11&lt;&gt;"",OR('alle Spiele'!$H60='alle Spiele'!CZ60,'alle Spiele'!$J60='alle Spiele'!DA60)),Punktsystem!$B$11,0)+IF(AND(Punktsystem!$D$10&lt;&gt;"",'alle Spiele'!$H60='alle Spiele'!$J60,'alle Spiele'!CZ60='alle Spiele'!DA60,ABS('alle Spiele'!$H60-'alle Spiele'!CZ60)=1),Punktsystem!$B$10,0),0)</f>
        <v>0</v>
      </c>
      <c r="DB60" s="225">
        <f>IF(CZ60=Punktsystem!$B$5,IF(AND(Punktsystem!$I$14&lt;&gt;"",'alle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DC60" s="230">
        <f>IF(OR('alle Spiele'!DC60="",'alle Spiele'!DD60=""),0,IF(AND('alle Spiele'!$H60='alle Spiele'!DC60,'alle Spiele'!$J60='alle Spiele'!DD60),Punktsystem!$B$5,IF(OR(AND('alle Spiele'!$H60-'alle Spiele'!$J60&lt;0,'alle Spiele'!DC60-'alle Spiele'!DD60&lt;0),AND('alle Spiele'!$H60-'alle Spiele'!$J60&gt;0,'alle Spiele'!DC60-'alle Spiele'!DD60&gt;0),AND('alle Spiele'!$H60-'alle Spiele'!$J60=0,'alle Spiele'!DC60-'alle Spiele'!DD60=0)),Punktsystem!$B$6,0)))</f>
        <v>0</v>
      </c>
      <c r="DD60" s="224">
        <f>IF(DC60=Punktsystem!$B$6,IF(AND(Punktsystem!$D$9&lt;&gt;"",'alle Spiele'!$H60-'alle Spiele'!$J60='alle Spiele'!DC60-'alle Spiele'!DD60,'alle Spiele'!$H60&lt;&gt;'alle Spiele'!$J60),Punktsystem!$B$9,0)+IF(AND(Punktsystem!$D$11&lt;&gt;"",OR('alle Spiele'!$H60='alle Spiele'!DC60,'alle Spiele'!$J60='alle Spiele'!DD60)),Punktsystem!$B$11,0)+IF(AND(Punktsystem!$D$10&lt;&gt;"",'alle Spiele'!$H60='alle Spiele'!$J60,'alle Spiele'!DC60='alle Spiele'!DD60,ABS('alle Spiele'!$H60-'alle Spiele'!DC60)=1),Punktsystem!$B$10,0),0)</f>
        <v>0</v>
      </c>
      <c r="DE60" s="225">
        <f>IF(DC60=Punktsystem!$B$5,IF(AND(Punktsystem!$I$14&lt;&gt;"",'alle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DF60" s="230">
        <f>IF(OR('alle Spiele'!DF60="",'alle Spiele'!DG60=""),0,IF(AND('alle Spiele'!$H60='alle Spiele'!DF60,'alle Spiele'!$J60='alle Spiele'!DG60),Punktsystem!$B$5,IF(OR(AND('alle Spiele'!$H60-'alle Spiele'!$J60&lt;0,'alle Spiele'!DF60-'alle Spiele'!DG60&lt;0),AND('alle Spiele'!$H60-'alle Spiele'!$J60&gt;0,'alle Spiele'!DF60-'alle Spiele'!DG60&gt;0),AND('alle Spiele'!$H60-'alle Spiele'!$J60=0,'alle Spiele'!DF60-'alle Spiele'!DG60=0)),Punktsystem!$B$6,0)))</f>
        <v>0</v>
      </c>
      <c r="DG60" s="224">
        <f>IF(DF60=Punktsystem!$B$6,IF(AND(Punktsystem!$D$9&lt;&gt;"",'alle Spiele'!$H60-'alle Spiele'!$J60='alle Spiele'!DF60-'alle Spiele'!DG60,'alle Spiele'!$H60&lt;&gt;'alle Spiele'!$J60),Punktsystem!$B$9,0)+IF(AND(Punktsystem!$D$11&lt;&gt;"",OR('alle Spiele'!$H60='alle Spiele'!DF60,'alle Spiele'!$J60='alle Spiele'!DG60)),Punktsystem!$B$11,0)+IF(AND(Punktsystem!$D$10&lt;&gt;"",'alle Spiele'!$H60='alle Spiele'!$J60,'alle Spiele'!DF60='alle Spiele'!DG60,ABS('alle Spiele'!$H60-'alle Spiele'!DF60)=1),Punktsystem!$B$10,0),0)</f>
        <v>0</v>
      </c>
      <c r="DH60" s="225">
        <f>IF(DF60=Punktsystem!$B$5,IF(AND(Punktsystem!$I$14&lt;&gt;"",'alle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DI60" s="230">
        <f>IF(OR('alle Spiele'!DI60="",'alle Spiele'!DJ60=""),0,IF(AND('alle Spiele'!$H60='alle Spiele'!DI60,'alle Spiele'!$J60='alle Spiele'!DJ60),Punktsystem!$B$5,IF(OR(AND('alle Spiele'!$H60-'alle Spiele'!$J60&lt;0,'alle Spiele'!DI60-'alle Spiele'!DJ60&lt;0),AND('alle Spiele'!$H60-'alle Spiele'!$J60&gt;0,'alle Spiele'!DI60-'alle Spiele'!DJ60&gt;0),AND('alle Spiele'!$H60-'alle Spiele'!$J60=0,'alle Spiele'!DI60-'alle Spiele'!DJ60=0)),Punktsystem!$B$6,0)))</f>
        <v>0</v>
      </c>
      <c r="DJ60" s="224">
        <f>IF(DI60=Punktsystem!$B$6,IF(AND(Punktsystem!$D$9&lt;&gt;"",'alle Spiele'!$H60-'alle Spiele'!$J60='alle Spiele'!DI60-'alle Spiele'!DJ60,'alle Spiele'!$H60&lt;&gt;'alle Spiele'!$J60),Punktsystem!$B$9,0)+IF(AND(Punktsystem!$D$11&lt;&gt;"",OR('alle Spiele'!$H60='alle Spiele'!DI60,'alle Spiele'!$J60='alle Spiele'!DJ60)),Punktsystem!$B$11,0)+IF(AND(Punktsystem!$D$10&lt;&gt;"",'alle Spiele'!$H60='alle Spiele'!$J60,'alle Spiele'!DI60='alle Spiele'!DJ60,ABS('alle Spiele'!$H60-'alle Spiele'!DI60)=1),Punktsystem!$B$10,0),0)</f>
        <v>0</v>
      </c>
      <c r="DK60" s="225">
        <f>IF(DI60=Punktsystem!$B$5,IF(AND(Punktsystem!$I$14&lt;&gt;"",'alle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DL60" s="230">
        <f>IF(OR('alle Spiele'!DL60="",'alle Spiele'!DM60=""),0,IF(AND('alle Spiele'!$H60='alle Spiele'!DL60,'alle Spiele'!$J60='alle Spiele'!DM60),Punktsystem!$B$5,IF(OR(AND('alle Spiele'!$H60-'alle Spiele'!$J60&lt;0,'alle Spiele'!DL60-'alle Spiele'!DM60&lt;0),AND('alle Spiele'!$H60-'alle Spiele'!$J60&gt;0,'alle Spiele'!DL60-'alle Spiele'!DM60&gt;0),AND('alle Spiele'!$H60-'alle Spiele'!$J60=0,'alle Spiele'!DL60-'alle Spiele'!DM60=0)),Punktsystem!$B$6,0)))</f>
        <v>0</v>
      </c>
      <c r="DM60" s="224">
        <f>IF(DL60=Punktsystem!$B$6,IF(AND(Punktsystem!$D$9&lt;&gt;"",'alle Spiele'!$H60-'alle Spiele'!$J60='alle Spiele'!DL60-'alle Spiele'!DM60,'alle Spiele'!$H60&lt;&gt;'alle Spiele'!$J60),Punktsystem!$B$9,0)+IF(AND(Punktsystem!$D$11&lt;&gt;"",OR('alle Spiele'!$H60='alle Spiele'!DL60,'alle Spiele'!$J60='alle Spiele'!DM60)),Punktsystem!$B$11,0)+IF(AND(Punktsystem!$D$10&lt;&gt;"",'alle Spiele'!$H60='alle Spiele'!$J60,'alle Spiele'!DL60='alle Spiele'!DM60,ABS('alle Spiele'!$H60-'alle Spiele'!DL60)=1),Punktsystem!$B$10,0),0)</f>
        <v>0</v>
      </c>
      <c r="DN60" s="225">
        <f>IF(DL60=Punktsystem!$B$5,IF(AND(Punktsystem!$I$14&lt;&gt;"",'alle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DO60" s="230">
        <f>IF(OR('alle Spiele'!DO60="",'alle Spiele'!DP60=""),0,IF(AND('alle Spiele'!$H60='alle Spiele'!DO60,'alle Spiele'!$J60='alle Spiele'!DP60),Punktsystem!$B$5,IF(OR(AND('alle Spiele'!$H60-'alle Spiele'!$J60&lt;0,'alle Spiele'!DO60-'alle Spiele'!DP60&lt;0),AND('alle Spiele'!$H60-'alle Spiele'!$J60&gt;0,'alle Spiele'!DO60-'alle Spiele'!DP60&gt;0),AND('alle Spiele'!$H60-'alle Spiele'!$J60=0,'alle Spiele'!DO60-'alle Spiele'!DP60=0)),Punktsystem!$B$6,0)))</f>
        <v>0</v>
      </c>
      <c r="DP60" s="224">
        <f>IF(DO60=Punktsystem!$B$6,IF(AND(Punktsystem!$D$9&lt;&gt;"",'alle Spiele'!$H60-'alle Spiele'!$J60='alle Spiele'!DO60-'alle Spiele'!DP60,'alle Spiele'!$H60&lt;&gt;'alle Spiele'!$J60),Punktsystem!$B$9,0)+IF(AND(Punktsystem!$D$11&lt;&gt;"",OR('alle Spiele'!$H60='alle Spiele'!DO60,'alle Spiele'!$J60='alle Spiele'!DP60)),Punktsystem!$B$11,0)+IF(AND(Punktsystem!$D$10&lt;&gt;"",'alle Spiele'!$H60='alle Spiele'!$J60,'alle Spiele'!DO60='alle Spiele'!DP60,ABS('alle Spiele'!$H60-'alle Spiele'!DO60)=1),Punktsystem!$B$10,0),0)</f>
        <v>0</v>
      </c>
      <c r="DQ60" s="225">
        <f>IF(DO60=Punktsystem!$B$5,IF(AND(Punktsystem!$I$14&lt;&gt;"",'alle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DR60" s="230">
        <f>IF(OR('alle Spiele'!DR60="",'alle Spiele'!DS60=""),0,IF(AND('alle Spiele'!$H60='alle Spiele'!DR60,'alle Spiele'!$J60='alle Spiele'!DS60),Punktsystem!$B$5,IF(OR(AND('alle Spiele'!$H60-'alle Spiele'!$J60&lt;0,'alle Spiele'!DR60-'alle Spiele'!DS60&lt;0),AND('alle Spiele'!$H60-'alle Spiele'!$J60&gt;0,'alle Spiele'!DR60-'alle Spiele'!DS60&gt;0),AND('alle Spiele'!$H60-'alle Spiele'!$J60=0,'alle Spiele'!DR60-'alle Spiele'!DS60=0)),Punktsystem!$B$6,0)))</f>
        <v>0</v>
      </c>
      <c r="DS60" s="224">
        <f>IF(DR60=Punktsystem!$B$6,IF(AND(Punktsystem!$D$9&lt;&gt;"",'alle Spiele'!$H60-'alle Spiele'!$J60='alle Spiele'!DR60-'alle Spiele'!DS60,'alle Spiele'!$H60&lt;&gt;'alle Spiele'!$J60),Punktsystem!$B$9,0)+IF(AND(Punktsystem!$D$11&lt;&gt;"",OR('alle Spiele'!$H60='alle Spiele'!DR60,'alle Spiele'!$J60='alle Spiele'!DS60)),Punktsystem!$B$11,0)+IF(AND(Punktsystem!$D$10&lt;&gt;"",'alle Spiele'!$H60='alle Spiele'!$J60,'alle Spiele'!DR60='alle Spiele'!DS60,ABS('alle Spiele'!$H60-'alle Spiele'!DR60)=1),Punktsystem!$B$10,0),0)</f>
        <v>0</v>
      </c>
      <c r="DT60" s="225">
        <f>IF(DR60=Punktsystem!$B$5,IF(AND(Punktsystem!$I$14&lt;&gt;"",'alle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DU60" s="230">
        <f>IF(OR('alle Spiele'!DU60="",'alle Spiele'!DV60=""),0,IF(AND('alle Spiele'!$H60='alle Spiele'!DU60,'alle Spiele'!$J60='alle Spiele'!DV60),Punktsystem!$B$5,IF(OR(AND('alle Spiele'!$H60-'alle Spiele'!$J60&lt;0,'alle Spiele'!DU60-'alle Spiele'!DV60&lt;0),AND('alle Spiele'!$H60-'alle Spiele'!$J60&gt;0,'alle Spiele'!DU60-'alle Spiele'!DV60&gt;0),AND('alle Spiele'!$H60-'alle Spiele'!$J60=0,'alle Spiele'!DU60-'alle Spiele'!DV60=0)),Punktsystem!$B$6,0)))</f>
        <v>0</v>
      </c>
      <c r="DV60" s="224">
        <f>IF(DU60=Punktsystem!$B$6,IF(AND(Punktsystem!$D$9&lt;&gt;"",'alle Spiele'!$H60-'alle Spiele'!$J60='alle Spiele'!DU60-'alle Spiele'!DV60,'alle Spiele'!$H60&lt;&gt;'alle Spiele'!$J60),Punktsystem!$B$9,0)+IF(AND(Punktsystem!$D$11&lt;&gt;"",OR('alle Spiele'!$H60='alle Spiele'!DU60,'alle Spiele'!$J60='alle Spiele'!DV60)),Punktsystem!$B$11,0)+IF(AND(Punktsystem!$D$10&lt;&gt;"",'alle Spiele'!$H60='alle Spiele'!$J60,'alle Spiele'!DU60='alle Spiele'!DV60,ABS('alle Spiele'!$H60-'alle Spiele'!DU60)=1),Punktsystem!$B$10,0),0)</f>
        <v>0</v>
      </c>
      <c r="DW60" s="225">
        <f>IF(DU60=Punktsystem!$B$5,IF(AND(Punktsystem!$I$14&lt;&gt;"",'alle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DX60" s="230">
        <f>IF(OR('alle Spiele'!DX60="",'alle Spiele'!DY60=""),0,IF(AND('alle Spiele'!$H60='alle Spiele'!DX60,'alle Spiele'!$J60='alle Spiele'!DY60),Punktsystem!$B$5,IF(OR(AND('alle Spiele'!$H60-'alle Spiele'!$J60&lt;0,'alle Spiele'!DX60-'alle Spiele'!DY60&lt;0),AND('alle Spiele'!$H60-'alle Spiele'!$J60&gt;0,'alle Spiele'!DX60-'alle Spiele'!DY60&gt;0),AND('alle Spiele'!$H60-'alle Spiele'!$J60=0,'alle Spiele'!DX60-'alle Spiele'!DY60=0)),Punktsystem!$B$6,0)))</f>
        <v>0</v>
      </c>
      <c r="DY60" s="224">
        <f>IF(DX60=Punktsystem!$B$6,IF(AND(Punktsystem!$D$9&lt;&gt;"",'alle Spiele'!$H60-'alle Spiele'!$J60='alle Spiele'!DX60-'alle Spiele'!DY60,'alle Spiele'!$H60&lt;&gt;'alle Spiele'!$J60),Punktsystem!$B$9,0)+IF(AND(Punktsystem!$D$11&lt;&gt;"",OR('alle Spiele'!$H60='alle Spiele'!DX60,'alle Spiele'!$J60='alle Spiele'!DY60)),Punktsystem!$B$11,0)+IF(AND(Punktsystem!$D$10&lt;&gt;"",'alle Spiele'!$H60='alle Spiele'!$J60,'alle Spiele'!DX60='alle Spiele'!DY60,ABS('alle Spiele'!$H60-'alle Spiele'!DX60)=1),Punktsystem!$B$10,0),0)</f>
        <v>0</v>
      </c>
      <c r="DZ60" s="225">
        <f>IF(DX60=Punktsystem!$B$5,IF(AND(Punktsystem!$I$14&lt;&gt;"",'alle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EA60" s="230">
        <f>IF(OR('alle Spiele'!EA60="",'alle Spiele'!EB60=""),0,IF(AND('alle Spiele'!$H60='alle Spiele'!EA60,'alle Spiele'!$J60='alle Spiele'!EB60),Punktsystem!$B$5,IF(OR(AND('alle Spiele'!$H60-'alle Spiele'!$J60&lt;0,'alle Spiele'!EA60-'alle Spiele'!EB60&lt;0),AND('alle Spiele'!$H60-'alle Spiele'!$J60&gt;0,'alle Spiele'!EA60-'alle Spiele'!EB60&gt;0),AND('alle Spiele'!$H60-'alle Spiele'!$J60=0,'alle Spiele'!EA60-'alle Spiele'!EB60=0)),Punktsystem!$B$6,0)))</f>
        <v>0</v>
      </c>
      <c r="EB60" s="224">
        <f>IF(EA60=Punktsystem!$B$6,IF(AND(Punktsystem!$D$9&lt;&gt;"",'alle Spiele'!$H60-'alle Spiele'!$J60='alle Spiele'!EA60-'alle Spiele'!EB60,'alle Spiele'!$H60&lt;&gt;'alle Spiele'!$J60),Punktsystem!$B$9,0)+IF(AND(Punktsystem!$D$11&lt;&gt;"",OR('alle Spiele'!$H60='alle Spiele'!EA60,'alle Spiele'!$J60='alle Spiele'!EB60)),Punktsystem!$B$11,0)+IF(AND(Punktsystem!$D$10&lt;&gt;"",'alle Spiele'!$H60='alle Spiele'!$J60,'alle Spiele'!EA60='alle Spiele'!EB60,ABS('alle Spiele'!$H60-'alle Spiele'!EA60)=1),Punktsystem!$B$10,0),0)</f>
        <v>0</v>
      </c>
      <c r="EC60" s="225">
        <f>IF(EA60=Punktsystem!$B$5,IF(AND(Punktsystem!$I$14&lt;&gt;"",'alle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ED60" s="230">
        <f>IF(OR('alle Spiele'!ED60="",'alle Spiele'!EE60=""),0,IF(AND('alle Spiele'!$H60='alle Spiele'!ED60,'alle Spiele'!$J60='alle Spiele'!EE60),Punktsystem!$B$5,IF(OR(AND('alle Spiele'!$H60-'alle Spiele'!$J60&lt;0,'alle Spiele'!ED60-'alle Spiele'!EE60&lt;0),AND('alle Spiele'!$H60-'alle Spiele'!$J60&gt;0,'alle Spiele'!ED60-'alle Spiele'!EE60&gt;0),AND('alle Spiele'!$H60-'alle Spiele'!$J60=0,'alle Spiele'!ED60-'alle Spiele'!EE60=0)),Punktsystem!$B$6,0)))</f>
        <v>0</v>
      </c>
      <c r="EE60" s="224">
        <f>IF(ED60=Punktsystem!$B$6,IF(AND(Punktsystem!$D$9&lt;&gt;"",'alle Spiele'!$H60-'alle Spiele'!$J60='alle Spiele'!ED60-'alle Spiele'!EE60,'alle Spiele'!$H60&lt;&gt;'alle Spiele'!$J60),Punktsystem!$B$9,0)+IF(AND(Punktsystem!$D$11&lt;&gt;"",OR('alle Spiele'!$H60='alle Spiele'!ED60,'alle Spiele'!$J60='alle Spiele'!EE60)),Punktsystem!$B$11,0)+IF(AND(Punktsystem!$D$10&lt;&gt;"",'alle Spiele'!$H60='alle Spiele'!$J60,'alle Spiele'!ED60='alle Spiele'!EE60,ABS('alle Spiele'!$H60-'alle Spiele'!ED60)=1),Punktsystem!$B$10,0),0)</f>
        <v>0</v>
      </c>
      <c r="EF60" s="225">
        <f>IF(ED60=Punktsystem!$B$5,IF(AND(Punktsystem!$I$14&lt;&gt;"",'alle Spiele'!$H60+'alle Spiele'!$J60&gt;Punktsystem!$D$14),('alle Spiele'!$H60+'alle Spiele'!$J60-Punktsystem!$D$14)*Punktsystem!$F$14,0)+IF(AND(Punktsystem!$I$15&lt;&gt;"",ABS('alle Spiele'!$H60-'alle Spiele'!$J60)&gt;Punktsystem!$D$15),(ABS('alle Spiele'!$H60-'alle Spiele'!$J60)-Punktsystem!$D$15)*Punktsystem!$F$15,0),0)</f>
        <v>0</v>
      </c>
      <c r="EG60" s="230">
        <f>IF(OR('alle Spiele'!EG60="",'alle Spiele'!EH60=""),0,IF(AND('alle Spiele'!$H60='alle Spiele'!EG60,'alle Spiele'!$J60='alle Spiele'!EH60),Punktsystem!$B$5,IF(OR(AND('alle Spiele'!$H60-'alle Spiele'!$J60&lt;0,'alle Spiele'!EG60-'alle Spiele'!EH60&lt;0),AND('alle Spiele'!$H60-'alle Spiele'!$J60&gt;0,'alle Spiele'!EG60-'alle Spiele'!EH60&gt;0),AND('alle Spiele'!$H60-'alle Spiele'!$J60=0,'alle Spiele'!EG60-'alle Spiele'!EH60=0)),Punktsystem!$B$6,0)))</f>
        <v>0</v>
      </c>
      <c r="EH60" s="224">
        <f>IF(EG60=Punktsystem!$B$6,IF(AND(Punktsystem!$D$9&lt;&gt;"",'alle Spiele'!$H60-'alle Spiele'!$J60='alle Spiele'!EG60-'alle Spiele'!EH60,'alle Spiele'!$H60&lt;&gt;'alle Spiele'!$J60),Punktsystem!$B$9,0)+IF(AND(Punktsystem!$D$11&lt;&gt;"",OR('alle Spiele'!$H60='alle Spiele'!EG60,'alle Spiele'!$J60='alle Spiele'!EH60)),Punktsystem!$B$11,0)+IF(AND(Punktsystem!$D$10&lt;&gt;"",'alle Spiele'!$H60='alle Spiele'!$J60,'alle Spiele'!EG60='alle Spiele'!EH60,ABS('alle Spiele'!$H60-'alle Spiele'!EG60)=1),Punktsystem!$B$10,0),0)</f>
        <v>0</v>
      </c>
      <c r="EI60" s="225">
        <f>IF(EG60=Punktsystem!$B$5,IF(AND(Punktsystem!$I$14&lt;&gt;"",'alle Spiele'!$H60+'alle Spiele'!$J60&gt;Punktsystem!$D$14),('alle Spiele'!$H60+'alle Spiele'!$J60-Punktsystem!$D$14)*Punktsystem!$F$14,0)+IF(AND(Punktsystem!$I$15&lt;&gt;"",ABS('alle Spiele'!$H60-'alle Spiele'!$J60)&gt;Punktsystem!$D$15),(ABS('alle Spiele'!$H60-'alle Spiele'!$J60)-Punktsystem!$D$15)*Punktsystem!$F$15,0),0)</f>
        <v>0</v>
      </c>
    </row>
    <row r="61" spans="1:139" x14ac:dyDescent="0.2">
      <c r="A61"/>
      <c r="B61"/>
      <c r="C61"/>
      <c r="D61"/>
      <c r="E61"/>
      <c r="F61"/>
      <c r="G61"/>
      <c r="H61"/>
      <c r="J61"/>
      <c r="K61"/>
      <c r="L61"/>
      <c r="M61"/>
      <c r="N61"/>
      <c r="O61"/>
      <c r="P61"/>
      <c r="Q61"/>
      <c r="T61" s="230">
        <f>IF(OR('alle Spiele'!T61="",'alle Spiele'!U61=""),0,IF(AND('alle Spiele'!$H61='alle Spiele'!T61,'alle Spiele'!$J61='alle Spiele'!U61),Punktsystem!$B$5,IF(OR(AND('alle Spiele'!$H61-'alle Spiele'!$J61&lt;0,'alle Spiele'!T61-'alle Spiele'!U61&lt;0),AND('alle Spiele'!$H61-'alle Spiele'!$J61&gt;0,'alle Spiele'!T61-'alle Spiele'!U61&gt;0),AND('alle Spiele'!$H61-'alle Spiele'!$J61=0,'alle Spiele'!T61-'alle Spiele'!U61=0)),Punktsystem!$B$6,0)))</f>
        <v>0</v>
      </c>
      <c r="U61" s="224">
        <f>IF(T61=Punktsystem!$B$6,IF(AND(Punktsystem!$D$9&lt;&gt;"",'alle Spiele'!$H61-'alle Spiele'!$J61='alle Spiele'!T61-'alle Spiele'!U61,'alle Spiele'!$H61&lt;&gt;'alle Spiele'!$J61),Punktsystem!$B$9,0)+IF(AND(Punktsystem!$D$11&lt;&gt;"",OR('alle Spiele'!$H61='alle Spiele'!T61,'alle Spiele'!$J61='alle Spiele'!U61)),Punktsystem!$B$11,0)+IF(AND(Punktsystem!$D$10&lt;&gt;"",'alle Spiele'!$H61='alle Spiele'!$J61,'alle Spiele'!T61='alle Spiele'!U61,ABS('alle Spiele'!$H61-'alle Spiele'!T61)=1),Punktsystem!$B$10,0),0)</f>
        <v>0</v>
      </c>
      <c r="V61" s="225">
        <f>IF(T61=Punktsystem!$B$5,IF(AND(Punktsystem!$I$14&lt;&gt;"",'alle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W61" s="230">
        <f>IF(OR('alle Spiele'!W61="",'alle Spiele'!X61=""),0,IF(AND('alle Spiele'!$H61='alle Spiele'!W61,'alle Spiele'!$J61='alle Spiele'!X61),Punktsystem!$B$5,IF(OR(AND('alle Spiele'!$H61-'alle Spiele'!$J61&lt;0,'alle Spiele'!W61-'alle Spiele'!X61&lt;0),AND('alle Spiele'!$H61-'alle Spiele'!$J61&gt;0,'alle Spiele'!W61-'alle Spiele'!X61&gt;0),AND('alle Spiele'!$H61-'alle Spiele'!$J61=0,'alle Spiele'!W61-'alle Spiele'!X61=0)),Punktsystem!$B$6,0)))</f>
        <v>0</v>
      </c>
      <c r="X61" s="224">
        <f>IF(W61=Punktsystem!$B$6,IF(AND(Punktsystem!$D$9&lt;&gt;"",'alle Spiele'!$H61-'alle Spiele'!$J61='alle Spiele'!W61-'alle Spiele'!X61,'alle Spiele'!$H61&lt;&gt;'alle Spiele'!$J61),Punktsystem!$B$9,0)+IF(AND(Punktsystem!$D$11&lt;&gt;"",OR('alle Spiele'!$H61='alle Spiele'!W61,'alle Spiele'!$J61='alle Spiele'!X61)),Punktsystem!$B$11,0)+IF(AND(Punktsystem!$D$10&lt;&gt;"",'alle Spiele'!$H61='alle Spiele'!$J61,'alle Spiele'!W61='alle Spiele'!X61,ABS('alle Spiele'!$H61-'alle Spiele'!W61)=1),Punktsystem!$B$10,0),0)</f>
        <v>0</v>
      </c>
      <c r="Y61" s="225">
        <f>IF(W61=Punktsystem!$B$5,IF(AND(Punktsystem!$I$14&lt;&gt;"",'alle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Z61" s="230">
        <f>IF(OR('alle Spiele'!Z61="",'alle Spiele'!AA61=""),0,IF(AND('alle Spiele'!$H61='alle Spiele'!Z61,'alle Spiele'!$J61='alle Spiele'!AA61),Punktsystem!$B$5,IF(OR(AND('alle Spiele'!$H61-'alle Spiele'!$J61&lt;0,'alle Spiele'!Z61-'alle Spiele'!AA61&lt;0),AND('alle Spiele'!$H61-'alle Spiele'!$J61&gt;0,'alle Spiele'!Z61-'alle Spiele'!AA61&gt;0),AND('alle Spiele'!$H61-'alle Spiele'!$J61=0,'alle Spiele'!Z61-'alle Spiele'!AA61=0)),Punktsystem!$B$6,0)))</f>
        <v>0</v>
      </c>
      <c r="AA61" s="224">
        <f>IF(Z61=Punktsystem!$B$6,IF(AND(Punktsystem!$D$9&lt;&gt;"",'alle Spiele'!$H61-'alle Spiele'!$J61='alle Spiele'!Z61-'alle Spiele'!AA61,'alle Spiele'!$H61&lt;&gt;'alle Spiele'!$J61),Punktsystem!$B$9,0)+IF(AND(Punktsystem!$D$11&lt;&gt;"",OR('alle Spiele'!$H61='alle Spiele'!Z61,'alle Spiele'!$J61='alle Spiele'!AA61)),Punktsystem!$B$11,0)+IF(AND(Punktsystem!$D$10&lt;&gt;"",'alle Spiele'!$H61='alle Spiele'!$J61,'alle Spiele'!Z61='alle Spiele'!AA61,ABS('alle Spiele'!$H61-'alle Spiele'!Z61)=1),Punktsystem!$B$10,0),0)</f>
        <v>0</v>
      </c>
      <c r="AB61" s="225">
        <f>IF(Z61=Punktsystem!$B$5,IF(AND(Punktsystem!$I$14&lt;&gt;"",'alle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AC61" s="230">
        <f>IF(OR('alle Spiele'!AC61="",'alle Spiele'!AD61=""),0,IF(AND('alle Spiele'!$H61='alle Spiele'!AC61,'alle Spiele'!$J61='alle Spiele'!AD61),Punktsystem!$B$5,IF(OR(AND('alle Spiele'!$H61-'alle Spiele'!$J61&lt;0,'alle Spiele'!AC61-'alle Spiele'!AD61&lt;0),AND('alle Spiele'!$H61-'alle Spiele'!$J61&gt;0,'alle Spiele'!AC61-'alle Spiele'!AD61&gt;0),AND('alle Spiele'!$H61-'alle Spiele'!$J61=0,'alle Spiele'!AC61-'alle Spiele'!AD61=0)),Punktsystem!$B$6,0)))</f>
        <v>0</v>
      </c>
      <c r="AD61" s="224">
        <f>IF(AC61=Punktsystem!$B$6,IF(AND(Punktsystem!$D$9&lt;&gt;"",'alle Spiele'!$H61-'alle Spiele'!$J61='alle Spiele'!AC61-'alle Spiele'!AD61,'alle Spiele'!$H61&lt;&gt;'alle Spiele'!$J61),Punktsystem!$B$9,0)+IF(AND(Punktsystem!$D$11&lt;&gt;"",OR('alle Spiele'!$H61='alle Spiele'!AC61,'alle Spiele'!$J61='alle Spiele'!AD61)),Punktsystem!$B$11,0)+IF(AND(Punktsystem!$D$10&lt;&gt;"",'alle Spiele'!$H61='alle Spiele'!$J61,'alle Spiele'!AC61='alle Spiele'!AD61,ABS('alle Spiele'!$H61-'alle Spiele'!AC61)=1),Punktsystem!$B$10,0),0)</f>
        <v>0</v>
      </c>
      <c r="AE61" s="225">
        <f>IF(AC61=Punktsystem!$B$5,IF(AND(Punktsystem!$I$14&lt;&gt;"",'alle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AF61" s="230">
        <f>IF(OR('alle Spiele'!AF61="",'alle Spiele'!AG61=""),0,IF(AND('alle Spiele'!$H61='alle Spiele'!AF61,'alle Spiele'!$J61='alle Spiele'!AG61),Punktsystem!$B$5,IF(OR(AND('alle Spiele'!$H61-'alle Spiele'!$J61&lt;0,'alle Spiele'!AF61-'alle Spiele'!AG61&lt;0),AND('alle Spiele'!$H61-'alle Spiele'!$J61&gt;0,'alle Spiele'!AF61-'alle Spiele'!AG61&gt;0),AND('alle Spiele'!$H61-'alle Spiele'!$J61=0,'alle Spiele'!AF61-'alle Spiele'!AG61=0)),Punktsystem!$B$6,0)))</f>
        <v>0</v>
      </c>
      <c r="AG61" s="224">
        <f>IF(AF61=Punktsystem!$B$6,IF(AND(Punktsystem!$D$9&lt;&gt;"",'alle Spiele'!$H61-'alle Spiele'!$J61='alle Spiele'!AF61-'alle Spiele'!AG61,'alle Spiele'!$H61&lt;&gt;'alle Spiele'!$J61),Punktsystem!$B$9,0)+IF(AND(Punktsystem!$D$11&lt;&gt;"",OR('alle Spiele'!$H61='alle Spiele'!AF61,'alle Spiele'!$J61='alle Spiele'!AG61)),Punktsystem!$B$11,0)+IF(AND(Punktsystem!$D$10&lt;&gt;"",'alle Spiele'!$H61='alle Spiele'!$J61,'alle Spiele'!AF61='alle Spiele'!AG61,ABS('alle Spiele'!$H61-'alle Spiele'!AF61)=1),Punktsystem!$B$10,0),0)</f>
        <v>0</v>
      </c>
      <c r="AH61" s="225">
        <f>IF(AF61=Punktsystem!$B$5,IF(AND(Punktsystem!$I$14&lt;&gt;"",'alle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AI61" s="230">
        <f>IF(OR('alle Spiele'!AI61="",'alle Spiele'!AJ61=""),0,IF(AND('alle Spiele'!$H61='alle Spiele'!AI61,'alle Spiele'!$J61='alle Spiele'!AJ61),Punktsystem!$B$5,IF(OR(AND('alle Spiele'!$H61-'alle Spiele'!$J61&lt;0,'alle Spiele'!AI61-'alle Spiele'!AJ61&lt;0),AND('alle Spiele'!$H61-'alle Spiele'!$J61&gt;0,'alle Spiele'!AI61-'alle Spiele'!AJ61&gt;0),AND('alle Spiele'!$H61-'alle Spiele'!$J61=0,'alle Spiele'!AI61-'alle Spiele'!AJ61=0)),Punktsystem!$B$6,0)))</f>
        <v>0</v>
      </c>
      <c r="AJ61" s="224">
        <f>IF(AI61=Punktsystem!$B$6,IF(AND(Punktsystem!$D$9&lt;&gt;"",'alle Spiele'!$H61-'alle Spiele'!$J61='alle Spiele'!AI61-'alle Spiele'!AJ61,'alle Spiele'!$H61&lt;&gt;'alle Spiele'!$J61),Punktsystem!$B$9,0)+IF(AND(Punktsystem!$D$11&lt;&gt;"",OR('alle Spiele'!$H61='alle Spiele'!AI61,'alle Spiele'!$J61='alle Spiele'!AJ61)),Punktsystem!$B$11,0)+IF(AND(Punktsystem!$D$10&lt;&gt;"",'alle Spiele'!$H61='alle Spiele'!$J61,'alle Spiele'!AI61='alle Spiele'!AJ61,ABS('alle Spiele'!$H61-'alle Spiele'!AI61)=1),Punktsystem!$B$10,0),0)</f>
        <v>0</v>
      </c>
      <c r="AK61" s="225">
        <f>IF(AI61=Punktsystem!$B$5,IF(AND(Punktsystem!$I$14&lt;&gt;"",'alle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AL61" s="230">
        <f>IF(OR('alle Spiele'!AL61="",'alle Spiele'!AM61=""),0,IF(AND('alle Spiele'!$H61='alle Spiele'!AL61,'alle Spiele'!$J61='alle Spiele'!AM61),Punktsystem!$B$5,IF(OR(AND('alle Spiele'!$H61-'alle Spiele'!$J61&lt;0,'alle Spiele'!AL61-'alle Spiele'!AM61&lt;0),AND('alle Spiele'!$H61-'alle Spiele'!$J61&gt;0,'alle Spiele'!AL61-'alle Spiele'!AM61&gt;0),AND('alle Spiele'!$H61-'alle Spiele'!$J61=0,'alle Spiele'!AL61-'alle Spiele'!AM61=0)),Punktsystem!$B$6,0)))</f>
        <v>0</v>
      </c>
      <c r="AM61" s="224">
        <f>IF(AL61=Punktsystem!$B$6,IF(AND(Punktsystem!$D$9&lt;&gt;"",'alle Spiele'!$H61-'alle Spiele'!$J61='alle Spiele'!AL61-'alle Spiele'!AM61,'alle Spiele'!$H61&lt;&gt;'alle Spiele'!$J61),Punktsystem!$B$9,0)+IF(AND(Punktsystem!$D$11&lt;&gt;"",OR('alle Spiele'!$H61='alle Spiele'!AL61,'alle Spiele'!$J61='alle Spiele'!AM61)),Punktsystem!$B$11,0)+IF(AND(Punktsystem!$D$10&lt;&gt;"",'alle Spiele'!$H61='alle Spiele'!$J61,'alle Spiele'!AL61='alle Spiele'!AM61,ABS('alle Spiele'!$H61-'alle Spiele'!AL61)=1),Punktsystem!$B$10,0),0)</f>
        <v>0</v>
      </c>
      <c r="AN61" s="225">
        <f>IF(AL61=Punktsystem!$B$5,IF(AND(Punktsystem!$I$14&lt;&gt;"",'alle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AO61" s="230">
        <f>IF(OR('alle Spiele'!AO61="",'alle Spiele'!AP61=""),0,IF(AND('alle Spiele'!$H61='alle Spiele'!AO61,'alle Spiele'!$J61='alle Spiele'!AP61),Punktsystem!$B$5,IF(OR(AND('alle Spiele'!$H61-'alle Spiele'!$J61&lt;0,'alle Spiele'!AO61-'alle Spiele'!AP61&lt;0),AND('alle Spiele'!$H61-'alle Spiele'!$J61&gt;0,'alle Spiele'!AO61-'alle Spiele'!AP61&gt;0),AND('alle Spiele'!$H61-'alle Spiele'!$J61=0,'alle Spiele'!AO61-'alle Spiele'!AP61=0)),Punktsystem!$B$6,0)))</f>
        <v>0</v>
      </c>
      <c r="AP61" s="224">
        <f>IF(AO61=Punktsystem!$B$6,IF(AND(Punktsystem!$D$9&lt;&gt;"",'alle Spiele'!$H61-'alle Spiele'!$J61='alle Spiele'!AO61-'alle Spiele'!AP61,'alle Spiele'!$H61&lt;&gt;'alle Spiele'!$J61),Punktsystem!$B$9,0)+IF(AND(Punktsystem!$D$11&lt;&gt;"",OR('alle Spiele'!$H61='alle Spiele'!AO61,'alle Spiele'!$J61='alle Spiele'!AP61)),Punktsystem!$B$11,0)+IF(AND(Punktsystem!$D$10&lt;&gt;"",'alle Spiele'!$H61='alle Spiele'!$J61,'alle Spiele'!AO61='alle Spiele'!AP61,ABS('alle Spiele'!$H61-'alle Spiele'!AO61)=1),Punktsystem!$B$10,0),0)</f>
        <v>0</v>
      </c>
      <c r="AQ61" s="225">
        <f>IF(AO61=Punktsystem!$B$5,IF(AND(Punktsystem!$I$14&lt;&gt;"",'alle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AR61" s="230">
        <f>IF(OR('alle Spiele'!AR61="",'alle Spiele'!AS61=""),0,IF(AND('alle Spiele'!$H61='alle Spiele'!AR61,'alle Spiele'!$J61='alle Spiele'!AS61),Punktsystem!$B$5,IF(OR(AND('alle Spiele'!$H61-'alle Spiele'!$J61&lt;0,'alle Spiele'!AR61-'alle Spiele'!AS61&lt;0),AND('alle Spiele'!$H61-'alle Spiele'!$J61&gt;0,'alle Spiele'!AR61-'alle Spiele'!AS61&gt;0),AND('alle Spiele'!$H61-'alle Spiele'!$J61=0,'alle Spiele'!AR61-'alle Spiele'!AS61=0)),Punktsystem!$B$6,0)))</f>
        <v>0</v>
      </c>
      <c r="AS61" s="224">
        <f>IF(AR61=Punktsystem!$B$6,IF(AND(Punktsystem!$D$9&lt;&gt;"",'alle Spiele'!$H61-'alle Spiele'!$J61='alle Spiele'!AR61-'alle Spiele'!AS61,'alle Spiele'!$H61&lt;&gt;'alle Spiele'!$J61),Punktsystem!$B$9,0)+IF(AND(Punktsystem!$D$11&lt;&gt;"",OR('alle Spiele'!$H61='alle Spiele'!AR61,'alle Spiele'!$J61='alle Spiele'!AS61)),Punktsystem!$B$11,0)+IF(AND(Punktsystem!$D$10&lt;&gt;"",'alle Spiele'!$H61='alle Spiele'!$J61,'alle Spiele'!AR61='alle Spiele'!AS61,ABS('alle Spiele'!$H61-'alle Spiele'!AR61)=1),Punktsystem!$B$10,0),0)</f>
        <v>0</v>
      </c>
      <c r="AT61" s="225">
        <f>IF(AR61=Punktsystem!$B$5,IF(AND(Punktsystem!$I$14&lt;&gt;"",'alle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AU61" s="230">
        <f>IF(OR('alle Spiele'!AU61="",'alle Spiele'!AV61=""),0,IF(AND('alle Spiele'!$H61='alle Spiele'!AU61,'alle Spiele'!$J61='alle Spiele'!AV61),Punktsystem!$B$5,IF(OR(AND('alle Spiele'!$H61-'alle Spiele'!$J61&lt;0,'alle Spiele'!AU61-'alle Spiele'!AV61&lt;0),AND('alle Spiele'!$H61-'alle Spiele'!$J61&gt;0,'alle Spiele'!AU61-'alle Spiele'!AV61&gt;0),AND('alle Spiele'!$H61-'alle Spiele'!$J61=0,'alle Spiele'!AU61-'alle Spiele'!AV61=0)),Punktsystem!$B$6,0)))</f>
        <v>0</v>
      </c>
      <c r="AV61" s="224">
        <f>IF(AU61=Punktsystem!$B$6,IF(AND(Punktsystem!$D$9&lt;&gt;"",'alle Spiele'!$H61-'alle Spiele'!$J61='alle Spiele'!AU61-'alle Spiele'!AV61,'alle Spiele'!$H61&lt;&gt;'alle Spiele'!$J61),Punktsystem!$B$9,0)+IF(AND(Punktsystem!$D$11&lt;&gt;"",OR('alle Spiele'!$H61='alle Spiele'!AU61,'alle Spiele'!$J61='alle Spiele'!AV61)),Punktsystem!$B$11,0)+IF(AND(Punktsystem!$D$10&lt;&gt;"",'alle Spiele'!$H61='alle Spiele'!$J61,'alle Spiele'!AU61='alle Spiele'!AV61,ABS('alle Spiele'!$H61-'alle Spiele'!AU61)=1),Punktsystem!$B$10,0),0)</f>
        <v>0</v>
      </c>
      <c r="AW61" s="225">
        <f>IF(AU61=Punktsystem!$B$5,IF(AND(Punktsystem!$I$14&lt;&gt;"",'alle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AX61" s="230">
        <f>IF(OR('alle Spiele'!AX61="",'alle Spiele'!AY61=""),0,IF(AND('alle Spiele'!$H61='alle Spiele'!AX61,'alle Spiele'!$J61='alle Spiele'!AY61),Punktsystem!$B$5,IF(OR(AND('alle Spiele'!$H61-'alle Spiele'!$J61&lt;0,'alle Spiele'!AX61-'alle Spiele'!AY61&lt;0),AND('alle Spiele'!$H61-'alle Spiele'!$J61&gt;0,'alle Spiele'!AX61-'alle Spiele'!AY61&gt;0),AND('alle Spiele'!$H61-'alle Spiele'!$J61=0,'alle Spiele'!AX61-'alle Spiele'!AY61=0)),Punktsystem!$B$6,0)))</f>
        <v>0</v>
      </c>
      <c r="AY61" s="224">
        <f>IF(AX61=Punktsystem!$B$6,IF(AND(Punktsystem!$D$9&lt;&gt;"",'alle Spiele'!$H61-'alle Spiele'!$J61='alle Spiele'!AX61-'alle Spiele'!AY61,'alle Spiele'!$H61&lt;&gt;'alle Spiele'!$J61),Punktsystem!$B$9,0)+IF(AND(Punktsystem!$D$11&lt;&gt;"",OR('alle Spiele'!$H61='alle Spiele'!AX61,'alle Spiele'!$J61='alle Spiele'!AY61)),Punktsystem!$B$11,0)+IF(AND(Punktsystem!$D$10&lt;&gt;"",'alle Spiele'!$H61='alle Spiele'!$J61,'alle Spiele'!AX61='alle Spiele'!AY61,ABS('alle Spiele'!$H61-'alle Spiele'!AX61)=1),Punktsystem!$B$10,0),0)</f>
        <v>0</v>
      </c>
      <c r="AZ61" s="225">
        <f>IF(AX61=Punktsystem!$B$5,IF(AND(Punktsystem!$I$14&lt;&gt;"",'alle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BA61" s="230">
        <f>IF(OR('alle Spiele'!BA61="",'alle Spiele'!BB61=""),0,IF(AND('alle Spiele'!$H61='alle Spiele'!BA61,'alle Spiele'!$J61='alle Spiele'!BB61),Punktsystem!$B$5,IF(OR(AND('alle Spiele'!$H61-'alle Spiele'!$J61&lt;0,'alle Spiele'!BA61-'alle Spiele'!BB61&lt;0),AND('alle Spiele'!$H61-'alle Spiele'!$J61&gt;0,'alle Spiele'!BA61-'alle Spiele'!BB61&gt;0),AND('alle Spiele'!$H61-'alle Spiele'!$J61=0,'alle Spiele'!BA61-'alle Spiele'!BB61=0)),Punktsystem!$B$6,0)))</f>
        <v>0</v>
      </c>
      <c r="BB61" s="224">
        <f>IF(BA61=Punktsystem!$B$6,IF(AND(Punktsystem!$D$9&lt;&gt;"",'alle Spiele'!$H61-'alle Spiele'!$J61='alle Spiele'!BA61-'alle Spiele'!BB61,'alle Spiele'!$H61&lt;&gt;'alle Spiele'!$J61),Punktsystem!$B$9,0)+IF(AND(Punktsystem!$D$11&lt;&gt;"",OR('alle Spiele'!$H61='alle Spiele'!BA61,'alle Spiele'!$J61='alle Spiele'!BB61)),Punktsystem!$B$11,0)+IF(AND(Punktsystem!$D$10&lt;&gt;"",'alle Spiele'!$H61='alle Spiele'!$J61,'alle Spiele'!BA61='alle Spiele'!BB61,ABS('alle Spiele'!$H61-'alle Spiele'!BA61)=1),Punktsystem!$B$10,0),0)</f>
        <v>0</v>
      </c>
      <c r="BC61" s="225">
        <f>IF(BA61=Punktsystem!$B$5,IF(AND(Punktsystem!$I$14&lt;&gt;"",'alle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BD61" s="230">
        <f>IF(OR('alle Spiele'!BD61="",'alle Spiele'!BE61=""),0,IF(AND('alle Spiele'!$H61='alle Spiele'!BD61,'alle Spiele'!$J61='alle Spiele'!BE61),Punktsystem!$B$5,IF(OR(AND('alle Spiele'!$H61-'alle Spiele'!$J61&lt;0,'alle Spiele'!BD61-'alle Spiele'!BE61&lt;0),AND('alle Spiele'!$H61-'alle Spiele'!$J61&gt;0,'alle Spiele'!BD61-'alle Spiele'!BE61&gt;0),AND('alle Spiele'!$H61-'alle Spiele'!$J61=0,'alle Spiele'!BD61-'alle Spiele'!BE61=0)),Punktsystem!$B$6,0)))</f>
        <v>0</v>
      </c>
      <c r="BE61" s="224">
        <f>IF(BD61=Punktsystem!$B$6,IF(AND(Punktsystem!$D$9&lt;&gt;"",'alle Spiele'!$H61-'alle Spiele'!$J61='alle Spiele'!BD61-'alle Spiele'!BE61,'alle Spiele'!$H61&lt;&gt;'alle Spiele'!$J61),Punktsystem!$B$9,0)+IF(AND(Punktsystem!$D$11&lt;&gt;"",OR('alle Spiele'!$H61='alle Spiele'!BD61,'alle Spiele'!$J61='alle Spiele'!BE61)),Punktsystem!$B$11,0)+IF(AND(Punktsystem!$D$10&lt;&gt;"",'alle Spiele'!$H61='alle Spiele'!$J61,'alle Spiele'!BD61='alle Spiele'!BE61,ABS('alle Spiele'!$H61-'alle Spiele'!BD61)=1),Punktsystem!$B$10,0),0)</f>
        <v>0</v>
      </c>
      <c r="BF61" s="225">
        <f>IF(BD61=Punktsystem!$B$5,IF(AND(Punktsystem!$I$14&lt;&gt;"",'alle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BG61" s="230">
        <f>IF(OR('alle Spiele'!BG61="",'alle Spiele'!BH61=""),0,IF(AND('alle Spiele'!$H61='alle Spiele'!BG61,'alle Spiele'!$J61='alle Spiele'!BH61),Punktsystem!$B$5,IF(OR(AND('alle Spiele'!$H61-'alle Spiele'!$J61&lt;0,'alle Spiele'!BG61-'alle Spiele'!BH61&lt;0),AND('alle Spiele'!$H61-'alle Spiele'!$J61&gt;0,'alle Spiele'!BG61-'alle Spiele'!BH61&gt;0),AND('alle Spiele'!$H61-'alle Spiele'!$J61=0,'alle Spiele'!BG61-'alle Spiele'!BH61=0)),Punktsystem!$B$6,0)))</f>
        <v>0</v>
      </c>
      <c r="BH61" s="224">
        <f>IF(BG61=Punktsystem!$B$6,IF(AND(Punktsystem!$D$9&lt;&gt;"",'alle Spiele'!$H61-'alle Spiele'!$J61='alle Spiele'!BG61-'alle Spiele'!BH61,'alle Spiele'!$H61&lt;&gt;'alle Spiele'!$J61),Punktsystem!$B$9,0)+IF(AND(Punktsystem!$D$11&lt;&gt;"",OR('alle Spiele'!$H61='alle Spiele'!BG61,'alle Spiele'!$J61='alle Spiele'!BH61)),Punktsystem!$B$11,0)+IF(AND(Punktsystem!$D$10&lt;&gt;"",'alle Spiele'!$H61='alle Spiele'!$J61,'alle Spiele'!BG61='alle Spiele'!BH61,ABS('alle Spiele'!$H61-'alle Spiele'!BG61)=1),Punktsystem!$B$10,0),0)</f>
        <v>0</v>
      </c>
      <c r="BI61" s="225">
        <f>IF(BG61=Punktsystem!$B$5,IF(AND(Punktsystem!$I$14&lt;&gt;"",'alle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BJ61" s="230">
        <f>IF(OR('alle Spiele'!BJ61="",'alle Spiele'!BK61=""),0,IF(AND('alle Spiele'!$H61='alle Spiele'!BJ61,'alle Spiele'!$J61='alle Spiele'!BK61),Punktsystem!$B$5,IF(OR(AND('alle Spiele'!$H61-'alle Spiele'!$J61&lt;0,'alle Spiele'!BJ61-'alle Spiele'!BK61&lt;0),AND('alle Spiele'!$H61-'alle Spiele'!$J61&gt;0,'alle Spiele'!BJ61-'alle Spiele'!BK61&gt;0),AND('alle Spiele'!$H61-'alle Spiele'!$J61=0,'alle Spiele'!BJ61-'alle Spiele'!BK61=0)),Punktsystem!$B$6,0)))</f>
        <v>0</v>
      </c>
      <c r="BK61" s="224">
        <f>IF(BJ61=Punktsystem!$B$6,IF(AND(Punktsystem!$D$9&lt;&gt;"",'alle Spiele'!$H61-'alle Spiele'!$J61='alle Spiele'!BJ61-'alle Spiele'!BK61,'alle Spiele'!$H61&lt;&gt;'alle Spiele'!$J61),Punktsystem!$B$9,0)+IF(AND(Punktsystem!$D$11&lt;&gt;"",OR('alle Spiele'!$H61='alle Spiele'!BJ61,'alle Spiele'!$J61='alle Spiele'!BK61)),Punktsystem!$B$11,0)+IF(AND(Punktsystem!$D$10&lt;&gt;"",'alle Spiele'!$H61='alle Spiele'!$J61,'alle Spiele'!BJ61='alle Spiele'!BK61,ABS('alle Spiele'!$H61-'alle Spiele'!BJ61)=1),Punktsystem!$B$10,0),0)</f>
        <v>0</v>
      </c>
      <c r="BL61" s="225">
        <f>IF(BJ61=Punktsystem!$B$5,IF(AND(Punktsystem!$I$14&lt;&gt;"",'alle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BM61" s="230">
        <f>IF(OR('alle Spiele'!BM61="",'alle Spiele'!BN61=""),0,IF(AND('alle Spiele'!$H61='alle Spiele'!BM61,'alle Spiele'!$J61='alle Spiele'!BN61),Punktsystem!$B$5,IF(OR(AND('alle Spiele'!$H61-'alle Spiele'!$J61&lt;0,'alle Spiele'!BM61-'alle Spiele'!BN61&lt;0),AND('alle Spiele'!$H61-'alle Spiele'!$J61&gt;0,'alle Spiele'!BM61-'alle Spiele'!BN61&gt;0),AND('alle Spiele'!$H61-'alle Spiele'!$J61=0,'alle Spiele'!BM61-'alle Spiele'!BN61=0)),Punktsystem!$B$6,0)))</f>
        <v>0</v>
      </c>
      <c r="BN61" s="224">
        <f>IF(BM61=Punktsystem!$B$6,IF(AND(Punktsystem!$D$9&lt;&gt;"",'alle Spiele'!$H61-'alle Spiele'!$J61='alle Spiele'!BM61-'alle Spiele'!BN61,'alle Spiele'!$H61&lt;&gt;'alle Spiele'!$J61),Punktsystem!$B$9,0)+IF(AND(Punktsystem!$D$11&lt;&gt;"",OR('alle Spiele'!$H61='alle Spiele'!BM61,'alle Spiele'!$J61='alle Spiele'!BN61)),Punktsystem!$B$11,0)+IF(AND(Punktsystem!$D$10&lt;&gt;"",'alle Spiele'!$H61='alle Spiele'!$J61,'alle Spiele'!BM61='alle Spiele'!BN61,ABS('alle Spiele'!$H61-'alle Spiele'!BM61)=1),Punktsystem!$B$10,0),0)</f>
        <v>0</v>
      </c>
      <c r="BO61" s="225">
        <f>IF(BM61=Punktsystem!$B$5,IF(AND(Punktsystem!$I$14&lt;&gt;"",'alle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BP61" s="230">
        <f>IF(OR('alle Spiele'!BP61="",'alle Spiele'!BQ61=""),0,IF(AND('alle Spiele'!$H61='alle Spiele'!BP61,'alle Spiele'!$J61='alle Spiele'!BQ61),Punktsystem!$B$5,IF(OR(AND('alle Spiele'!$H61-'alle Spiele'!$J61&lt;0,'alle Spiele'!BP61-'alle Spiele'!BQ61&lt;0),AND('alle Spiele'!$H61-'alle Spiele'!$J61&gt;0,'alle Spiele'!BP61-'alle Spiele'!BQ61&gt;0),AND('alle Spiele'!$H61-'alle Spiele'!$J61=0,'alle Spiele'!BP61-'alle Spiele'!BQ61=0)),Punktsystem!$B$6,0)))</f>
        <v>0</v>
      </c>
      <c r="BQ61" s="224">
        <f>IF(BP61=Punktsystem!$B$6,IF(AND(Punktsystem!$D$9&lt;&gt;"",'alle Spiele'!$H61-'alle Spiele'!$J61='alle Spiele'!BP61-'alle Spiele'!BQ61,'alle Spiele'!$H61&lt;&gt;'alle Spiele'!$J61),Punktsystem!$B$9,0)+IF(AND(Punktsystem!$D$11&lt;&gt;"",OR('alle Spiele'!$H61='alle Spiele'!BP61,'alle Spiele'!$J61='alle Spiele'!BQ61)),Punktsystem!$B$11,0)+IF(AND(Punktsystem!$D$10&lt;&gt;"",'alle Spiele'!$H61='alle Spiele'!$J61,'alle Spiele'!BP61='alle Spiele'!BQ61,ABS('alle Spiele'!$H61-'alle Spiele'!BP61)=1),Punktsystem!$B$10,0),0)</f>
        <v>0</v>
      </c>
      <c r="BR61" s="225">
        <f>IF(BP61=Punktsystem!$B$5,IF(AND(Punktsystem!$I$14&lt;&gt;"",'alle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BS61" s="230">
        <f>IF(OR('alle Spiele'!BS61="",'alle Spiele'!BT61=""),0,IF(AND('alle Spiele'!$H61='alle Spiele'!BS61,'alle Spiele'!$J61='alle Spiele'!BT61),Punktsystem!$B$5,IF(OR(AND('alle Spiele'!$H61-'alle Spiele'!$J61&lt;0,'alle Spiele'!BS61-'alle Spiele'!BT61&lt;0),AND('alle Spiele'!$H61-'alle Spiele'!$J61&gt;0,'alle Spiele'!BS61-'alle Spiele'!BT61&gt;0),AND('alle Spiele'!$H61-'alle Spiele'!$J61=0,'alle Spiele'!BS61-'alle Spiele'!BT61=0)),Punktsystem!$B$6,0)))</f>
        <v>0</v>
      </c>
      <c r="BT61" s="224">
        <f>IF(BS61=Punktsystem!$B$6,IF(AND(Punktsystem!$D$9&lt;&gt;"",'alle Spiele'!$H61-'alle Spiele'!$J61='alle Spiele'!BS61-'alle Spiele'!BT61,'alle Spiele'!$H61&lt;&gt;'alle Spiele'!$J61),Punktsystem!$B$9,0)+IF(AND(Punktsystem!$D$11&lt;&gt;"",OR('alle Spiele'!$H61='alle Spiele'!BS61,'alle Spiele'!$J61='alle Spiele'!BT61)),Punktsystem!$B$11,0)+IF(AND(Punktsystem!$D$10&lt;&gt;"",'alle Spiele'!$H61='alle Spiele'!$J61,'alle Spiele'!BS61='alle Spiele'!BT61,ABS('alle Spiele'!$H61-'alle Spiele'!BS61)=1),Punktsystem!$B$10,0),0)</f>
        <v>0</v>
      </c>
      <c r="BU61" s="225">
        <f>IF(BS61=Punktsystem!$B$5,IF(AND(Punktsystem!$I$14&lt;&gt;"",'alle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BV61" s="230">
        <f>IF(OR('alle Spiele'!BV61="",'alle Spiele'!BW61=""),0,IF(AND('alle Spiele'!$H61='alle Spiele'!BV61,'alle Spiele'!$J61='alle Spiele'!BW61),Punktsystem!$B$5,IF(OR(AND('alle Spiele'!$H61-'alle Spiele'!$J61&lt;0,'alle Spiele'!BV61-'alle Spiele'!BW61&lt;0),AND('alle Spiele'!$H61-'alle Spiele'!$J61&gt;0,'alle Spiele'!BV61-'alle Spiele'!BW61&gt;0),AND('alle Spiele'!$H61-'alle Spiele'!$J61=0,'alle Spiele'!BV61-'alle Spiele'!BW61=0)),Punktsystem!$B$6,0)))</f>
        <v>0</v>
      </c>
      <c r="BW61" s="224">
        <f>IF(BV61=Punktsystem!$B$6,IF(AND(Punktsystem!$D$9&lt;&gt;"",'alle Spiele'!$H61-'alle Spiele'!$J61='alle Spiele'!BV61-'alle Spiele'!BW61,'alle Spiele'!$H61&lt;&gt;'alle Spiele'!$J61),Punktsystem!$B$9,0)+IF(AND(Punktsystem!$D$11&lt;&gt;"",OR('alle Spiele'!$H61='alle Spiele'!BV61,'alle Spiele'!$J61='alle Spiele'!BW61)),Punktsystem!$B$11,0)+IF(AND(Punktsystem!$D$10&lt;&gt;"",'alle Spiele'!$H61='alle Spiele'!$J61,'alle Spiele'!BV61='alle Spiele'!BW61,ABS('alle Spiele'!$H61-'alle Spiele'!BV61)=1),Punktsystem!$B$10,0),0)</f>
        <v>0</v>
      </c>
      <c r="BX61" s="225">
        <f>IF(BV61=Punktsystem!$B$5,IF(AND(Punktsystem!$I$14&lt;&gt;"",'alle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BY61" s="230">
        <f>IF(OR('alle Spiele'!BY61="",'alle Spiele'!BZ61=""),0,IF(AND('alle Spiele'!$H61='alle Spiele'!BY61,'alle Spiele'!$J61='alle Spiele'!BZ61),Punktsystem!$B$5,IF(OR(AND('alle Spiele'!$H61-'alle Spiele'!$J61&lt;0,'alle Spiele'!BY61-'alle Spiele'!BZ61&lt;0),AND('alle Spiele'!$H61-'alle Spiele'!$J61&gt;0,'alle Spiele'!BY61-'alle Spiele'!BZ61&gt;0),AND('alle Spiele'!$H61-'alle Spiele'!$J61=0,'alle Spiele'!BY61-'alle Spiele'!BZ61=0)),Punktsystem!$B$6,0)))</f>
        <v>0</v>
      </c>
      <c r="BZ61" s="224">
        <f>IF(BY61=Punktsystem!$B$6,IF(AND(Punktsystem!$D$9&lt;&gt;"",'alle Spiele'!$H61-'alle Spiele'!$J61='alle Spiele'!BY61-'alle Spiele'!BZ61,'alle Spiele'!$H61&lt;&gt;'alle Spiele'!$J61),Punktsystem!$B$9,0)+IF(AND(Punktsystem!$D$11&lt;&gt;"",OR('alle Spiele'!$H61='alle Spiele'!BY61,'alle Spiele'!$J61='alle Spiele'!BZ61)),Punktsystem!$B$11,0)+IF(AND(Punktsystem!$D$10&lt;&gt;"",'alle Spiele'!$H61='alle Spiele'!$J61,'alle Spiele'!BY61='alle Spiele'!BZ61,ABS('alle Spiele'!$H61-'alle Spiele'!BY61)=1),Punktsystem!$B$10,0),0)</f>
        <v>0</v>
      </c>
      <c r="CA61" s="225">
        <f>IF(BY61=Punktsystem!$B$5,IF(AND(Punktsystem!$I$14&lt;&gt;"",'alle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CB61" s="230">
        <f>IF(OR('alle Spiele'!CB61="",'alle Spiele'!CC61=""),0,IF(AND('alle Spiele'!$H61='alle Spiele'!CB61,'alle Spiele'!$J61='alle Spiele'!CC61),Punktsystem!$B$5,IF(OR(AND('alle Spiele'!$H61-'alle Spiele'!$J61&lt;0,'alle Spiele'!CB61-'alle Spiele'!CC61&lt;0),AND('alle Spiele'!$H61-'alle Spiele'!$J61&gt;0,'alle Spiele'!CB61-'alle Spiele'!CC61&gt;0),AND('alle Spiele'!$H61-'alle Spiele'!$J61=0,'alle Spiele'!CB61-'alle Spiele'!CC61=0)),Punktsystem!$B$6,0)))</f>
        <v>0</v>
      </c>
      <c r="CC61" s="224">
        <f>IF(CB61=Punktsystem!$B$6,IF(AND(Punktsystem!$D$9&lt;&gt;"",'alle Spiele'!$H61-'alle Spiele'!$J61='alle Spiele'!CB61-'alle Spiele'!CC61,'alle Spiele'!$H61&lt;&gt;'alle Spiele'!$J61),Punktsystem!$B$9,0)+IF(AND(Punktsystem!$D$11&lt;&gt;"",OR('alle Spiele'!$H61='alle Spiele'!CB61,'alle Spiele'!$J61='alle Spiele'!CC61)),Punktsystem!$B$11,0)+IF(AND(Punktsystem!$D$10&lt;&gt;"",'alle Spiele'!$H61='alle Spiele'!$J61,'alle Spiele'!CB61='alle Spiele'!CC61,ABS('alle Spiele'!$H61-'alle Spiele'!CB61)=1),Punktsystem!$B$10,0),0)</f>
        <v>0</v>
      </c>
      <c r="CD61" s="225">
        <f>IF(CB61=Punktsystem!$B$5,IF(AND(Punktsystem!$I$14&lt;&gt;"",'alle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CE61" s="230">
        <f>IF(OR('alle Spiele'!CE61="",'alle Spiele'!CF61=""),0,IF(AND('alle Spiele'!$H61='alle Spiele'!CE61,'alle Spiele'!$J61='alle Spiele'!CF61),Punktsystem!$B$5,IF(OR(AND('alle Spiele'!$H61-'alle Spiele'!$J61&lt;0,'alle Spiele'!CE61-'alle Spiele'!CF61&lt;0),AND('alle Spiele'!$H61-'alle Spiele'!$J61&gt;0,'alle Spiele'!CE61-'alle Spiele'!CF61&gt;0),AND('alle Spiele'!$H61-'alle Spiele'!$J61=0,'alle Spiele'!CE61-'alle Spiele'!CF61=0)),Punktsystem!$B$6,0)))</f>
        <v>0</v>
      </c>
      <c r="CF61" s="224">
        <f>IF(CE61=Punktsystem!$B$6,IF(AND(Punktsystem!$D$9&lt;&gt;"",'alle Spiele'!$H61-'alle Spiele'!$J61='alle Spiele'!CE61-'alle Spiele'!CF61,'alle Spiele'!$H61&lt;&gt;'alle Spiele'!$J61),Punktsystem!$B$9,0)+IF(AND(Punktsystem!$D$11&lt;&gt;"",OR('alle Spiele'!$H61='alle Spiele'!CE61,'alle Spiele'!$J61='alle Spiele'!CF61)),Punktsystem!$B$11,0)+IF(AND(Punktsystem!$D$10&lt;&gt;"",'alle Spiele'!$H61='alle Spiele'!$J61,'alle Spiele'!CE61='alle Spiele'!CF61,ABS('alle Spiele'!$H61-'alle Spiele'!CE61)=1),Punktsystem!$B$10,0),0)</f>
        <v>0</v>
      </c>
      <c r="CG61" s="225">
        <f>IF(CE61=Punktsystem!$B$5,IF(AND(Punktsystem!$I$14&lt;&gt;"",'alle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CH61" s="230">
        <f>IF(OR('alle Spiele'!CH61="",'alle Spiele'!CI61=""),0,IF(AND('alle Spiele'!$H61='alle Spiele'!CH61,'alle Spiele'!$J61='alle Spiele'!CI61),Punktsystem!$B$5,IF(OR(AND('alle Spiele'!$H61-'alle Spiele'!$J61&lt;0,'alle Spiele'!CH61-'alle Spiele'!CI61&lt;0),AND('alle Spiele'!$H61-'alle Spiele'!$J61&gt;0,'alle Spiele'!CH61-'alle Spiele'!CI61&gt;0),AND('alle Spiele'!$H61-'alle Spiele'!$J61=0,'alle Spiele'!CH61-'alle Spiele'!CI61=0)),Punktsystem!$B$6,0)))</f>
        <v>0</v>
      </c>
      <c r="CI61" s="224">
        <f>IF(CH61=Punktsystem!$B$6,IF(AND(Punktsystem!$D$9&lt;&gt;"",'alle Spiele'!$H61-'alle Spiele'!$J61='alle Spiele'!CH61-'alle Spiele'!CI61,'alle Spiele'!$H61&lt;&gt;'alle Spiele'!$J61),Punktsystem!$B$9,0)+IF(AND(Punktsystem!$D$11&lt;&gt;"",OR('alle Spiele'!$H61='alle Spiele'!CH61,'alle Spiele'!$J61='alle Spiele'!CI61)),Punktsystem!$B$11,0)+IF(AND(Punktsystem!$D$10&lt;&gt;"",'alle Spiele'!$H61='alle Spiele'!$J61,'alle Spiele'!CH61='alle Spiele'!CI61,ABS('alle Spiele'!$H61-'alle Spiele'!CH61)=1),Punktsystem!$B$10,0),0)</f>
        <v>0</v>
      </c>
      <c r="CJ61" s="225">
        <f>IF(CH61=Punktsystem!$B$5,IF(AND(Punktsystem!$I$14&lt;&gt;"",'alle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CK61" s="230">
        <f>IF(OR('alle Spiele'!CK61="",'alle Spiele'!CL61=""),0,IF(AND('alle Spiele'!$H61='alle Spiele'!CK61,'alle Spiele'!$J61='alle Spiele'!CL61),Punktsystem!$B$5,IF(OR(AND('alle Spiele'!$H61-'alle Spiele'!$J61&lt;0,'alle Spiele'!CK61-'alle Spiele'!CL61&lt;0),AND('alle Spiele'!$H61-'alle Spiele'!$J61&gt;0,'alle Spiele'!CK61-'alle Spiele'!CL61&gt;0),AND('alle Spiele'!$H61-'alle Spiele'!$J61=0,'alle Spiele'!CK61-'alle Spiele'!CL61=0)),Punktsystem!$B$6,0)))</f>
        <v>0</v>
      </c>
      <c r="CL61" s="224">
        <f>IF(CK61=Punktsystem!$B$6,IF(AND(Punktsystem!$D$9&lt;&gt;"",'alle Spiele'!$H61-'alle Spiele'!$J61='alle Spiele'!CK61-'alle Spiele'!CL61,'alle Spiele'!$H61&lt;&gt;'alle Spiele'!$J61),Punktsystem!$B$9,0)+IF(AND(Punktsystem!$D$11&lt;&gt;"",OR('alle Spiele'!$H61='alle Spiele'!CK61,'alle Spiele'!$J61='alle Spiele'!CL61)),Punktsystem!$B$11,0)+IF(AND(Punktsystem!$D$10&lt;&gt;"",'alle Spiele'!$H61='alle Spiele'!$J61,'alle Spiele'!CK61='alle Spiele'!CL61,ABS('alle Spiele'!$H61-'alle Spiele'!CK61)=1),Punktsystem!$B$10,0),0)</f>
        <v>0</v>
      </c>
      <c r="CM61" s="225">
        <f>IF(CK61=Punktsystem!$B$5,IF(AND(Punktsystem!$I$14&lt;&gt;"",'alle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CN61" s="230">
        <f>IF(OR('alle Spiele'!CN61="",'alle Spiele'!CO61=""),0,IF(AND('alle Spiele'!$H61='alle Spiele'!CN61,'alle Spiele'!$J61='alle Spiele'!CO61),Punktsystem!$B$5,IF(OR(AND('alle Spiele'!$H61-'alle Spiele'!$J61&lt;0,'alle Spiele'!CN61-'alle Spiele'!CO61&lt;0),AND('alle Spiele'!$H61-'alle Spiele'!$J61&gt;0,'alle Spiele'!CN61-'alle Spiele'!CO61&gt;0),AND('alle Spiele'!$H61-'alle Spiele'!$J61=0,'alle Spiele'!CN61-'alle Spiele'!CO61=0)),Punktsystem!$B$6,0)))</f>
        <v>0</v>
      </c>
      <c r="CO61" s="224">
        <f>IF(CN61=Punktsystem!$B$6,IF(AND(Punktsystem!$D$9&lt;&gt;"",'alle Spiele'!$H61-'alle Spiele'!$J61='alle Spiele'!CN61-'alle Spiele'!CO61,'alle Spiele'!$H61&lt;&gt;'alle Spiele'!$J61),Punktsystem!$B$9,0)+IF(AND(Punktsystem!$D$11&lt;&gt;"",OR('alle Spiele'!$H61='alle Spiele'!CN61,'alle Spiele'!$J61='alle Spiele'!CO61)),Punktsystem!$B$11,0)+IF(AND(Punktsystem!$D$10&lt;&gt;"",'alle Spiele'!$H61='alle Spiele'!$J61,'alle Spiele'!CN61='alle Spiele'!CO61,ABS('alle Spiele'!$H61-'alle Spiele'!CN61)=1),Punktsystem!$B$10,0),0)</f>
        <v>0</v>
      </c>
      <c r="CP61" s="225">
        <f>IF(CN61=Punktsystem!$B$5,IF(AND(Punktsystem!$I$14&lt;&gt;"",'alle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CQ61" s="230">
        <f>IF(OR('alle Spiele'!CQ61="",'alle Spiele'!CR61=""),0,IF(AND('alle Spiele'!$H61='alle Spiele'!CQ61,'alle Spiele'!$J61='alle Spiele'!CR61),Punktsystem!$B$5,IF(OR(AND('alle Spiele'!$H61-'alle Spiele'!$J61&lt;0,'alle Spiele'!CQ61-'alle Spiele'!CR61&lt;0),AND('alle Spiele'!$H61-'alle Spiele'!$J61&gt;0,'alle Spiele'!CQ61-'alle Spiele'!CR61&gt;0),AND('alle Spiele'!$H61-'alle Spiele'!$J61=0,'alle Spiele'!CQ61-'alle Spiele'!CR61=0)),Punktsystem!$B$6,0)))</f>
        <v>0</v>
      </c>
      <c r="CR61" s="224">
        <f>IF(CQ61=Punktsystem!$B$6,IF(AND(Punktsystem!$D$9&lt;&gt;"",'alle Spiele'!$H61-'alle Spiele'!$J61='alle Spiele'!CQ61-'alle Spiele'!CR61,'alle Spiele'!$H61&lt;&gt;'alle Spiele'!$J61),Punktsystem!$B$9,0)+IF(AND(Punktsystem!$D$11&lt;&gt;"",OR('alle Spiele'!$H61='alle Spiele'!CQ61,'alle Spiele'!$J61='alle Spiele'!CR61)),Punktsystem!$B$11,0)+IF(AND(Punktsystem!$D$10&lt;&gt;"",'alle Spiele'!$H61='alle Spiele'!$J61,'alle Spiele'!CQ61='alle Spiele'!CR61,ABS('alle Spiele'!$H61-'alle Spiele'!CQ61)=1),Punktsystem!$B$10,0),0)</f>
        <v>0</v>
      </c>
      <c r="CS61" s="225">
        <f>IF(CQ61=Punktsystem!$B$5,IF(AND(Punktsystem!$I$14&lt;&gt;"",'alle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CT61" s="230">
        <f>IF(OR('alle Spiele'!CT61="",'alle Spiele'!CU61=""),0,IF(AND('alle Spiele'!$H61='alle Spiele'!CT61,'alle Spiele'!$J61='alle Spiele'!CU61),Punktsystem!$B$5,IF(OR(AND('alle Spiele'!$H61-'alle Spiele'!$J61&lt;0,'alle Spiele'!CT61-'alle Spiele'!CU61&lt;0),AND('alle Spiele'!$H61-'alle Spiele'!$J61&gt;0,'alle Spiele'!CT61-'alle Spiele'!CU61&gt;0),AND('alle Spiele'!$H61-'alle Spiele'!$J61=0,'alle Spiele'!CT61-'alle Spiele'!CU61=0)),Punktsystem!$B$6,0)))</f>
        <v>0</v>
      </c>
      <c r="CU61" s="224">
        <f>IF(CT61=Punktsystem!$B$6,IF(AND(Punktsystem!$D$9&lt;&gt;"",'alle Spiele'!$H61-'alle Spiele'!$J61='alle Spiele'!CT61-'alle Spiele'!CU61,'alle Spiele'!$H61&lt;&gt;'alle Spiele'!$J61),Punktsystem!$B$9,0)+IF(AND(Punktsystem!$D$11&lt;&gt;"",OR('alle Spiele'!$H61='alle Spiele'!CT61,'alle Spiele'!$J61='alle Spiele'!CU61)),Punktsystem!$B$11,0)+IF(AND(Punktsystem!$D$10&lt;&gt;"",'alle Spiele'!$H61='alle Spiele'!$J61,'alle Spiele'!CT61='alle Spiele'!CU61,ABS('alle Spiele'!$H61-'alle Spiele'!CT61)=1),Punktsystem!$B$10,0),0)</f>
        <v>0</v>
      </c>
      <c r="CV61" s="225">
        <f>IF(CT61=Punktsystem!$B$5,IF(AND(Punktsystem!$I$14&lt;&gt;"",'alle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CW61" s="230">
        <f>IF(OR('alle Spiele'!CW61="",'alle Spiele'!CX61=""),0,IF(AND('alle Spiele'!$H61='alle Spiele'!CW61,'alle Spiele'!$J61='alle Spiele'!CX61),Punktsystem!$B$5,IF(OR(AND('alle Spiele'!$H61-'alle Spiele'!$J61&lt;0,'alle Spiele'!CW61-'alle Spiele'!CX61&lt;0),AND('alle Spiele'!$H61-'alle Spiele'!$J61&gt;0,'alle Spiele'!CW61-'alle Spiele'!CX61&gt;0),AND('alle Spiele'!$H61-'alle Spiele'!$J61=0,'alle Spiele'!CW61-'alle Spiele'!CX61=0)),Punktsystem!$B$6,0)))</f>
        <v>0</v>
      </c>
      <c r="CX61" s="224">
        <f>IF(CW61=Punktsystem!$B$6,IF(AND(Punktsystem!$D$9&lt;&gt;"",'alle Spiele'!$H61-'alle Spiele'!$J61='alle Spiele'!CW61-'alle Spiele'!CX61,'alle Spiele'!$H61&lt;&gt;'alle Spiele'!$J61),Punktsystem!$B$9,0)+IF(AND(Punktsystem!$D$11&lt;&gt;"",OR('alle Spiele'!$H61='alle Spiele'!CW61,'alle Spiele'!$J61='alle Spiele'!CX61)),Punktsystem!$B$11,0)+IF(AND(Punktsystem!$D$10&lt;&gt;"",'alle Spiele'!$H61='alle Spiele'!$J61,'alle Spiele'!CW61='alle Spiele'!CX61,ABS('alle Spiele'!$H61-'alle Spiele'!CW61)=1),Punktsystem!$B$10,0),0)</f>
        <v>0</v>
      </c>
      <c r="CY61" s="225">
        <f>IF(CW61=Punktsystem!$B$5,IF(AND(Punktsystem!$I$14&lt;&gt;"",'alle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CZ61" s="230">
        <f>IF(OR('alle Spiele'!CZ61="",'alle Spiele'!DA61=""),0,IF(AND('alle Spiele'!$H61='alle Spiele'!CZ61,'alle Spiele'!$J61='alle Spiele'!DA61),Punktsystem!$B$5,IF(OR(AND('alle Spiele'!$H61-'alle Spiele'!$J61&lt;0,'alle Spiele'!CZ61-'alle Spiele'!DA61&lt;0),AND('alle Spiele'!$H61-'alle Spiele'!$J61&gt;0,'alle Spiele'!CZ61-'alle Spiele'!DA61&gt;0),AND('alle Spiele'!$H61-'alle Spiele'!$J61=0,'alle Spiele'!CZ61-'alle Spiele'!DA61=0)),Punktsystem!$B$6,0)))</f>
        <v>0</v>
      </c>
      <c r="DA61" s="224">
        <f>IF(CZ61=Punktsystem!$B$6,IF(AND(Punktsystem!$D$9&lt;&gt;"",'alle Spiele'!$H61-'alle Spiele'!$J61='alle Spiele'!CZ61-'alle Spiele'!DA61,'alle Spiele'!$H61&lt;&gt;'alle Spiele'!$J61),Punktsystem!$B$9,0)+IF(AND(Punktsystem!$D$11&lt;&gt;"",OR('alle Spiele'!$H61='alle Spiele'!CZ61,'alle Spiele'!$J61='alle Spiele'!DA61)),Punktsystem!$B$11,0)+IF(AND(Punktsystem!$D$10&lt;&gt;"",'alle Spiele'!$H61='alle Spiele'!$J61,'alle Spiele'!CZ61='alle Spiele'!DA61,ABS('alle Spiele'!$H61-'alle Spiele'!CZ61)=1),Punktsystem!$B$10,0),0)</f>
        <v>0</v>
      </c>
      <c r="DB61" s="225">
        <f>IF(CZ61=Punktsystem!$B$5,IF(AND(Punktsystem!$I$14&lt;&gt;"",'alle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DC61" s="230">
        <f>IF(OR('alle Spiele'!DC61="",'alle Spiele'!DD61=""),0,IF(AND('alle Spiele'!$H61='alle Spiele'!DC61,'alle Spiele'!$J61='alle Spiele'!DD61),Punktsystem!$B$5,IF(OR(AND('alle Spiele'!$H61-'alle Spiele'!$J61&lt;0,'alle Spiele'!DC61-'alle Spiele'!DD61&lt;0),AND('alle Spiele'!$H61-'alle Spiele'!$J61&gt;0,'alle Spiele'!DC61-'alle Spiele'!DD61&gt;0),AND('alle Spiele'!$H61-'alle Spiele'!$J61=0,'alle Spiele'!DC61-'alle Spiele'!DD61=0)),Punktsystem!$B$6,0)))</f>
        <v>0</v>
      </c>
      <c r="DD61" s="224">
        <f>IF(DC61=Punktsystem!$B$6,IF(AND(Punktsystem!$D$9&lt;&gt;"",'alle Spiele'!$H61-'alle Spiele'!$J61='alle Spiele'!DC61-'alle Spiele'!DD61,'alle Spiele'!$H61&lt;&gt;'alle Spiele'!$J61),Punktsystem!$B$9,0)+IF(AND(Punktsystem!$D$11&lt;&gt;"",OR('alle Spiele'!$H61='alle Spiele'!DC61,'alle Spiele'!$J61='alle Spiele'!DD61)),Punktsystem!$B$11,0)+IF(AND(Punktsystem!$D$10&lt;&gt;"",'alle Spiele'!$H61='alle Spiele'!$J61,'alle Spiele'!DC61='alle Spiele'!DD61,ABS('alle Spiele'!$H61-'alle Spiele'!DC61)=1),Punktsystem!$B$10,0),0)</f>
        <v>0</v>
      </c>
      <c r="DE61" s="225">
        <f>IF(DC61=Punktsystem!$B$5,IF(AND(Punktsystem!$I$14&lt;&gt;"",'alle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DF61" s="230">
        <f>IF(OR('alle Spiele'!DF61="",'alle Spiele'!DG61=""),0,IF(AND('alle Spiele'!$H61='alle Spiele'!DF61,'alle Spiele'!$J61='alle Spiele'!DG61),Punktsystem!$B$5,IF(OR(AND('alle Spiele'!$H61-'alle Spiele'!$J61&lt;0,'alle Spiele'!DF61-'alle Spiele'!DG61&lt;0),AND('alle Spiele'!$H61-'alle Spiele'!$J61&gt;0,'alle Spiele'!DF61-'alle Spiele'!DG61&gt;0),AND('alle Spiele'!$H61-'alle Spiele'!$J61=0,'alle Spiele'!DF61-'alle Spiele'!DG61=0)),Punktsystem!$B$6,0)))</f>
        <v>0</v>
      </c>
      <c r="DG61" s="224">
        <f>IF(DF61=Punktsystem!$B$6,IF(AND(Punktsystem!$D$9&lt;&gt;"",'alle Spiele'!$H61-'alle Spiele'!$J61='alle Spiele'!DF61-'alle Spiele'!DG61,'alle Spiele'!$H61&lt;&gt;'alle Spiele'!$J61),Punktsystem!$B$9,0)+IF(AND(Punktsystem!$D$11&lt;&gt;"",OR('alle Spiele'!$H61='alle Spiele'!DF61,'alle Spiele'!$J61='alle Spiele'!DG61)),Punktsystem!$B$11,0)+IF(AND(Punktsystem!$D$10&lt;&gt;"",'alle Spiele'!$H61='alle Spiele'!$J61,'alle Spiele'!DF61='alle Spiele'!DG61,ABS('alle Spiele'!$H61-'alle Spiele'!DF61)=1),Punktsystem!$B$10,0),0)</f>
        <v>0</v>
      </c>
      <c r="DH61" s="225">
        <f>IF(DF61=Punktsystem!$B$5,IF(AND(Punktsystem!$I$14&lt;&gt;"",'alle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DI61" s="230">
        <f>IF(OR('alle Spiele'!DI61="",'alle Spiele'!DJ61=""),0,IF(AND('alle Spiele'!$H61='alle Spiele'!DI61,'alle Spiele'!$J61='alle Spiele'!DJ61),Punktsystem!$B$5,IF(OR(AND('alle Spiele'!$H61-'alle Spiele'!$J61&lt;0,'alle Spiele'!DI61-'alle Spiele'!DJ61&lt;0),AND('alle Spiele'!$H61-'alle Spiele'!$J61&gt;0,'alle Spiele'!DI61-'alle Spiele'!DJ61&gt;0),AND('alle Spiele'!$H61-'alle Spiele'!$J61=0,'alle Spiele'!DI61-'alle Spiele'!DJ61=0)),Punktsystem!$B$6,0)))</f>
        <v>0</v>
      </c>
      <c r="DJ61" s="224">
        <f>IF(DI61=Punktsystem!$B$6,IF(AND(Punktsystem!$D$9&lt;&gt;"",'alle Spiele'!$H61-'alle Spiele'!$J61='alle Spiele'!DI61-'alle Spiele'!DJ61,'alle Spiele'!$H61&lt;&gt;'alle Spiele'!$J61),Punktsystem!$B$9,0)+IF(AND(Punktsystem!$D$11&lt;&gt;"",OR('alle Spiele'!$H61='alle Spiele'!DI61,'alle Spiele'!$J61='alle Spiele'!DJ61)),Punktsystem!$B$11,0)+IF(AND(Punktsystem!$D$10&lt;&gt;"",'alle Spiele'!$H61='alle Spiele'!$J61,'alle Spiele'!DI61='alle Spiele'!DJ61,ABS('alle Spiele'!$H61-'alle Spiele'!DI61)=1),Punktsystem!$B$10,0),0)</f>
        <v>0</v>
      </c>
      <c r="DK61" s="225">
        <f>IF(DI61=Punktsystem!$B$5,IF(AND(Punktsystem!$I$14&lt;&gt;"",'alle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DL61" s="230">
        <f>IF(OR('alle Spiele'!DL61="",'alle Spiele'!DM61=""),0,IF(AND('alle Spiele'!$H61='alle Spiele'!DL61,'alle Spiele'!$J61='alle Spiele'!DM61),Punktsystem!$B$5,IF(OR(AND('alle Spiele'!$H61-'alle Spiele'!$J61&lt;0,'alle Spiele'!DL61-'alle Spiele'!DM61&lt;0),AND('alle Spiele'!$H61-'alle Spiele'!$J61&gt;0,'alle Spiele'!DL61-'alle Spiele'!DM61&gt;0),AND('alle Spiele'!$H61-'alle Spiele'!$J61=0,'alle Spiele'!DL61-'alle Spiele'!DM61=0)),Punktsystem!$B$6,0)))</f>
        <v>0</v>
      </c>
      <c r="DM61" s="224">
        <f>IF(DL61=Punktsystem!$B$6,IF(AND(Punktsystem!$D$9&lt;&gt;"",'alle Spiele'!$H61-'alle Spiele'!$J61='alle Spiele'!DL61-'alle Spiele'!DM61,'alle Spiele'!$H61&lt;&gt;'alle Spiele'!$J61),Punktsystem!$B$9,0)+IF(AND(Punktsystem!$D$11&lt;&gt;"",OR('alle Spiele'!$H61='alle Spiele'!DL61,'alle Spiele'!$J61='alle Spiele'!DM61)),Punktsystem!$B$11,0)+IF(AND(Punktsystem!$D$10&lt;&gt;"",'alle Spiele'!$H61='alle Spiele'!$J61,'alle Spiele'!DL61='alle Spiele'!DM61,ABS('alle Spiele'!$H61-'alle Spiele'!DL61)=1),Punktsystem!$B$10,0),0)</f>
        <v>0</v>
      </c>
      <c r="DN61" s="225">
        <f>IF(DL61=Punktsystem!$B$5,IF(AND(Punktsystem!$I$14&lt;&gt;"",'alle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DO61" s="230">
        <f>IF(OR('alle Spiele'!DO61="",'alle Spiele'!DP61=""),0,IF(AND('alle Spiele'!$H61='alle Spiele'!DO61,'alle Spiele'!$J61='alle Spiele'!DP61),Punktsystem!$B$5,IF(OR(AND('alle Spiele'!$H61-'alle Spiele'!$J61&lt;0,'alle Spiele'!DO61-'alle Spiele'!DP61&lt;0),AND('alle Spiele'!$H61-'alle Spiele'!$J61&gt;0,'alle Spiele'!DO61-'alle Spiele'!DP61&gt;0),AND('alle Spiele'!$H61-'alle Spiele'!$J61=0,'alle Spiele'!DO61-'alle Spiele'!DP61=0)),Punktsystem!$B$6,0)))</f>
        <v>0</v>
      </c>
      <c r="DP61" s="224">
        <f>IF(DO61=Punktsystem!$B$6,IF(AND(Punktsystem!$D$9&lt;&gt;"",'alle Spiele'!$H61-'alle Spiele'!$J61='alle Spiele'!DO61-'alle Spiele'!DP61,'alle Spiele'!$H61&lt;&gt;'alle Spiele'!$J61),Punktsystem!$B$9,0)+IF(AND(Punktsystem!$D$11&lt;&gt;"",OR('alle Spiele'!$H61='alle Spiele'!DO61,'alle Spiele'!$J61='alle Spiele'!DP61)),Punktsystem!$B$11,0)+IF(AND(Punktsystem!$D$10&lt;&gt;"",'alle Spiele'!$H61='alle Spiele'!$J61,'alle Spiele'!DO61='alle Spiele'!DP61,ABS('alle Spiele'!$H61-'alle Spiele'!DO61)=1),Punktsystem!$B$10,0),0)</f>
        <v>0</v>
      </c>
      <c r="DQ61" s="225">
        <f>IF(DO61=Punktsystem!$B$5,IF(AND(Punktsystem!$I$14&lt;&gt;"",'alle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DR61" s="230">
        <f>IF(OR('alle Spiele'!DR61="",'alle Spiele'!DS61=""),0,IF(AND('alle Spiele'!$H61='alle Spiele'!DR61,'alle Spiele'!$J61='alle Spiele'!DS61),Punktsystem!$B$5,IF(OR(AND('alle Spiele'!$H61-'alle Spiele'!$J61&lt;0,'alle Spiele'!DR61-'alle Spiele'!DS61&lt;0),AND('alle Spiele'!$H61-'alle Spiele'!$J61&gt;0,'alle Spiele'!DR61-'alle Spiele'!DS61&gt;0),AND('alle Spiele'!$H61-'alle Spiele'!$J61=0,'alle Spiele'!DR61-'alle Spiele'!DS61=0)),Punktsystem!$B$6,0)))</f>
        <v>0</v>
      </c>
      <c r="DS61" s="224">
        <f>IF(DR61=Punktsystem!$B$6,IF(AND(Punktsystem!$D$9&lt;&gt;"",'alle Spiele'!$H61-'alle Spiele'!$J61='alle Spiele'!DR61-'alle Spiele'!DS61,'alle Spiele'!$H61&lt;&gt;'alle Spiele'!$J61),Punktsystem!$B$9,0)+IF(AND(Punktsystem!$D$11&lt;&gt;"",OR('alle Spiele'!$H61='alle Spiele'!DR61,'alle Spiele'!$J61='alle Spiele'!DS61)),Punktsystem!$B$11,0)+IF(AND(Punktsystem!$D$10&lt;&gt;"",'alle Spiele'!$H61='alle Spiele'!$J61,'alle Spiele'!DR61='alle Spiele'!DS61,ABS('alle Spiele'!$H61-'alle Spiele'!DR61)=1),Punktsystem!$B$10,0),0)</f>
        <v>0</v>
      </c>
      <c r="DT61" s="225">
        <f>IF(DR61=Punktsystem!$B$5,IF(AND(Punktsystem!$I$14&lt;&gt;"",'alle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DU61" s="230">
        <f>IF(OR('alle Spiele'!DU61="",'alle Spiele'!DV61=""),0,IF(AND('alle Spiele'!$H61='alle Spiele'!DU61,'alle Spiele'!$J61='alle Spiele'!DV61),Punktsystem!$B$5,IF(OR(AND('alle Spiele'!$H61-'alle Spiele'!$J61&lt;0,'alle Spiele'!DU61-'alle Spiele'!DV61&lt;0),AND('alle Spiele'!$H61-'alle Spiele'!$J61&gt;0,'alle Spiele'!DU61-'alle Spiele'!DV61&gt;0),AND('alle Spiele'!$H61-'alle Spiele'!$J61=0,'alle Spiele'!DU61-'alle Spiele'!DV61=0)),Punktsystem!$B$6,0)))</f>
        <v>0</v>
      </c>
      <c r="DV61" s="224">
        <f>IF(DU61=Punktsystem!$B$6,IF(AND(Punktsystem!$D$9&lt;&gt;"",'alle Spiele'!$H61-'alle Spiele'!$J61='alle Spiele'!DU61-'alle Spiele'!DV61,'alle Spiele'!$H61&lt;&gt;'alle Spiele'!$J61),Punktsystem!$B$9,0)+IF(AND(Punktsystem!$D$11&lt;&gt;"",OR('alle Spiele'!$H61='alle Spiele'!DU61,'alle Spiele'!$J61='alle Spiele'!DV61)),Punktsystem!$B$11,0)+IF(AND(Punktsystem!$D$10&lt;&gt;"",'alle Spiele'!$H61='alle Spiele'!$J61,'alle Spiele'!DU61='alle Spiele'!DV61,ABS('alle Spiele'!$H61-'alle Spiele'!DU61)=1),Punktsystem!$B$10,0),0)</f>
        <v>0</v>
      </c>
      <c r="DW61" s="225">
        <f>IF(DU61=Punktsystem!$B$5,IF(AND(Punktsystem!$I$14&lt;&gt;"",'alle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DX61" s="230">
        <f>IF(OR('alle Spiele'!DX61="",'alle Spiele'!DY61=""),0,IF(AND('alle Spiele'!$H61='alle Spiele'!DX61,'alle Spiele'!$J61='alle Spiele'!DY61),Punktsystem!$B$5,IF(OR(AND('alle Spiele'!$H61-'alle Spiele'!$J61&lt;0,'alle Spiele'!DX61-'alle Spiele'!DY61&lt;0),AND('alle Spiele'!$H61-'alle Spiele'!$J61&gt;0,'alle Spiele'!DX61-'alle Spiele'!DY61&gt;0),AND('alle Spiele'!$H61-'alle Spiele'!$J61=0,'alle Spiele'!DX61-'alle Spiele'!DY61=0)),Punktsystem!$B$6,0)))</f>
        <v>0</v>
      </c>
      <c r="DY61" s="224">
        <f>IF(DX61=Punktsystem!$B$6,IF(AND(Punktsystem!$D$9&lt;&gt;"",'alle Spiele'!$H61-'alle Spiele'!$J61='alle Spiele'!DX61-'alle Spiele'!DY61,'alle Spiele'!$H61&lt;&gt;'alle Spiele'!$J61),Punktsystem!$B$9,0)+IF(AND(Punktsystem!$D$11&lt;&gt;"",OR('alle Spiele'!$H61='alle Spiele'!DX61,'alle Spiele'!$J61='alle Spiele'!DY61)),Punktsystem!$B$11,0)+IF(AND(Punktsystem!$D$10&lt;&gt;"",'alle Spiele'!$H61='alle Spiele'!$J61,'alle Spiele'!DX61='alle Spiele'!DY61,ABS('alle Spiele'!$H61-'alle Spiele'!DX61)=1),Punktsystem!$B$10,0),0)</f>
        <v>0</v>
      </c>
      <c r="DZ61" s="225">
        <f>IF(DX61=Punktsystem!$B$5,IF(AND(Punktsystem!$I$14&lt;&gt;"",'alle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EA61" s="230">
        <f>IF(OR('alle Spiele'!EA61="",'alle Spiele'!EB61=""),0,IF(AND('alle Spiele'!$H61='alle Spiele'!EA61,'alle Spiele'!$J61='alle Spiele'!EB61),Punktsystem!$B$5,IF(OR(AND('alle Spiele'!$H61-'alle Spiele'!$J61&lt;0,'alle Spiele'!EA61-'alle Spiele'!EB61&lt;0),AND('alle Spiele'!$H61-'alle Spiele'!$J61&gt;0,'alle Spiele'!EA61-'alle Spiele'!EB61&gt;0),AND('alle Spiele'!$H61-'alle Spiele'!$J61=0,'alle Spiele'!EA61-'alle Spiele'!EB61=0)),Punktsystem!$B$6,0)))</f>
        <v>0</v>
      </c>
      <c r="EB61" s="224">
        <f>IF(EA61=Punktsystem!$B$6,IF(AND(Punktsystem!$D$9&lt;&gt;"",'alle Spiele'!$H61-'alle Spiele'!$J61='alle Spiele'!EA61-'alle Spiele'!EB61,'alle Spiele'!$H61&lt;&gt;'alle Spiele'!$J61),Punktsystem!$B$9,0)+IF(AND(Punktsystem!$D$11&lt;&gt;"",OR('alle Spiele'!$H61='alle Spiele'!EA61,'alle Spiele'!$J61='alle Spiele'!EB61)),Punktsystem!$B$11,0)+IF(AND(Punktsystem!$D$10&lt;&gt;"",'alle Spiele'!$H61='alle Spiele'!$J61,'alle Spiele'!EA61='alle Spiele'!EB61,ABS('alle Spiele'!$H61-'alle Spiele'!EA61)=1),Punktsystem!$B$10,0),0)</f>
        <v>0</v>
      </c>
      <c r="EC61" s="225">
        <f>IF(EA61=Punktsystem!$B$5,IF(AND(Punktsystem!$I$14&lt;&gt;"",'alle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ED61" s="230">
        <f>IF(OR('alle Spiele'!ED61="",'alle Spiele'!EE61=""),0,IF(AND('alle Spiele'!$H61='alle Spiele'!ED61,'alle Spiele'!$J61='alle Spiele'!EE61),Punktsystem!$B$5,IF(OR(AND('alle Spiele'!$H61-'alle Spiele'!$J61&lt;0,'alle Spiele'!ED61-'alle Spiele'!EE61&lt;0),AND('alle Spiele'!$H61-'alle Spiele'!$J61&gt;0,'alle Spiele'!ED61-'alle Spiele'!EE61&gt;0),AND('alle Spiele'!$H61-'alle Spiele'!$J61=0,'alle Spiele'!ED61-'alle Spiele'!EE61=0)),Punktsystem!$B$6,0)))</f>
        <v>0</v>
      </c>
      <c r="EE61" s="224">
        <f>IF(ED61=Punktsystem!$B$6,IF(AND(Punktsystem!$D$9&lt;&gt;"",'alle Spiele'!$H61-'alle Spiele'!$J61='alle Spiele'!ED61-'alle Spiele'!EE61,'alle Spiele'!$H61&lt;&gt;'alle Spiele'!$J61),Punktsystem!$B$9,0)+IF(AND(Punktsystem!$D$11&lt;&gt;"",OR('alle Spiele'!$H61='alle Spiele'!ED61,'alle Spiele'!$J61='alle Spiele'!EE61)),Punktsystem!$B$11,0)+IF(AND(Punktsystem!$D$10&lt;&gt;"",'alle Spiele'!$H61='alle Spiele'!$J61,'alle Spiele'!ED61='alle Spiele'!EE61,ABS('alle Spiele'!$H61-'alle Spiele'!ED61)=1),Punktsystem!$B$10,0),0)</f>
        <v>0</v>
      </c>
      <c r="EF61" s="225">
        <f>IF(ED61=Punktsystem!$B$5,IF(AND(Punktsystem!$I$14&lt;&gt;"",'alle Spiele'!$H61+'alle Spiele'!$J61&gt;Punktsystem!$D$14),('alle Spiele'!$H61+'alle Spiele'!$J61-Punktsystem!$D$14)*Punktsystem!$F$14,0)+IF(AND(Punktsystem!$I$15&lt;&gt;"",ABS('alle Spiele'!$H61-'alle Spiele'!$J61)&gt;Punktsystem!$D$15),(ABS('alle Spiele'!$H61-'alle Spiele'!$J61)-Punktsystem!$D$15)*Punktsystem!$F$15,0),0)</f>
        <v>0</v>
      </c>
      <c r="EG61" s="230">
        <f>IF(OR('alle Spiele'!EG61="",'alle Spiele'!EH61=""),0,IF(AND('alle Spiele'!$H61='alle Spiele'!EG61,'alle Spiele'!$J61='alle Spiele'!EH61),Punktsystem!$B$5,IF(OR(AND('alle Spiele'!$H61-'alle Spiele'!$J61&lt;0,'alle Spiele'!EG61-'alle Spiele'!EH61&lt;0),AND('alle Spiele'!$H61-'alle Spiele'!$J61&gt;0,'alle Spiele'!EG61-'alle Spiele'!EH61&gt;0),AND('alle Spiele'!$H61-'alle Spiele'!$J61=0,'alle Spiele'!EG61-'alle Spiele'!EH61=0)),Punktsystem!$B$6,0)))</f>
        <v>0</v>
      </c>
      <c r="EH61" s="224">
        <f>IF(EG61=Punktsystem!$B$6,IF(AND(Punktsystem!$D$9&lt;&gt;"",'alle Spiele'!$H61-'alle Spiele'!$J61='alle Spiele'!EG61-'alle Spiele'!EH61,'alle Spiele'!$H61&lt;&gt;'alle Spiele'!$J61),Punktsystem!$B$9,0)+IF(AND(Punktsystem!$D$11&lt;&gt;"",OR('alle Spiele'!$H61='alle Spiele'!EG61,'alle Spiele'!$J61='alle Spiele'!EH61)),Punktsystem!$B$11,0)+IF(AND(Punktsystem!$D$10&lt;&gt;"",'alle Spiele'!$H61='alle Spiele'!$J61,'alle Spiele'!EG61='alle Spiele'!EH61,ABS('alle Spiele'!$H61-'alle Spiele'!EG61)=1),Punktsystem!$B$10,0),0)</f>
        <v>0</v>
      </c>
      <c r="EI61" s="225">
        <f>IF(EG61=Punktsystem!$B$5,IF(AND(Punktsystem!$I$14&lt;&gt;"",'alle Spiele'!$H61+'alle Spiele'!$J61&gt;Punktsystem!$D$14),('alle Spiele'!$H61+'alle Spiele'!$J61-Punktsystem!$D$14)*Punktsystem!$F$14,0)+IF(AND(Punktsystem!$I$15&lt;&gt;"",ABS('alle Spiele'!$H61-'alle Spiele'!$J61)&gt;Punktsystem!$D$15),(ABS('alle Spiele'!$H61-'alle Spiele'!$J61)-Punktsystem!$D$15)*Punktsystem!$F$15,0),0)</f>
        <v>0</v>
      </c>
    </row>
    <row r="62" spans="1:139" x14ac:dyDescent="0.2">
      <c r="A62"/>
      <c r="B62"/>
      <c r="C62"/>
      <c r="D62"/>
      <c r="E62"/>
      <c r="F62"/>
      <c r="G62"/>
      <c r="H62"/>
      <c r="J62"/>
      <c r="K62"/>
      <c r="L62"/>
      <c r="M62"/>
      <c r="N62"/>
      <c r="O62"/>
      <c r="P62"/>
      <c r="Q62"/>
      <c r="T62" s="230">
        <f>IF(OR('alle Spiele'!T62="",'alle Spiele'!U62=""),0,IF(AND('alle Spiele'!$H62='alle Spiele'!T62,'alle Spiele'!$J62='alle Spiele'!U62),Punktsystem!$B$5,IF(OR(AND('alle Spiele'!$H62-'alle Spiele'!$J62&lt;0,'alle Spiele'!T62-'alle Spiele'!U62&lt;0),AND('alle Spiele'!$H62-'alle Spiele'!$J62&gt;0,'alle Spiele'!T62-'alle Spiele'!U62&gt;0),AND('alle Spiele'!$H62-'alle Spiele'!$J62=0,'alle Spiele'!T62-'alle Spiele'!U62=0)),Punktsystem!$B$6,0)))</f>
        <v>0</v>
      </c>
      <c r="U62" s="224">
        <f>IF(T62=Punktsystem!$B$6,IF(AND(Punktsystem!$D$9&lt;&gt;"",'alle Spiele'!$H62-'alle Spiele'!$J62='alle Spiele'!T62-'alle Spiele'!U62,'alle Spiele'!$H62&lt;&gt;'alle Spiele'!$J62),Punktsystem!$B$9,0)+IF(AND(Punktsystem!$D$11&lt;&gt;"",OR('alle Spiele'!$H62='alle Spiele'!T62,'alle Spiele'!$J62='alle Spiele'!U62)),Punktsystem!$B$11,0)+IF(AND(Punktsystem!$D$10&lt;&gt;"",'alle Spiele'!$H62='alle Spiele'!$J62,'alle Spiele'!T62='alle Spiele'!U62,ABS('alle Spiele'!$H62-'alle Spiele'!T62)=1),Punktsystem!$B$10,0),0)</f>
        <v>0</v>
      </c>
      <c r="V62" s="225">
        <f>IF(T62=Punktsystem!$B$5,IF(AND(Punktsystem!$I$14&lt;&gt;"",'alle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W62" s="230">
        <f>IF(OR('alle Spiele'!W62="",'alle Spiele'!X62=""),0,IF(AND('alle Spiele'!$H62='alle Spiele'!W62,'alle Spiele'!$J62='alle Spiele'!X62),Punktsystem!$B$5,IF(OR(AND('alle Spiele'!$H62-'alle Spiele'!$J62&lt;0,'alle Spiele'!W62-'alle Spiele'!X62&lt;0),AND('alle Spiele'!$H62-'alle Spiele'!$J62&gt;0,'alle Spiele'!W62-'alle Spiele'!X62&gt;0),AND('alle Spiele'!$H62-'alle Spiele'!$J62=0,'alle Spiele'!W62-'alle Spiele'!X62=0)),Punktsystem!$B$6,0)))</f>
        <v>0</v>
      </c>
      <c r="X62" s="224">
        <f>IF(W62=Punktsystem!$B$6,IF(AND(Punktsystem!$D$9&lt;&gt;"",'alle Spiele'!$H62-'alle Spiele'!$J62='alle Spiele'!W62-'alle Spiele'!X62,'alle Spiele'!$H62&lt;&gt;'alle Spiele'!$J62),Punktsystem!$B$9,0)+IF(AND(Punktsystem!$D$11&lt;&gt;"",OR('alle Spiele'!$H62='alle Spiele'!W62,'alle Spiele'!$J62='alle Spiele'!X62)),Punktsystem!$B$11,0)+IF(AND(Punktsystem!$D$10&lt;&gt;"",'alle Spiele'!$H62='alle Spiele'!$J62,'alle Spiele'!W62='alle Spiele'!X62,ABS('alle Spiele'!$H62-'alle Spiele'!W62)=1),Punktsystem!$B$10,0),0)</f>
        <v>0</v>
      </c>
      <c r="Y62" s="225">
        <f>IF(W62=Punktsystem!$B$5,IF(AND(Punktsystem!$I$14&lt;&gt;"",'alle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Z62" s="230">
        <f>IF(OR('alle Spiele'!Z62="",'alle Spiele'!AA62=""),0,IF(AND('alle Spiele'!$H62='alle Spiele'!Z62,'alle Spiele'!$J62='alle Spiele'!AA62),Punktsystem!$B$5,IF(OR(AND('alle Spiele'!$H62-'alle Spiele'!$J62&lt;0,'alle Spiele'!Z62-'alle Spiele'!AA62&lt;0),AND('alle Spiele'!$H62-'alle Spiele'!$J62&gt;0,'alle Spiele'!Z62-'alle Spiele'!AA62&gt;0),AND('alle Spiele'!$H62-'alle Spiele'!$J62=0,'alle Spiele'!Z62-'alle Spiele'!AA62=0)),Punktsystem!$B$6,0)))</f>
        <v>0</v>
      </c>
      <c r="AA62" s="224">
        <f>IF(Z62=Punktsystem!$B$6,IF(AND(Punktsystem!$D$9&lt;&gt;"",'alle Spiele'!$H62-'alle Spiele'!$J62='alle Spiele'!Z62-'alle Spiele'!AA62,'alle Spiele'!$H62&lt;&gt;'alle Spiele'!$J62),Punktsystem!$B$9,0)+IF(AND(Punktsystem!$D$11&lt;&gt;"",OR('alle Spiele'!$H62='alle Spiele'!Z62,'alle Spiele'!$J62='alle Spiele'!AA62)),Punktsystem!$B$11,0)+IF(AND(Punktsystem!$D$10&lt;&gt;"",'alle Spiele'!$H62='alle Spiele'!$J62,'alle Spiele'!Z62='alle Spiele'!AA62,ABS('alle Spiele'!$H62-'alle Spiele'!Z62)=1),Punktsystem!$B$10,0),0)</f>
        <v>0</v>
      </c>
      <c r="AB62" s="225">
        <f>IF(Z62=Punktsystem!$B$5,IF(AND(Punktsystem!$I$14&lt;&gt;"",'alle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AC62" s="230">
        <f>IF(OR('alle Spiele'!AC62="",'alle Spiele'!AD62=""),0,IF(AND('alle Spiele'!$H62='alle Spiele'!AC62,'alle Spiele'!$J62='alle Spiele'!AD62),Punktsystem!$B$5,IF(OR(AND('alle Spiele'!$H62-'alle Spiele'!$J62&lt;0,'alle Spiele'!AC62-'alle Spiele'!AD62&lt;0),AND('alle Spiele'!$H62-'alle Spiele'!$J62&gt;0,'alle Spiele'!AC62-'alle Spiele'!AD62&gt;0),AND('alle Spiele'!$H62-'alle Spiele'!$J62=0,'alle Spiele'!AC62-'alle Spiele'!AD62=0)),Punktsystem!$B$6,0)))</f>
        <v>0</v>
      </c>
      <c r="AD62" s="224">
        <f>IF(AC62=Punktsystem!$B$6,IF(AND(Punktsystem!$D$9&lt;&gt;"",'alle Spiele'!$H62-'alle Spiele'!$J62='alle Spiele'!AC62-'alle Spiele'!AD62,'alle Spiele'!$H62&lt;&gt;'alle Spiele'!$J62),Punktsystem!$B$9,0)+IF(AND(Punktsystem!$D$11&lt;&gt;"",OR('alle Spiele'!$H62='alle Spiele'!AC62,'alle Spiele'!$J62='alle Spiele'!AD62)),Punktsystem!$B$11,0)+IF(AND(Punktsystem!$D$10&lt;&gt;"",'alle Spiele'!$H62='alle Spiele'!$J62,'alle Spiele'!AC62='alle Spiele'!AD62,ABS('alle Spiele'!$H62-'alle Spiele'!AC62)=1),Punktsystem!$B$10,0),0)</f>
        <v>0</v>
      </c>
      <c r="AE62" s="225">
        <f>IF(AC62=Punktsystem!$B$5,IF(AND(Punktsystem!$I$14&lt;&gt;"",'alle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AF62" s="230">
        <f>IF(OR('alle Spiele'!AF62="",'alle Spiele'!AG62=""),0,IF(AND('alle Spiele'!$H62='alle Spiele'!AF62,'alle Spiele'!$J62='alle Spiele'!AG62),Punktsystem!$B$5,IF(OR(AND('alle Spiele'!$H62-'alle Spiele'!$J62&lt;0,'alle Spiele'!AF62-'alle Spiele'!AG62&lt;0),AND('alle Spiele'!$H62-'alle Spiele'!$J62&gt;0,'alle Spiele'!AF62-'alle Spiele'!AG62&gt;0),AND('alle Spiele'!$H62-'alle Spiele'!$J62=0,'alle Spiele'!AF62-'alle Spiele'!AG62=0)),Punktsystem!$B$6,0)))</f>
        <v>0</v>
      </c>
      <c r="AG62" s="224">
        <f>IF(AF62=Punktsystem!$B$6,IF(AND(Punktsystem!$D$9&lt;&gt;"",'alle Spiele'!$H62-'alle Spiele'!$J62='alle Spiele'!AF62-'alle Spiele'!AG62,'alle Spiele'!$H62&lt;&gt;'alle Spiele'!$J62),Punktsystem!$B$9,0)+IF(AND(Punktsystem!$D$11&lt;&gt;"",OR('alle Spiele'!$H62='alle Spiele'!AF62,'alle Spiele'!$J62='alle Spiele'!AG62)),Punktsystem!$B$11,0)+IF(AND(Punktsystem!$D$10&lt;&gt;"",'alle Spiele'!$H62='alle Spiele'!$J62,'alle Spiele'!AF62='alle Spiele'!AG62,ABS('alle Spiele'!$H62-'alle Spiele'!AF62)=1),Punktsystem!$B$10,0),0)</f>
        <v>0</v>
      </c>
      <c r="AH62" s="225">
        <f>IF(AF62=Punktsystem!$B$5,IF(AND(Punktsystem!$I$14&lt;&gt;"",'alle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AI62" s="230">
        <f>IF(OR('alle Spiele'!AI62="",'alle Spiele'!AJ62=""),0,IF(AND('alle Spiele'!$H62='alle Spiele'!AI62,'alle Spiele'!$J62='alle Spiele'!AJ62),Punktsystem!$B$5,IF(OR(AND('alle Spiele'!$H62-'alle Spiele'!$J62&lt;0,'alle Spiele'!AI62-'alle Spiele'!AJ62&lt;0),AND('alle Spiele'!$H62-'alle Spiele'!$J62&gt;0,'alle Spiele'!AI62-'alle Spiele'!AJ62&gt;0),AND('alle Spiele'!$H62-'alle Spiele'!$J62=0,'alle Spiele'!AI62-'alle Spiele'!AJ62=0)),Punktsystem!$B$6,0)))</f>
        <v>0</v>
      </c>
      <c r="AJ62" s="224">
        <f>IF(AI62=Punktsystem!$B$6,IF(AND(Punktsystem!$D$9&lt;&gt;"",'alle Spiele'!$H62-'alle Spiele'!$J62='alle Spiele'!AI62-'alle Spiele'!AJ62,'alle Spiele'!$H62&lt;&gt;'alle Spiele'!$J62),Punktsystem!$B$9,0)+IF(AND(Punktsystem!$D$11&lt;&gt;"",OR('alle Spiele'!$H62='alle Spiele'!AI62,'alle Spiele'!$J62='alle Spiele'!AJ62)),Punktsystem!$B$11,0)+IF(AND(Punktsystem!$D$10&lt;&gt;"",'alle Spiele'!$H62='alle Spiele'!$J62,'alle Spiele'!AI62='alle Spiele'!AJ62,ABS('alle Spiele'!$H62-'alle Spiele'!AI62)=1),Punktsystem!$B$10,0),0)</f>
        <v>0</v>
      </c>
      <c r="AK62" s="225">
        <f>IF(AI62=Punktsystem!$B$5,IF(AND(Punktsystem!$I$14&lt;&gt;"",'alle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AL62" s="230">
        <f>IF(OR('alle Spiele'!AL62="",'alle Spiele'!AM62=""),0,IF(AND('alle Spiele'!$H62='alle Spiele'!AL62,'alle Spiele'!$J62='alle Spiele'!AM62),Punktsystem!$B$5,IF(OR(AND('alle Spiele'!$H62-'alle Spiele'!$J62&lt;0,'alle Spiele'!AL62-'alle Spiele'!AM62&lt;0),AND('alle Spiele'!$H62-'alle Spiele'!$J62&gt;0,'alle Spiele'!AL62-'alle Spiele'!AM62&gt;0),AND('alle Spiele'!$H62-'alle Spiele'!$J62=0,'alle Spiele'!AL62-'alle Spiele'!AM62=0)),Punktsystem!$B$6,0)))</f>
        <v>0</v>
      </c>
      <c r="AM62" s="224">
        <f>IF(AL62=Punktsystem!$B$6,IF(AND(Punktsystem!$D$9&lt;&gt;"",'alle Spiele'!$H62-'alle Spiele'!$J62='alle Spiele'!AL62-'alle Spiele'!AM62,'alle Spiele'!$H62&lt;&gt;'alle Spiele'!$J62),Punktsystem!$B$9,0)+IF(AND(Punktsystem!$D$11&lt;&gt;"",OR('alle Spiele'!$H62='alle Spiele'!AL62,'alle Spiele'!$J62='alle Spiele'!AM62)),Punktsystem!$B$11,0)+IF(AND(Punktsystem!$D$10&lt;&gt;"",'alle Spiele'!$H62='alle Spiele'!$J62,'alle Spiele'!AL62='alle Spiele'!AM62,ABS('alle Spiele'!$H62-'alle Spiele'!AL62)=1),Punktsystem!$B$10,0),0)</f>
        <v>0</v>
      </c>
      <c r="AN62" s="225">
        <f>IF(AL62=Punktsystem!$B$5,IF(AND(Punktsystem!$I$14&lt;&gt;"",'alle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AO62" s="230">
        <f>IF(OR('alle Spiele'!AO62="",'alle Spiele'!AP62=""),0,IF(AND('alle Spiele'!$H62='alle Spiele'!AO62,'alle Spiele'!$J62='alle Spiele'!AP62),Punktsystem!$B$5,IF(OR(AND('alle Spiele'!$H62-'alle Spiele'!$J62&lt;0,'alle Spiele'!AO62-'alle Spiele'!AP62&lt;0),AND('alle Spiele'!$H62-'alle Spiele'!$J62&gt;0,'alle Spiele'!AO62-'alle Spiele'!AP62&gt;0),AND('alle Spiele'!$H62-'alle Spiele'!$J62=0,'alle Spiele'!AO62-'alle Spiele'!AP62=0)),Punktsystem!$B$6,0)))</f>
        <v>0</v>
      </c>
      <c r="AP62" s="224">
        <f>IF(AO62=Punktsystem!$B$6,IF(AND(Punktsystem!$D$9&lt;&gt;"",'alle Spiele'!$H62-'alle Spiele'!$J62='alle Spiele'!AO62-'alle Spiele'!AP62,'alle Spiele'!$H62&lt;&gt;'alle Spiele'!$J62),Punktsystem!$B$9,0)+IF(AND(Punktsystem!$D$11&lt;&gt;"",OR('alle Spiele'!$H62='alle Spiele'!AO62,'alle Spiele'!$J62='alle Spiele'!AP62)),Punktsystem!$B$11,0)+IF(AND(Punktsystem!$D$10&lt;&gt;"",'alle Spiele'!$H62='alle Spiele'!$J62,'alle Spiele'!AO62='alle Spiele'!AP62,ABS('alle Spiele'!$H62-'alle Spiele'!AO62)=1),Punktsystem!$B$10,0),0)</f>
        <v>0</v>
      </c>
      <c r="AQ62" s="225">
        <f>IF(AO62=Punktsystem!$B$5,IF(AND(Punktsystem!$I$14&lt;&gt;"",'alle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AR62" s="230">
        <f>IF(OR('alle Spiele'!AR62="",'alle Spiele'!AS62=""),0,IF(AND('alle Spiele'!$H62='alle Spiele'!AR62,'alle Spiele'!$J62='alle Spiele'!AS62),Punktsystem!$B$5,IF(OR(AND('alle Spiele'!$H62-'alle Spiele'!$J62&lt;0,'alle Spiele'!AR62-'alle Spiele'!AS62&lt;0),AND('alle Spiele'!$H62-'alle Spiele'!$J62&gt;0,'alle Spiele'!AR62-'alle Spiele'!AS62&gt;0),AND('alle Spiele'!$H62-'alle Spiele'!$J62=0,'alle Spiele'!AR62-'alle Spiele'!AS62=0)),Punktsystem!$B$6,0)))</f>
        <v>0</v>
      </c>
      <c r="AS62" s="224">
        <f>IF(AR62=Punktsystem!$B$6,IF(AND(Punktsystem!$D$9&lt;&gt;"",'alle Spiele'!$H62-'alle Spiele'!$J62='alle Spiele'!AR62-'alle Spiele'!AS62,'alle Spiele'!$H62&lt;&gt;'alle Spiele'!$J62),Punktsystem!$B$9,0)+IF(AND(Punktsystem!$D$11&lt;&gt;"",OR('alle Spiele'!$H62='alle Spiele'!AR62,'alle Spiele'!$J62='alle Spiele'!AS62)),Punktsystem!$B$11,0)+IF(AND(Punktsystem!$D$10&lt;&gt;"",'alle Spiele'!$H62='alle Spiele'!$J62,'alle Spiele'!AR62='alle Spiele'!AS62,ABS('alle Spiele'!$H62-'alle Spiele'!AR62)=1),Punktsystem!$B$10,0),0)</f>
        <v>0</v>
      </c>
      <c r="AT62" s="225">
        <f>IF(AR62=Punktsystem!$B$5,IF(AND(Punktsystem!$I$14&lt;&gt;"",'alle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AU62" s="230">
        <f>IF(OR('alle Spiele'!AU62="",'alle Spiele'!AV62=""),0,IF(AND('alle Spiele'!$H62='alle Spiele'!AU62,'alle Spiele'!$J62='alle Spiele'!AV62),Punktsystem!$B$5,IF(OR(AND('alle Spiele'!$H62-'alle Spiele'!$J62&lt;0,'alle Spiele'!AU62-'alle Spiele'!AV62&lt;0),AND('alle Spiele'!$H62-'alle Spiele'!$J62&gt;0,'alle Spiele'!AU62-'alle Spiele'!AV62&gt;0),AND('alle Spiele'!$H62-'alle Spiele'!$J62=0,'alle Spiele'!AU62-'alle Spiele'!AV62=0)),Punktsystem!$B$6,0)))</f>
        <v>0</v>
      </c>
      <c r="AV62" s="224">
        <f>IF(AU62=Punktsystem!$B$6,IF(AND(Punktsystem!$D$9&lt;&gt;"",'alle Spiele'!$H62-'alle Spiele'!$J62='alle Spiele'!AU62-'alle Spiele'!AV62,'alle Spiele'!$H62&lt;&gt;'alle Spiele'!$J62),Punktsystem!$B$9,0)+IF(AND(Punktsystem!$D$11&lt;&gt;"",OR('alle Spiele'!$H62='alle Spiele'!AU62,'alle Spiele'!$J62='alle Spiele'!AV62)),Punktsystem!$B$11,0)+IF(AND(Punktsystem!$D$10&lt;&gt;"",'alle Spiele'!$H62='alle Spiele'!$J62,'alle Spiele'!AU62='alle Spiele'!AV62,ABS('alle Spiele'!$H62-'alle Spiele'!AU62)=1),Punktsystem!$B$10,0),0)</f>
        <v>0</v>
      </c>
      <c r="AW62" s="225">
        <f>IF(AU62=Punktsystem!$B$5,IF(AND(Punktsystem!$I$14&lt;&gt;"",'alle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AX62" s="230">
        <f>IF(OR('alle Spiele'!AX62="",'alle Spiele'!AY62=""),0,IF(AND('alle Spiele'!$H62='alle Spiele'!AX62,'alle Spiele'!$J62='alle Spiele'!AY62),Punktsystem!$B$5,IF(OR(AND('alle Spiele'!$H62-'alle Spiele'!$J62&lt;0,'alle Spiele'!AX62-'alle Spiele'!AY62&lt;0),AND('alle Spiele'!$H62-'alle Spiele'!$J62&gt;0,'alle Spiele'!AX62-'alle Spiele'!AY62&gt;0),AND('alle Spiele'!$H62-'alle Spiele'!$J62=0,'alle Spiele'!AX62-'alle Spiele'!AY62=0)),Punktsystem!$B$6,0)))</f>
        <v>0</v>
      </c>
      <c r="AY62" s="224">
        <f>IF(AX62=Punktsystem!$B$6,IF(AND(Punktsystem!$D$9&lt;&gt;"",'alle Spiele'!$H62-'alle Spiele'!$J62='alle Spiele'!AX62-'alle Spiele'!AY62,'alle Spiele'!$H62&lt;&gt;'alle Spiele'!$J62),Punktsystem!$B$9,0)+IF(AND(Punktsystem!$D$11&lt;&gt;"",OR('alle Spiele'!$H62='alle Spiele'!AX62,'alle Spiele'!$J62='alle Spiele'!AY62)),Punktsystem!$B$11,0)+IF(AND(Punktsystem!$D$10&lt;&gt;"",'alle Spiele'!$H62='alle Spiele'!$J62,'alle Spiele'!AX62='alle Spiele'!AY62,ABS('alle Spiele'!$H62-'alle Spiele'!AX62)=1),Punktsystem!$B$10,0),0)</f>
        <v>0</v>
      </c>
      <c r="AZ62" s="225">
        <f>IF(AX62=Punktsystem!$B$5,IF(AND(Punktsystem!$I$14&lt;&gt;"",'alle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BA62" s="230">
        <f>IF(OR('alle Spiele'!BA62="",'alle Spiele'!BB62=""),0,IF(AND('alle Spiele'!$H62='alle Spiele'!BA62,'alle Spiele'!$J62='alle Spiele'!BB62),Punktsystem!$B$5,IF(OR(AND('alle Spiele'!$H62-'alle Spiele'!$J62&lt;0,'alle Spiele'!BA62-'alle Spiele'!BB62&lt;0),AND('alle Spiele'!$H62-'alle Spiele'!$J62&gt;0,'alle Spiele'!BA62-'alle Spiele'!BB62&gt;0),AND('alle Spiele'!$H62-'alle Spiele'!$J62=0,'alle Spiele'!BA62-'alle Spiele'!BB62=0)),Punktsystem!$B$6,0)))</f>
        <v>0</v>
      </c>
      <c r="BB62" s="224">
        <f>IF(BA62=Punktsystem!$B$6,IF(AND(Punktsystem!$D$9&lt;&gt;"",'alle Spiele'!$H62-'alle Spiele'!$J62='alle Spiele'!BA62-'alle Spiele'!BB62,'alle Spiele'!$H62&lt;&gt;'alle Spiele'!$J62),Punktsystem!$B$9,0)+IF(AND(Punktsystem!$D$11&lt;&gt;"",OR('alle Spiele'!$H62='alle Spiele'!BA62,'alle Spiele'!$J62='alle Spiele'!BB62)),Punktsystem!$B$11,0)+IF(AND(Punktsystem!$D$10&lt;&gt;"",'alle Spiele'!$H62='alle Spiele'!$J62,'alle Spiele'!BA62='alle Spiele'!BB62,ABS('alle Spiele'!$H62-'alle Spiele'!BA62)=1),Punktsystem!$B$10,0),0)</f>
        <v>0</v>
      </c>
      <c r="BC62" s="225">
        <f>IF(BA62=Punktsystem!$B$5,IF(AND(Punktsystem!$I$14&lt;&gt;"",'alle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BD62" s="230">
        <f>IF(OR('alle Spiele'!BD62="",'alle Spiele'!BE62=""),0,IF(AND('alle Spiele'!$H62='alle Spiele'!BD62,'alle Spiele'!$J62='alle Spiele'!BE62),Punktsystem!$B$5,IF(OR(AND('alle Spiele'!$H62-'alle Spiele'!$J62&lt;0,'alle Spiele'!BD62-'alle Spiele'!BE62&lt;0),AND('alle Spiele'!$H62-'alle Spiele'!$J62&gt;0,'alle Spiele'!BD62-'alle Spiele'!BE62&gt;0),AND('alle Spiele'!$H62-'alle Spiele'!$J62=0,'alle Spiele'!BD62-'alle Spiele'!BE62=0)),Punktsystem!$B$6,0)))</f>
        <v>0</v>
      </c>
      <c r="BE62" s="224">
        <f>IF(BD62=Punktsystem!$B$6,IF(AND(Punktsystem!$D$9&lt;&gt;"",'alle Spiele'!$H62-'alle Spiele'!$J62='alle Spiele'!BD62-'alle Spiele'!BE62,'alle Spiele'!$H62&lt;&gt;'alle Spiele'!$J62),Punktsystem!$B$9,0)+IF(AND(Punktsystem!$D$11&lt;&gt;"",OR('alle Spiele'!$H62='alle Spiele'!BD62,'alle Spiele'!$J62='alle Spiele'!BE62)),Punktsystem!$B$11,0)+IF(AND(Punktsystem!$D$10&lt;&gt;"",'alle Spiele'!$H62='alle Spiele'!$J62,'alle Spiele'!BD62='alle Spiele'!BE62,ABS('alle Spiele'!$H62-'alle Spiele'!BD62)=1),Punktsystem!$B$10,0),0)</f>
        <v>0</v>
      </c>
      <c r="BF62" s="225">
        <f>IF(BD62=Punktsystem!$B$5,IF(AND(Punktsystem!$I$14&lt;&gt;"",'alle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BG62" s="230">
        <f>IF(OR('alle Spiele'!BG62="",'alle Spiele'!BH62=""),0,IF(AND('alle Spiele'!$H62='alle Spiele'!BG62,'alle Spiele'!$J62='alle Spiele'!BH62),Punktsystem!$B$5,IF(OR(AND('alle Spiele'!$H62-'alle Spiele'!$J62&lt;0,'alle Spiele'!BG62-'alle Spiele'!BH62&lt;0),AND('alle Spiele'!$H62-'alle Spiele'!$J62&gt;0,'alle Spiele'!BG62-'alle Spiele'!BH62&gt;0),AND('alle Spiele'!$H62-'alle Spiele'!$J62=0,'alle Spiele'!BG62-'alle Spiele'!BH62=0)),Punktsystem!$B$6,0)))</f>
        <v>0</v>
      </c>
      <c r="BH62" s="224">
        <f>IF(BG62=Punktsystem!$B$6,IF(AND(Punktsystem!$D$9&lt;&gt;"",'alle Spiele'!$H62-'alle Spiele'!$J62='alle Spiele'!BG62-'alle Spiele'!BH62,'alle Spiele'!$H62&lt;&gt;'alle Spiele'!$J62),Punktsystem!$B$9,0)+IF(AND(Punktsystem!$D$11&lt;&gt;"",OR('alle Spiele'!$H62='alle Spiele'!BG62,'alle Spiele'!$J62='alle Spiele'!BH62)),Punktsystem!$B$11,0)+IF(AND(Punktsystem!$D$10&lt;&gt;"",'alle Spiele'!$H62='alle Spiele'!$J62,'alle Spiele'!BG62='alle Spiele'!BH62,ABS('alle Spiele'!$H62-'alle Spiele'!BG62)=1),Punktsystem!$B$10,0),0)</f>
        <v>0</v>
      </c>
      <c r="BI62" s="225">
        <f>IF(BG62=Punktsystem!$B$5,IF(AND(Punktsystem!$I$14&lt;&gt;"",'alle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BJ62" s="230">
        <f>IF(OR('alle Spiele'!BJ62="",'alle Spiele'!BK62=""),0,IF(AND('alle Spiele'!$H62='alle Spiele'!BJ62,'alle Spiele'!$J62='alle Spiele'!BK62),Punktsystem!$B$5,IF(OR(AND('alle Spiele'!$H62-'alle Spiele'!$J62&lt;0,'alle Spiele'!BJ62-'alle Spiele'!BK62&lt;0),AND('alle Spiele'!$H62-'alle Spiele'!$J62&gt;0,'alle Spiele'!BJ62-'alle Spiele'!BK62&gt;0),AND('alle Spiele'!$H62-'alle Spiele'!$J62=0,'alle Spiele'!BJ62-'alle Spiele'!BK62=0)),Punktsystem!$B$6,0)))</f>
        <v>0</v>
      </c>
      <c r="BK62" s="224">
        <f>IF(BJ62=Punktsystem!$B$6,IF(AND(Punktsystem!$D$9&lt;&gt;"",'alle Spiele'!$H62-'alle Spiele'!$J62='alle Spiele'!BJ62-'alle Spiele'!BK62,'alle Spiele'!$H62&lt;&gt;'alle Spiele'!$J62),Punktsystem!$B$9,0)+IF(AND(Punktsystem!$D$11&lt;&gt;"",OR('alle Spiele'!$H62='alle Spiele'!BJ62,'alle Spiele'!$J62='alle Spiele'!BK62)),Punktsystem!$B$11,0)+IF(AND(Punktsystem!$D$10&lt;&gt;"",'alle Spiele'!$H62='alle Spiele'!$J62,'alle Spiele'!BJ62='alle Spiele'!BK62,ABS('alle Spiele'!$H62-'alle Spiele'!BJ62)=1),Punktsystem!$B$10,0),0)</f>
        <v>0</v>
      </c>
      <c r="BL62" s="225">
        <f>IF(BJ62=Punktsystem!$B$5,IF(AND(Punktsystem!$I$14&lt;&gt;"",'alle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BM62" s="230">
        <f>IF(OR('alle Spiele'!BM62="",'alle Spiele'!BN62=""),0,IF(AND('alle Spiele'!$H62='alle Spiele'!BM62,'alle Spiele'!$J62='alle Spiele'!BN62),Punktsystem!$B$5,IF(OR(AND('alle Spiele'!$H62-'alle Spiele'!$J62&lt;0,'alle Spiele'!BM62-'alle Spiele'!BN62&lt;0),AND('alle Spiele'!$H62-'alle Spiele'!$J62&gt;0,'alle Spiele'!BM62-'alle Spiele'!BN62&gt;0),AND('alle Spiele'!$H62-'alle Spiele'!$J62=0,'alle Spiele'!BM62-'alle Spiele'!BN62=0)),Punktsystem!$B$6,0)))</f>
        <v>0</v>
      </c>
      <c r="BN62" s="224">
        <f>IF(BM62=Punktsystem!$B$6,IF(AND(Punktsystem!$D$9&lt;&gt;"",'alle Spiele'!$H62-'alle Spiele'!$J62='alle Spiele'!BM62-'alle Spiele'!BN62,'alle Spiele'!$H62&lt;&gt;'alle Spiele'!$J62),Punktsystem!$B$9,0)+IF(AND(Punktsystem!$D$11&lt;&gt;"",OR('alle Spiele'!$H62='alle Spiele'!BM62,'alle Spiele'!$J62='alle Spiele'!BN62)),Punktsystem!$B$11,0)+IF(AND(Punktsystem!$D$10&lt;&gt;"",'alle Spiele'!$H62='alle Spiele'!$J62,'alle Spiele'!BM62='alle Spiele'!BN62,ABS('alle Spiele'!$H62-'alle Spiele'!BM62)=1),Punktsystem!$B$10,0),0)</f>
        <v>0</v>
      </c>
      <c r="BO62" s="225">
        <f>IF(BM62=Punktsystem!$B$5,IF(AND(Punktsystem!$I$14&lt;&gt;"",'alle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BP62" s="230">
        <f>IF(OR('alle Spiele'!BP62="",'alle Spiele'!BQ62=""),0,IF(AND('alle Spiele'!$H62='alle Spiele'!BP62,'alle Spiele'!$J62='alle Spiele'!BQ62),Punktsystem!$B$5,IF(OR(AND('alle Spiele'!$H62-'alle Spiele'!$J62&lt;0,'alle Spiele'!BP62-'alle Spiele'!BQ62&lt;0),AND('alle Spiele'!$H62-'alle Spiele'!$J62&gt;0,'alle Spiele'!BP62-'alle Spiele'!BQ62&gt;0),AND('alle Spiele'!$H62-'alle Spiele'!$J62=0,'alle Spiele'!BP62-'alle Spiele'!BQ62=0)),Punktsystem!$B$6,0)))</f>
        <v>0</v>
      </c>
      <c r="BQ62" s="224">
        <f>IF(BP62=Punktsystem!$B$6,IF(AND(Punktsystem!$D$9&lt;&gt;"",'alle Spiele'!$H62-'alle Spiele'!$J62='alle Spiele'!BP62-'alle Spiele'!BQ62,'alle Spiele'!$H62&lt;&gt;'alle Spiele'!$J62),Punktsystem!$B$9,0)+IF(AND(Punktsystem!$D$11&lt;&gt;"",OR('alle Spiele'!$H62='alle Spiele'!BP62,'alle Spiele'!$J62='alle Spiele'!BQ62)),Punktsystem!$B$11,0)+IF(AND(Punktsystem!$D$10&lt;&gt;"",'alle Spiele'!$H62='alle Spiele'!$J62,'alle Spiele'!BP62='alle Spiele'!BQ62,ABS('alle Spiele'!$H62-'alle Spiele'!BP62)=1),Punktsystem!$B$10,0),0)</f>
        <v>0</v>
      </c>
      <c r="BR62" s="225">
        <f>IF(BP62=Punktsystem!$B$5,IF(AND(Punktsystem!$I$14&lt;&gt;"",'alle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BS62" s="230">
        <f>IF(OR('alle Spiele'!BS62="",'alle Spiele'!BT62=""),0,IF(AND('alle Spiele'!$H62='alle Spiele'!BS62,'alle Spiele'!$J62='alle Spiele'!BT62),Punktsystem!$B$5,IF(OR(AND('alle Spiele'!$H62-'alle Spiele'!$J62&lt;0,'alle Spiele'!BS62-'alle Spiele'!BT62&lt;0),AND('alle Spiele'!$H62-'alle Spiele'!$J62&gt;0,'alle Spiele'!BS62-'alle Spiele'!BT62&gt;0),AND('alle Spiele'!$H62-'alle Spiele'!$J62=0,'alle Spiele'!BS62-'alle Spiele'!BT62=0)),Punktsystem!$B$6,0)))</f>
        <v>0</v>
      </c>
      <c r="BT62" s="224">
        <f>IF(BS62=Punktsystem!$B$6,IF(AND(Punktsystem!$D$9&lt;&gt;"",'alle Spiele'!$H62-'alle Spiele'!$J62='alle Spiele'!BS62-'alle Spiele'!BT62,'alle Spiele'!$H62&lt;&gt;'alle Spiele'!$J62),Punktsystem!$B$9,0)+IF(AND(Punktsystem!$D$11&lt;&gt;"",OR('alle Spiele'!$H62='alle Spiele'!BS62,'alle Spiele'!$J62='alle Spiele'!BT62)),Punktsystem!$B$11,0)+IF(AND(Punktsystem!$D$10&lt;&gt;"",'alle Spiele'!$H62='alle Spiele'!$J62,'alle Spiele'!BS62='alle Spiele'!BT62,ABS('alle Spiele'!$H62-'alle Spiele'!BS62)=1),Punktsystem!$B$10,0),0)</f>
        <v>0</v>
      </c>
      <c r="BU62" s="225">
        <f>IF(BS62=Punktsystem!$B$5,IF(AND(Punktsystem!$I$14&lt;&gt;"",'alle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BV62" s="230">
        <f>IF(OR('alle Spiele'!BV62="",'alle Spiele'!BW62=""),0,IF(AND('alle Spiele'!$H62='alle Spiele'!BV62,'alle Spiele'!$J62='alle Spiele'!BW62),Punktsystem!$B$5,IF(OR(AND('alle Spiele'!$H62-'alle Spiele'!$J62&lt;0,'alle Spiele'!BV62-'alle Spiele'!BW62&lt;0),AND('alle Spiele'!$H62-'alle Spiele'!$J62&gt;0,'alle Spiele'!BV62-'alle Spiele'!BW62&gt;0),AND('alle Spiele'!$H62-'alle Spiele'!$J62=0,'alle Spiele'!BV62-'alle Spiele'!BW62=0)),Punktsystem!$B$6,0)))</f>
        <v>0</v>
      </c>
      <c r="BW62" s="224">
        <f>IF(BV62=Punktsystem!$B$6,IF(AND(Punktsystem!$D$9&lt;&gt;"",'alle Spiele'!$H62-'alle Spiele'!$J62='alle Spiele'!BV62-'alle Spiele'!BW62,'alle Spiele'!$H62&lt;&gt;'alle Spiele'!$J62),Punktsystem!$B$9,0)+IF(AND(Punktsystem!$D$11&lt;&gt;"",OR('alle Spiele'!$H62='alle Spiele'!BV62,'alle Spiele'!$J62='alle Spiele'!BW62)),Punktsystem!$B$11,0)+IF(AND(Punktsystem!$D$10&lt;&gt;"",'alle Spiele'!$H62='alle Spiele'!$J62,'alle Spiele'!BV62='alle Spiele'!BW62,ABS('alle Spiele'!$H62-'alle Spiele'!BV62)=1),Punktsystem!$B$10,0),0)</f>
        <v>0</v>
      </c>
      <c r="BX62" s="225">
        <f>IF(BV62=Punktsystem!$B$5,IF(AND(Punktsystem!$I$14&lt;&gt;"",'alle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BY62" s="230">
        <f>IF(OR('alle Spiele'!BY62="",'alle Spiele'!BZ62=""),0,IF(AND('alle Spiele'!$H62='alle Spiele'!BY62,'alle Spiele'!$J62='alle Spiele'!BZ62),Punktsystem!$B$5,IF(OR(AND('alle Spiele'!$H62-'alle Spiele'!$J62&lt;0,'alle Spiele'!BY62-'alle Spiele'!BZ62&lt;0),AND('alle Spiele'!$H62-'alle Spiele'!$J62&gt;0,'alle Spiele'!BY62-'alle Spiele'!BZ62&gt;0),AND('alle Spiele'!$H62-'alle Spiele'!$J62=0,'alle Spiele'!BY62-'alle Spiele'!BZ62=0)),Punktsystem!$B$6,0)))</f>
        <v>0</v>
      </c>
      <c r="BZ62" s="224">
        <f>IF(BY62=Punktsystem!$B$6,IF(AND(Punktsystem!$D$9&lt;&gt;"",'alle Spiele'!$H62-'alle Spiele'!$J62='alle Spiele'!BY62-'alle Spiele'!BZ62,'alle Spiele'!$H62&lt;&gt;'alle Spiele'!$J62),Punktsystem!$B$9,0)+IF(AND(Punktsystem!$D$11&lt;&gt;"",OR('alle Spiele'!$H62='alle Spiele'!BY62,'alle Spiele'!$J62='alle Spiele'!BZ62)),Punktsystem!$B$11,0)+IF(AND(Punktsystem!$D$10&lt;&gt;"",'alle Spiele'!$H62='alle Spiele'!$J62,'alle Spiele'!BY62='alle Spiele'!BZ62,ABS('alle Spiele'!$H62-'alle Spiele'!BY62)=1),Punktsystem!$B$10,0),0)</f>
        <v>0</v>
      </c>
      <c r="CA62" s="225">
        <f>IF(BY62=Punktsystem!$B$5,IF(AND(Punktsystem!$I$14&lt;&gt;"",'alle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CB62" s="230">
        <f>IF(OR('alle Spiele'!CB62="",'alle Spiele'!CC62=""),0,IF(AND('alle Spiele'!$H62='alle Spiele'!CB62,'alle Spiele'!$J62='alle Spiele'!CC62),Punktsystem!$B$5,IF(OR(AND('alle Spiele'!$H62-'alle Spiele'!$J62&lt;0,'alle Spiele'!CB62-'alle Spiele'!CC62&lt;0),AND('alle Spiele'!$H62-'alle Spiele'!$J62&gt;0,'alle Spiele'!CB62-'alle Spiele'!CC62&gt;0),AND('alle Spiele'!$H62-'alle Spiele'!$J62=0,'alle Spiele'!CB62-'alle Spiele'!CC62=0)),Punktsystem!$B$6,0)))</f>
        <v>0</v>
      </c>
      <c r="CC62" s="224">
        <f>IF(CB62=Punktsystem!$B$6,IF(AND(Punktsystem!$D$9&lt;&gt;"",'alle Spiele'!$H62-'alle Spiele'!$J62='alle Spiele'!CB62-'alle Spiele'!CC62,'alle Spiele'!$H62&lt;&gt;'alle Spiele'!$J62),Punktsystem!$B$9,0)+IF(AND(Punktsystem!$D$11&lt;&gt;"",OR('alle Spiele'!$H62='alle Spiele'!CB62,'alle Spiele'!$J62='alle Spiele'!CC62)),Punktsystem!$B$11,0)+IF(AND(Punktsystem!$D$10&lt;&gt;"",'alle Spiele'!$H62='alle Spiele'!$J62,'alle Spiele'!CB62='alle Spiele'!CC62,ABS('alle Spiele'!$H62-'alle Spiele'!CB62)=1),Punktsystem!$B$10,0),0)</f>
        <v>0</v>
      </c>
      <c r="CD62" s="225">
        <f>IF(CB62=Punktsystem!$B$5,IF(AND(Punktsystem!$I$14&lt;&gt;"",'alle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CE62" s="230">
        <f>IF(OR('alle Spiele'!CE62="",'alle Spiele'!CF62=""),0,IF(AND('alle Spiele'!$H62='alle Spiele'!CE62,'alle Spiele'!$J62='alle Spiele'!CF62),Punktsystem!$B$5,IF(OR(AND('alle Spiele'!$H62-'alle Spiele'!$J62&lt;0,'alle Spiele'!CE62-'alle Spiele'!CF62&lt;0),AND('alle Spiele'!$H62-'alle Spiele'!$J62&gt;0,'alle Spiele'!CE62-'alle Spiele'!CF62&gt;0),AND('alle Spiele'!$H62-'alle Spiele'!$J62=0,'alle Spiele'!CE62-'alle Spiele'!CF62=0)),Punktsystem!$B$6,0)))</f>
        <v>0</v>
      </c>
      <c r="CF62" s="224">
        <f>IF(CE62=Punktsystem!$B$6,IF(AND(Punktsystem!$D$9&lt;&gt;"",'alle Spiele'!$H62-'alle Spiele'!$J62='alle Spiele'!CE62-'alle Spiele'!CF62,'alle Spiele'!$H62&lt;&gt;'alle Spiele'!$J62),Punktsystem!$B$9,0)+IF(AND(Punktsystem!$D$11&lt;&gt;"",OR('alle Spiele'!$H62='alle Spiele'!CE62,'alle Spiele'!$J62='alle Spiele'!CF62)),Punktsystem!$B$11,0)+IF(AND(Punktsystem!$D$10&lt;&gt;"",'alle Spiele'!$H62='alle Spiele'!$J62,'alle Spiele'!CE62='alle Spiele'!CF62,ABS('alle Spiele'!$H62-'alle Spiele'!CE62)=1),Punktsystem!$B$10,0),0)</f>
        <v>0</v>
      </c>
      <c r="CG62" s="225">
        <f>IF(CE62=Punktsystem!$B$5,IF(AND(Punktsystem!$I$14&lt;&gt;"",'alle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CH62" s="230">
        <f>IF(OR('alle Spiele'!CH62="",'alle Spiele'!CI62=""),0,IF(AND('alle Spiele'!$H62='alle Spiele'!CH62,'alle Spiele'!$J62='alle Spiele'!CI62),Punktsystem!$B$5,IF(OR(AND('alle Spiele'!$H62-'alle Spiele'!$J62&lt;0,'alle Spiele'!CH62-'alle Spiele'!CI62&lt;0),AND('alle Spiele'!$H62-'alle Spiele'!$J62&gt;0,'alle Spiele'!CH62-'alle Spiele'!CI62&gt;0),AND('alle Spiele'!$H62-'alle Spiele'!$J62=0,'alle Spiele'!CH62-'alle Spiele'!CI62=0)),Punktsystem!$B$6,0)))</f>
        <v>0</v>
      </c>
      <c r="CI62" s="224">
        <f>IF(CH62=Punktsystem!$B$6,IF(AND(Punktsystem!$D$9&lt;&gt;"",'alle Spiele'!$H62-'alle Spiele'!$J62='alle Spiele'!CH62-'alle Spiele'!CI62,'alle Spiele'!$H62&lt;&gt;'alle Spiele'!$J62),Punktsystem!$B$9,0)+IF(AND(Punktsystem!$D$11&lt;&gt;"",OR('alle Spiele'!$H62='alle Spiele'!CH62,'alle Spiele'!$J62='alle Spiele'!CI62)),Punktsystem!$B$11,0)+IF(AND(Punktsystem!$D$10&lt;&gt;"",'alle Spiele'!$H62='alle Spiele'!$J62,'alle Spiele'!CH62='alle Spiele'!CI62,ABS('alle Spiele'!$H62-'alle Spiele'!CH62)=1),Punktsystem!$B$10,0),0)</f>
        <v>0</v>
      </c>
      <c r="CJ62" s="225">
        <f>IF(CH62=Punktsystem!$B$5,IF(AND(Punktsystem!$I$14&lt;&gt;"",'alle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CK62" s="230">
        <f>IF(OR('alle Spiele'!CK62="",'alle Spiele'!CL62=""),0,IF(AND('alle Spiele'!$H62='alle Spiele'!CK62,'alle Spiele'!$J62='alle Spiele'!CL62),Punktsystem!$B$5,IF(OR(AND('alle Spiele'!$H62-'alle Spiele'!$J62&lt;0,'alle Spiele'!CK62-'alle Spiele'!CL62&lt;0),AND('alle Spiele'!$H62-'alle Spiele'!$J62&gt;0,'alle Spiele'!CK62-'alle Spiele'!CL62&gt;0),AND('alle Spiele'!$H62-'alle Spiele'!$J62=0,'alle Spiele'!CK62-'alle Spiele'!CL62=0)),Punktsystem!$B$6,0)))</f>
        <v>0</v>
      </c>
      <c r="CL62" s="224">
        <f>IF(CK62=Punktsystem!$B$6,IF(AND(Punktsystem!$D$9&lt;&gt;"",'alle Spiele'!$H62-'alle Spiele'!$J62='alle Spiele'!CK62-'alle Spiele'!CL62,'alle Spiele'!$H62&lt;&gt;'alle Spiele'!$J62),Punktsystem!$B$9,0)+IF(AND(Punktsystem!$D$11&lt;&gt;"",OR('alle Spiele'!$H62='alle Spiele'!CK62,'alle Spiele'!$J62='alle Spiele'!CL62)),Punktsystem!$B$11,0)+IF(AND(Punktsystem!$D$10&lt;&gt;"",'alle Spiele'!$H62='alle Spiele'!$J62,'alle Spiele'!CK62='alle Spiele'!CL62,ABS('alle Spiele'!$H62-'alle Spiele'!CK62)=1),Punktsystem!$B$10,0),0)</f>
        <v>0</v>
      </c>
      <c r="CM62" s="225">
        <f>IF(CK62=Punktsystem!$B$5,IF(AND(Punktsystem!$I$14&lt;&gt;"",'alle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CN62" s="230">
        <f>IF(OR('alle Spiele'!CN62="",'alle Spiele'!CO62=""),0,IF(AND('alle Spiele'!$H62='alle Spiele'!CN62,'alle Spiele'!$J62='alle Spiele'!CO62),Punktsystem!$B$5,IF(OR(AND('alle Spiele'!$H62-'alle Spiele'!$J62&lt;0,'alle Spiele'!CN62-'alle Spiele'!CO62&lt;0),AND('alle Spiele'!$H62-'alle Spiele'!$J62&gt;0,'alle Spiele'!CN62-'alle Spiele'!CO62&gt;0),AND('alle Spiele'!$H62-'alle Spiele'!$J62=0,'alle Spiele'!CN62-'alle Spiele'!CO62=0)),Punktsystem!$B$6,0)))</f>
        <v>0</v>
      </c>
      <c r="CO62" s="224">
        <f>IF(CN62=Punktsystem!$B$6,IF(AND(Punktsystem!$D$9&lt;&gt;"",'alle Spiele'!$H62-'alle Spiele'!$J62='alle Spiele'!CN62-'alle Spiele'!CO62,'alle Spiele'!$H62&lt;&gt;'alle Spiele'!$J62),Punktsystem!$B$9,0)+IF(AND(Punktsystem!$D$11&lt;&gt;"",OR('alle Spiele'!$H62='alle Spiele'!CN62,'alle Spiele'!$J62='alle Spiele'!CO62)),Punktsystem!$B$11,0)+IF(AND(Punktsystem!$D$10&lt;&gt;"",'alle Spiele'!$H62='alle Spiele'!$J62,'alle Spiele'!CN62='alle Spiele'!CO62,ABS('alle Spiele'!$H62-'alle Spiele'!CN62)=1),Punktsystem!$B$10,0),0)</f>
        <v>0</v>
      </c>
      <c r="CP62" s="225">
        <f>IF(CN62=Punktsystem!$B$5,IF(AND(Punktsystem!$I$14&lt;&gt;"",'alle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CQ62" s="230">
        <f>IF(OR('alle Spiele'!CQ62="",'alle Spiele'!CR62=""),0,IF(AND('alle Spiele'!$H62='alle Spiele'!CQ62,'alle Spiele'!$J62='alle Spiele'!CR62),Punktsystem!$B$5,IF(OR(AND('alle Spiele'!$H62-'alle Spiele'!$J62&lt;0,'alle Spiele'!CQ62-'alle Spiele'!CR62&lt;0),AND('alle Spiele'!$H62-'alle Spiele'!$J62&gt;0,'alle Spiele'!CQ62-'alle Spiele'!CR62&gt;0),AND('alle Spiele'!$H62-'alle Spiele'!$J62=0,'alle Spiele'!CQ62-'alle Spiele'!CR62=0)),Punktsystem!$B$6,0)))</f>
        <v>0</v>
      </c>
      <c r="CR62" s="224">
        <f>IF(CQ62=Punktsystem!$B$6,IF(AND(Punktsystem!$D$9&lt;&gt;"",'alle Spiele'!$H62-'alle Spiele'!$J62='alle Spiele'!CQ62-'alle Spiele'!CR62,'alle Spiele'!$H62&lt;&gt;'alle Spiele'!$J62),Punktsystem!$B$9,0)+IF(AND(Punktsystem!$D$11&lt;&gt;"",OR('alle Spiele'!$H62='alle Spiele'!CQ62,'alle Spiele'!$J62='alle Spiele'!CR62)),Punktsystem!$B$11,0)+IF(AND(Punktsystem!$D$10&lt;&gt;"",'alle Spiele'!$H62='alle Spiele'!$J62,'alle Spiele'!CQ62='alle Spiele'!CR62,ABS('alle Spiele'!$H62-'alle Spiele'!CQ62)=1),Punktsystem!$B$10,0),0)</f>
        <v>0</v>
      </c>
      <c r="CS62" s="225">
        <f>IF(CQ62=Punktsystem!$B$5,IF(AND(Punktsystem!$I$14&lt;&gt;"",'alle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CT62" s="230">
        <f>IF(OR('alle Spiele'!CT62="",'alle Spiele'!CU62=""),0,IF(AND('alle Spiele'!$H62='alle Spiele'!CT62,'alle Spiele'!$J62='alle Spiele'!CU62),Punktsystem!$B$5,IF(OR(AND('alle Spiele'!$H62-'alle Spiele'!$J62&lt;0,'alle Spiele'!CT62-'alle Spiele'!CU62&lt;0),AND('alle Spiele'!$H62-'alle Spiele'!$J62&gt;0,'alle Spiele'!CT62-'alle Spiele'!CU62&gt;0),AND('alle Spiele'!$H62-'alle Spiele'!$J62=0,'alle Spiele'!CT62-'alle Spiele'!CU62=0)),Punktsystem!$B$6,0)))</f>
        <v>0</v>
      </c>
      <c r="CU62" s="224">
        <f>IF(CT62=Punktsystem!$B$6,IF(AND(Punktsystem!$D$9&lt;&gt;"",'alle Spiele'!$H62-'alle Spiele'!$J62='alle Spiele'!CT62-'alle Spiele'!CU62,'alle Spiele'!$H62&lt;&gt;'alle Spiele'!$J62),Punktsystem!$B$9,0)+IF(AND(Punktsystem!$D$11&lt;&gt;"",OR('alle Spiele'!$H62='alle Spiele'!CT62,'alle Spiele'!$J62='alle Spiele'!CU62)),Punktsystem!$B$11,0)+IF(AND(Punktsystem!$D$10&lt;&gt;"",'alle Spiele'!$H62='alle Spiele'!$J62,'alle Spiele'!CT62='alle Spiele'!CU62,ABS('alle Spiele'!$H62-'alle Spiele'!CT62)=1),Punktsystem!$B$10,0),0)</f>
        <v>0</v>
      </c>
      <c r="CV62" s="225">
        <f>IF(CT62=Punktsystem!$B$5,IF(AND(Punktsystem!$I$14&lt;&gt;"",'alle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CW62" s="230">
        <f>IF(OR('alle Spiele'!CW62="",'alle Spiele'!CX62=""),0,IF(AND('alle Spiele'!$H62='alle Spiele'!CW62,'alle Spiele'!$J62='alle Spiele'!CX62),Punktsystem!$B$5,IF(OR(AND('alle Spiele'!$H62-'alle Spiele'!$J62&lt;0,'alle Spiele'!CW62-'alle Spiele'!CX62&lt;0),AND('alle Spiele'!$H62-'alle Spiele'!$J62&gt;0,'alle Spiele'!CW62-'alle Spiele'!CX62&gt;0),AND('alle Spiele'!$H62-'alle Spiele'!$J62=0,'alle Spiele'!CW62-'alle Spiele'!CX62=0)),Punktsystem!$B$6,0)))</f>
        <v>0</v>
      </c>
      <c r="CX62" s="224">
        <f>IF(CW62=Punktsystem!$B$6,IF(AND(Punktsystem!$D$9&lt;&gt;"",'alle Spiele'!$H62-'alle Spiele'!$J62='alle Spiele'!CW62-'alle Spiele'!CX62,'alle Spiele'!$H62&lt;&gt;'alle Spiele'!$J62),Punktsystem!$B$9,0)+IF(AND(Punktsystem!$D$11&lt;&gt;"",OR('alle Spiele'!$H62='alle Spiele'!CW62,'alle Spiele'!$J62='alle Spiele'!CX62)),Punktsystem!$B$11,0)+IF(AND(Punktsystem!$D$10&lt;&gt;"",'alle Spiele'!$H62='alle Spiele'!$J62,'alle Spiele'!CW62='alle Spiele'!CX62,ABS('alle Spiele'!$H62-'alle Spiele'!CW62)=1),Punktsystem!$B$10,0),0)</f>
        <v>0</v>
      </c>
      <c r="CY62" s="225">
        <f>IF(CW62=Punktsystem!$B$5,IF(AND(Punktsystem!$I$14&lt;&gt;"",'alle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CZ62" s="230">
        <f>IF(OR('alle Spiele'!CZ62="",'alle Spiele'!DA62=""),0,IF(AND('alle Spiele'!$H62='alle Spiele'!CZ62,'alle Spiele'!$J62='alle Spiele'!DA62),Punktsystem!$B$5,IF(OR(AND('alle Spiele'!$H62-'alle Spiele'!$J62&lt;0,'alle Spiele'!CZ62-'alle Spiele'!DA62&lt;0),AND('alle Spiele'!$H62-'alle Spiele'!$J62&gt;0,'alle Spiele'!CZ62-'alle Spiele'!DA62&gt;0),AND('alle Spiele'!$H62-'alle Spiele'!$J62=0,'alle Spiele'!CZ62-'alle Spiele'!DA62=0)),Punktsystem!$B$6,0)))</f>
        <v>0</v>
      </c>
      <c r="DA62" s="224">
        <f>IF(CZ62=Punktsystem!$B$6,IF(AND(Punktsystem!$D$9&lt;&gt;"",'alle Spiele'!$H62-'alle Spiele'!$J62='alle Spiele'!CZ62-'alle Spiele'!DA62,'alle Spiele'!$H62&lt;&gt;'alle Spiele'!$J62),Punktsystem!$B$9,0)+IF(AND(Punktsystem!$D$11&lt;&gt;"",OR('alle Spiele'!$H62='alle Spiele'!CZ62,'alle Spiele'!$J62='alle Spiele'!DA62)),Punktsystem!$B$11,0)+IF(AND(Punktsystem!$D$10&lt;&gt;"",'alle Spiele'!$H62='alle Spiele'!$J62,'alle Spiele'!CZ62='alle Spiele'!DA62,ABS('alle Spiele'!$H62-'alle Spiele'!CZ62)=1),Punktsystem!$B$10,0),0)</f>
        <v>0</v>
      </c>
      <c r="DB62" s="225">
        <f>IF(CZ62=Punktsystem!$B$5,IF(AND(Punktsystem!$I$14&lt;&gt;"",'alle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DC62" s="230">
        <f>IF(OR('alle Spiele'!DC62="",'alle Spiele'!DD62=""),0,IF(AND('alle Spiele'!$H62='alle Spiele'!DC62,'alle Spiele'!$J62='alle Spiele'!DD62),Punktsystem!$B$5,IF(OR(AND('alle Spiele'!$H62-'alle Spiele'!$J62&lt;0,'alle Spiele'!DC62-'alle Spiele'!DD62&lt;0),AND('alle Spiele'!$H62-'alle Spiele'!$J62&gt;0,'alle Spiele'!DC62-'alle Spiele'!DD62&gt;0),AND('alle Spiele'!$H62-'alle Spiele'!$J62=0,'alle Spiele'!DC62-'alle Spiele'!DD62=0)),Punktsystem!$B$6,0)))</f>
        <v>0</v>
      </c>
      <c r="DD62" s="224">
        <f>IF(DC62=Punktsystem!$B$6,IF(AND(Punktsystem!$D$9&lt;&gt;"",'alle Spiele'!$H62-'alle Spiele'!$J62='alle Spiele'!DC62-'alle Spiele'!DD62,'alle Spiele'!$H62&lt;&gt;'alle Spiele'!$J62),Punktsystem!$B$9,0)+IF(AND(Punktsystem!$D$11&lt;&gt;"",OR('alle Spiele'!$H62='alle Spiele'!DC62,'alle Spiele'!$J62='alle Spiele'!DD62)),Punktsystem!$B$11,0)+IF(AND(Punktsystem!$D$10&lt;&gt;"",'alle Spiele'!$H62='alle Spiele'!$J62,'alle Spiele'!DC62='alle Spiele'!DD62,ABS('alle Spiele'!$H62-'alle Spiele'!DC62)=1),Punktsystem!$B$10,0),0)</f>
        <v>0</v>
      </c>
      <c r="DE62" s="225">
        <f>IF(DC62=Punktsystem!$B$5,IF(AND(Punktsystem!$I$14&lt;&gt;"",'alle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DF62" s="230">
        <f>IF(OR('alle Spiele'!DF62="",'alle Spiele'!DG62=""),0,IF(AND('alle Spiele'!$H62='alle Spiele'!DF62,'alle Spiele'!$J62='alle Spiele'!DG62),Punktsystem!$B$5,IF(OR(AND('alle Spiele'!$H62-'alle Spiele'!$J62&lt;0,'alle Spiele'!DF62-'alle Spiele'!DG62&lt;0),AND('alle Spiele'!$H62-'alle Spiele'!$J62&gt;0,'alle Spiele'!DF62-'alle Spiele'!DG62&gt;0),AND('alle Spiele'!$H62-'alle Spiele'!$J62=0,'alle Spiele'!DF62-'alle Spiele'!DG62=0)),Punktsystem!$B$6,0)))</f>
        <v>0</v>
      </c>
      <c r="DG62" s="224">
        <f>IF(DF62=Punktsystem!$B$6,IF(AND(Punktsystem!$D$9&lt;&gt;"",'alle Spiele'!$H62-'alle Spiele'!$J62='alle Spiele'!DF62-'alle Spiele'!DG62,'alle Spiele'!$H62&lt;&gt;'alle Spiele'!$J62),Punktsystem!$B$9,0)+IF(AND(Punktsystem!$D$11&lt;&gt;"",OR('alle Spiele'!$H62='alle Spiele'!DF62,'alle Spiele'!$J62='alle Spiele'!DG62)),Punktsystem!$B$11,0)+IF(AND(Punktsystem!$D$10&lt;&gt;"",'alle Spiele'!$H62='alle Spiele'!$J62,'alle Spiele'!DF62='alle Spiele'!DG62,ABS('alle Spiele'!$H62-'alle Spiele'!DF62)=1),Punktsystem!$B$10,0),0)</f>
        <v>0</v>
      </c>
      <c r="DH62" s="225">
        <f>IF(DF62=Punktsystem!$B$5,IF(AND(Punktsystem!$I$14&lt;&gt;"",'alle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DI62" s="230">
        <f>IF(OR('alle Spiele'!DI62="",'alle Spiele'!DJ62=""),0,IF(AND('alle Spiele'!$H62='alle Spiele'!DI62,'alle Spiele'!$J62='alle Spiele'!DJ62),Punktsystem!$B$5,IF(OR(AND('alle Spiele'!$H62-'alle Spiele'!$J62&lt;0,'alle Spiele'!DI62-'alle Spiele'!DJ62&lt;0),AND('alle Spiele'!$H62-'alle Spiele'!$J62&gt;0,'alle Spiele'!DI62-'alle Spiele'!DJ62&gt;0),AND('alle Spiele'!$H62-'alle Spiele'!$J62=0,'alle Spiele'!DI62-'alle Spiele'!DJ62=0)),Punktsystem!$B$6,0)))</f>
        <v>0</v>
      </c>
      <c r="DJ62" s="224">
        <f>IF(DI62=Punktsystem!$B$6,IF(AND(Punktsystem!$D$9&lt;&gt;"",'alle Spiele'!$H62-'alle Spiele'!$J62='alle Spiele'!DI62-'alle Spiele'!DJ62,'alle Spiele'!$H62&lt;&gt;'alle Spiele'!$J62),Punktsystem!$B$9,0)+IF(AND(Punktsystem!$D$11&lt;&gt;"",OR('alle Spiele'!$H62='alle Spiele'!DI62,'alle Spiele'!$J62='alle Spiele'!DJ62)),Punktsystem!$B$11,0)+IF(AND(Punktsystem!$D$10&lt;&gt;"",'alle Spiele'!$H62='alle Spiele'!$J62,'alle Spiele'!DI62='alle Spiele'!DJ62,ABS('alle Spiele'!$H62-'alle Spiele'!DI62)=1),Punktsystem!$B$10,0),0)</f>
        <v>0</v>
      </c>
      <c r="DK62" s="225">
        <f>IF(DI62=Punktsystem!$B$5,IF(AND(Punktsystem!$I$14&lt;&gt;"",'alle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DL62" s="230">
        <f>IF(OR('alle Spiele'!DL62="",'alle Spiele'!DM62=""),0,IF(AND('alle Spiele'!$H62='alle Spiele'!DL62,'alle Spiele'!$J62='alle Spiele'!DM62),Punktsystem!$B$5,IF(OR(AND('alle Spiele'!$H62-'alle Spiele'!$J62&lt;0,'alle Spiele'!DL62-'alle Spiele'!DM62&lt;0),AND('alle Spiele'!$H62-'alle Spiele'!$J62&gt;0,'alle Spiele'!DL62-'alle Spiele'!DM62&gt;0),AND('alle Spiele'!$H62-'alle Spiele'!$J62=0,'alle Spiele'!DL62-'alle Spiele'!DM62=0)),Punktsystem!$B$6,0)))</f>
        <v>0</v>
      </c>
      <c r="DM62" s="224">
        <f>IF(DL62=Punktsystem!$B$6,IF(AND(Punktsystem!$D$9&lt;&gt;"",'alle Spiele'!$H62-'alle Spiele'!$J62='alle Spiele'!DL62-'alle Spiele'!DM62,'alle Spiele'!$H62&lt;&gt;'alle Spiele'!$J62),Punktsystem!$B$9,0)+IF(AND(Punktsystem!$D$11&lt;&gt;"",OR('alle Spiele'!$H62='alle Spiele'!DL62,'alle Spiele'!$J62='alle Spiele'!DM62)),Punktsystem!$B$11,0)+IF(AND(Punktsystem!$D$10&lt;&gt;"",'alle Spiele'!$H62='alle Spiele'!$J62,'alle Spiele'!DL62='alle Spiele'!DM62,ABS('alle Spiele'!$H62-'alle Spiele'!DL62)=1),Punktsystem!$B$10,0),0)</f>
        <v>0</v>
      </c>
      <c r="DN62" s="225">
        <f>IF(DL62=Punktsystem!$B$5,IF(AND(Punktsystem!$I$14&lt;&gt;"",'alle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DO62" s="230">
        <f>IF(OR('alle Spiele'!DO62="",'alle Spiele'!DP62=""),0,IF(AND('alle Spiele'!$H62='alle Spiele'!DO62,'alle Spiele'!$J62='alle Spiele'!DP62),Punktsystem!$B$5,IF(OR(AND('alle Spiele'!$H62-'alle Spiele'!$J62&lt;0,'alle Spiele'!DO62-'alle Spiele'!DP62&lt;0),AND('alle Spiele'!$H62-'alle Spiele'!$J62&gt;0,'alle Spiele'!DO62-'alle Spiele'!DP62&gt;0),AND('alle Spiele'!$H62-'alle Spiele'!$J62=0,'alle Spiele'!DO62-'alle Spiele'!DP62=0)),Punktsystem!$B$6,0)))</f>
        <v>0</v>
      </c>
      <c r="DP62" s="224">
        <f>IF(DO62=Punktsystem!$B$6,IF(AND(Punktsystem!$D$9&lt;&gt;"",'alle Spiele'!$H62-'alle Spiele'!$J62='alle Spiele'!DO62-'alle Spiele'!DP62,'alle Spiele'!$H62&lt;&gt;'alle Spiele'!$J62),Punktsystem!$B$9,0)+IF(AND(Punktsystem!$D$11&lt;&gt;"",OR('alle Spiele'!$H62='alle Spiele'!DO62,'alle Spiele'!$J62='alle Spiele'!DP62)),Punktsystem!$B$11,0)+IF(AND(Punktsystem!$D$10&lt;&gt;"",'alle Spiele'!$H62='alle Spiele'!$J62,'alle Spiele'!DO62='alle Spiele'!DP62,ABS('alle Spiele'!$H62-'alle Spiele'!DO62)=1),Punktsystem!$B$10,0),0)</f>
        <v>0</v>
      </c>
      <c r="DQ62" s="225">
        <f>IF(DO62=Punktsystem!$B$5,IF(AND(Punktsystem!$I$14&lt;&gt;"",'alle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DR62" s="230">
        <f>IF(OR('alle Spiele'!DR62="",'alle Spiele'!DS62=""),0,IF(AND('alle Spiele'!$H62='alle Spiele'!DR62,'alle Spiele'!$J62='alle Spiele'!DS62),Punktsystem!$B$5,IF(OR(AND('alle Spiele'!$H62-'alle Spiele'!$J62&lt;0,'alle Spiele'!DR62-'alle Spiele'!DS62&lt;0),AND('alle Spiele'!$H62-'alle Spiele'!$J62&gt;0,'alle Spiele'!DR62-'alle Spiele'!DS62&gt;0),AND('alle Spiele'!$H62-'alle Spiele'!$J62=0,'alle Spiele'!DR62-'alle Spiele'!DS62=0)),Punktsystem!$B$6,0)))</f>
        <v>0</v>
      </c>
      <c r="DS62" s="224">
        <f>IF(DR62=Punktsystem!$B$6,IF(AND(Punktsystem!$D$9&lt;&gt;"",'alle Spiele'!$H62-'alle Spiele'!$J62='alle Spiele'!DR62-'alle Spiele'!DS62,'alle Spiele'!$H62&lt;&gt;'alle Spiele'!$J62),Punktsystem!$B$9,0)+IF(AND(Punktsystem!$D$11&lt;&gt;"",OR('alle Spiele'!$H62='alle Spiele'!DR62,'alle Spiele'!$J62='alle Spiele'!DS62)),Punktsystem!$B$11,0)+IF(AND(Punktsystem!$D$10&lt;&gt;"",'alle Spiele'!$H62='alle Spiele'!$J62,'alle Spiele'!DR62='alle Spiele'!DS62,ABS('alle Spiele'!$H62-'alle Spiele'!DR62)=1),Punktsystem!$B$10,0),0)</f>
        <v>0</v>
      </c>
      <c r="DT62" s="225">
        <f>IF(DR62=Punktsystem!$B$5,IF(AND(Punktsystem!$I$14&lt;&gt;"",'alle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DU62" s="230">
        <f>IF(OR('alle Spiele'!DU62="",'alle Spiele'!DV62=""),0,IF(AND('alle Spiele'!$H62='alle Spiele'!DU62,'alle Spiele'!$J62='alle Spiele'!DV62),Punktsystem!$B$5,IF(OR(AND('alle Spiele'!$H62-'alle Spiele'!$J62&lt;0,'alle Spiele'!DU62-'alle Spiele'!DV62&lt;0),AND('alle Spiele'!$H62-'alle Spiele'!$J62&gt;0,'alle Spiele'!DU62-'alle Spiele'!DV62&gt;0),AND('alle Spiele'!$H62-'alle Spiele'!$J62=0,'alle Spiele'!DU62-'alle Spiele'!DV62=0)),Punktsystem!$B$6,0)))</f>
        <v>0</v>
      </c>
      <c r="DV62" s="224">
        <f>IF(DU62=Punktsystem!$B$6,IF(AND(Punktsystem!$D$9&lt;&gt;"",'alle Spiele'!$H62-'alle Spiele'!$J62='alle Spiele'!DU62-'alle Spiele'!DV62,'alle Spiele'!$H62&lt;&gt;'alle Spiele'!$J62),Punktsystem!$B$9,0)+IF(AND(Punktsystem!$D$11&lt;&gt;"",OR('alle Spiele'!$H62='alle Spiele'!DU62,'alle Spiele'!$J62='alle Spiele'!DV62)),Punktsystem!$B$11,0)+IF(AND(Punktsystem!$D$10&lt;&gt;"",'alle Spiele'!$H62='alle Spiele'!$J62,'alle Spiele'!DU62='alle Spiele'!DV62,ABS('alle Spiele'!$H62-'alle Spiele'!DU62)=1),Punktsystem!$B$10,0),0)</f>
        <v>0</v>
      </c>
      <c r="DW62" s="225">
        <f>IF(DU62=Punktsystem!$B$5,IF(AND(Punktsystem!$I$14&lt;&gt;"",'alle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DX62" s="230">
        <f>IF(OR('alle Spiele'!DX62="",'alle Spiele'!DY62=""),0,IF(AND('alle Spiele'!$H62='alle Spiele'!DX62,'alle Spiele'!$J62='alle Spiele'!DY62),Punktsystem!$B$5,IF(OR(AND('alle Spiele'!$H62-'alle Spiele'!$J62&lt;0,'alle Spiele'!DX62-'alle Spiele'!DY62&lt;0),AND('alle Spiele'!$H62-'alle Spiele'!$J62&gt;0,'alle Spiele'!DX62-'alle Spiele'!DY62&gt;0),AND('alle Spiele'!$H62-'alle Spiele'!$J62=0,'alle Spiele'!DX62-'alle Spiele'!DY62=0)),Punktsystem!$B$6,0)))</f>
        <v>0</v>
      </c>
      <c r="DY62" s="224">
        <f>IF(DX62=Punktsystem!$B$6,IF(AND(Punktsystem!$D$9&lt;&gt;"",'alle Spiele'!$H62-'alle Spiele'!$J62='alle Spiele'!DX62-'alle Spiele'!DY62,'alle Spiele'!$H62&lt;&gt;'alle Spiele'!$J62),Punktsystem!$B$9,0)+IF(AND(Punktsystem!$D$11&lt;&gt;"",OR('alle Spiele'!$H62='alle Spiele'!DX62,'alle Spiele'!$J62='alle Spiele'!DY62)),Punktsystem!$B$11,0)+IF(AND(Punktsystem!$D$10&lt;&gt;"",'alle Spiele'!$H62='alle Spiele'!$J62,'alle Spiele'!DX62='alle Spiele'!DY62,ABS('alle Spiele'!$H62-'alle Spiele'!DX62)=1),Punktsystem!$B$10,0),0)</f>
        <v>0</v>
      </c>
      <c r="DZ62" s="225">
        <f>IF(DX62=Punktsystem!$B$5,IF(AND(Punktsystem!$I$14&lt;&gt;"",'alle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EA62" s="230">
        <f>IF(OR('alle Spiele'!EA62="",'alle Spiele'!EB62=""),0,IF(AND('alle Spiele'!$H62='alle Spiele'!EA62,'alle Spiele'!$J62='alle Spiele'!EB62),Punktsystem!$B$5,IF(OR(AND('alle Spiele'!$H62-'alle Spiele'!$J62&lt;0,'alle Spiele'!EA62-'alle Spiele'!EB62&lt;0),AND('alle Spiele'!$H62-'alle Spiele'!$J62&gt;0,'alle Spiele'!EA62-'alle Spiele'!EB62&gt;0),AND('alle Spiele'!$H62-'alle Spiele'!$J62=0,'alle Spiele'!EA62-'alle Spiele'!EB62=0)),Punktsystem!$B$6,0)))</f>
        <v>0</v>
      </c>
      <c r="EB62" s="224">
        <f>IF(EA62=Punktsystem!$B$6,IF(AND(Punktsystem!$D$9&lt;&gt;"",'alle Spiele'!$H62-'alle Spiele'!$J62='alle Spiele'!EA62-'alle Spiele'!EB62,'alle Spiele'!$H62&lt;&gt;'alle Spiele'!$J62),Punktsystem!$B$9,0)+IF(AND(Punktsystem!$D$11&lt;&gt;"",OR('alle Spiele'!$H62='alle Spiele'!EA62,'alle Spiele'!$J62='alle Spiele'!EB62)),Punktsystem!$B$11,0)+IF(AND(Punktsystem!$D$10&lt;&gt;"",'alle Spiele'!$H62='alle Spiele'!$J62,'alle Spiele'!EA62='alle Spiele'!EB62,ABS('alle Spiele'!$H62-'alle Spiele'!EA62)=1),Punktsystem!$B$10,0),0)</f>
        <v>0</v>
      </c>
      <c r="EC62" s="225">
        <f>IF(EA62=Punktsystem!$B$5,IF(AND(Punktsystem!$I$14&lt;&gt;"",'alle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ED62" s="230">
        <f>IF(OR('alle Spiele'!ED62="",'alle Spiele'!EE62=""),0,IF(AND('alle Spiele'!$H62='alle Spiele'!ED62,'alle Spiele'!$J62='alle Spiele'!EE62),Punktsystem!$B$5,IF(OR(AND('alle Spiele'!$H62-'alle Spiele'!$J62&lt;0,'alle Spiele'!ED62-'alle Spiele'!EE62&lt;0),AND('alle Spiele'!$H62-'alle Spiele'!$J62&gt;0,'alle Spiele'!ED62-'alle Spiele'!EE62&gt;0),AND('alle Spiele'!$H62-'alle Spiele'!$J62=0,'alle Spiele'!ED62-'alle Spiele'!EE62=0)),Punktsystem!$B$6,0)))</f>
        <v>0</v>
      </c>
      <c r="EE62" s="224">
        <f>IF(ED62=Punktsystem!$B$6,IF(AND(Punktsystem!$D$9&lt;&gt;"",'alle Spiele'!$H62-'alle Spiele'!$J62='alle Spiele'!ED62-'alle Spiele'!EE62,'alle Spiele'!$H62&lt;&gt;'alle Spiele'!$J62),Punktsystem!$B$9,0)+IF(AND(Punktsystem!$D$11&lt;&gt;"",OR('alle Spiele'!$H62='alle Spiele'!ED62,'alle Spiele'!$J62='alle Spiele'!EE62)),Punktsystem!$B$11,0)+IF(AND(Punktsystem!$D$10&lt;&gt;"",'alle Spiele'!$H62='alle Spiele'!$J62,'alle Spiele'!ED62='alle Spiele'!EE62,ABS('alle Spiele'!$H62-'alle Spiele'!ED62)=1),Punktsystem!$B$10,0),0)</f>
        <v>0</v>
      </c>
      <c r="EF62" s="225">
        <f>IF(ED62=Punktsystem!$B$5,IF(AND(Punktsystem!$I$14&lt;&gt;"",'alle Spiele'!$H62+'alle Spiele'!$J62&gt;Punktsystem!$D$14),('alle Spiele'!$H62+'alle Spiele'!$J62-Punktsystem!$D$14)*Punktsystem!$F$14,0)+IF(AND(Punktsystem!$I$15&lt;&gt;"",ABS('alle Spiele'!$H62-'alle Spiele'!$J62)&gt;Punktsystem!$D$15),(ABS('alle Spiele'!$H62-'alle Spiele'!$J62)-Punktsystem!$D$15)*Punktsystem!$F$15,0),0)</f>
        <v>0</v>
      </c>
      <c r="EG62" s="230">
        <f>IF(OR('alle Spiele'!EG62="",'alle Spiele'!EH62=""),0,IF(AND('alle Spiele'!$H62='alle Spiele'!EG62,'alle Spiele'!$J62='alle Spiele'!EH62),Punktsystem!$B$5,IF(OR(AND('alle Spiele'!$H62-'alle Spiele'!$J62&lt;0,'alle Spiele'!EG62-'alle Spiele'!EH62&lt;0),AND('alle Spiele'!$H62-'alle Spiele'!$J62&gt;0,'alle Spiele'!EG62-'alle Spiele'!EH62&gt;0),AND('alle Spiele'!$H62-'alle Spiele'!$J62=0,'alle Spiele'!EG62-'alle Spiele'!EH62=0)),Punktsystem!$B$6,0)))</f>
        <v>0</v>
      </c>
      <c r="EH62" s="224">
        <f>IF(EG62=Punktsystem!$B$6,IF(AND(Punktsystem!$D$9&lt;&gt;"",'alle Spiele'!$H62-'alle Spiele'!$J62='alle Spiele'!EG62-'alle Spiele'!EH62,'alle Spiele'!$H62&lt;&gt;'alle Spiele'!$J62),Punktsystem!$B$9,0)+IF(AND(Punktsystem!$D$11&lt;&gt;"",OR('alle Spiele'!$H62='alle Spiele'!EG62,'alle Spiele'!$J62='alle Spiele'!EH62)),Punktsystem!$B$11,0)+IF(AND(Punktsystem!$D$10&lt;&gt;"",'alle Spiele'!$H62='alle Spiele'!$J62,'alle Spiele'!EG62='alle Spiele'!EH62,ABS('alle Spiele'!$H62-'alle Spiele'!EG62)=1),Punktsystem!$B$10,0),0)</f>
        <v>0</v>
      </c>
      <c r="EI62" s="225">
        <f>IF(EG62=Punktsystem!$B$5,IF(AND(Punktsystem!$I$14&lt;&gt;"",'alle Spiele'!$H62+'alle Spiele'!$J62&gt;Punktsystem!$D$14),('alle Spiele'!$H62+'alle Spiele'!$J62-Punktsystem!$D$14)*Punktsystem!$F$14,0)+IF(AND(Punktsystem!$I$15&lt;&gt;"",ABS('alle Spiele'!$H62-'alle Spiele'!$J62)&gt;Punktsystem!$D$15),(ABS('alle Spiele'!$H62-'alle Spiele'!$J62)-Punktsystem!$D$15)*Punktsystem!$F$15,0),0)</f>
        <v>0</v>
      </c>
    </row>
    <row r="63" spans="1:139" ht="13.5" thickBot="1" x14ac:dyDescent="0.25">
      <c r="A63"/>
      <c r="B63"/>
      <c r="C63"/>
      <c r="D63"/>
      <c r="E63"/>
      <c r="F63"/>
      <c r="G63"/>
      <c r="H63"/>
      <c r="J63"/>
      <c r="K63"/>
      <c r="L63"/>
      <c r="M63"/>
      <c r="N63"/>
      <c r="O63"/>
      <c r="P63"/>
      <c r="Q63"/>
      <c r="T63" s="231">
        <f>IF(OR('alle Spiele'!T63="",'alle Spiele'!U63=""),0,IF(AND('alle Spiele'!$H63='alle Spiele'!T63,'alle Spiele'!$J63='alle Spiele'!U63),Punktsystem!$B$5,IF(OR(AND('alle Spiele'!$H63-'alle Spiele'!$J63&lt;0,'alle Spiele'!T63-'alle Spiele'!U63&lt;0),AND('alle Spiele'!$H63-'alle Spiele'!$J63&gt;0,'alle Spiele'!T63-'alle Spiele'!U63&gt;0),AND('alle Spiele'!$H63-'alle Spiele'!$J63=0,'alle Spiele'!T63-'alle Spiele'!U63=0)),Punktsystem!$B$6,0)))</f>
        <v>0</v>
      </c>
      <c r="U63" s="226">
        <f>IF(T63=Punktsystem!$B$6,IF(AND(Punktsystem!$D$9&lt;&gt;"",'alle Spiele'!$H63-'alle Spiele'!$J63='alle Spiele'!T63-'alle Spiele'!U63,'alle Spiele'!$H63&lt;&gt;'alle Spiele'!$J63),Punktsystem!$B$9,0)+IF(AND(Punktsystem!$D$11&lt;&gt;"",OR('alle Spiele'!$H63='alle Spiele'!T63,'alle Spiele'!$J63='alle Spiele'!U63)),Punktsystem!$B$11,0)+IF(AND(Punktsystem!$D$10&lt;&gt;"",'alle Spiele'!$H63='alle Spiele'!$J63,'alle Spiele'!T63='alle Spiele'!U63,ABS('alle Spiele'!$H63-'alle Spiele'!T63)=1),Punktsystem!$B$10,0),0)</f>
        <v>0</v>
      </c>
      <c r="V63" s="227">
        <f>IF(T63=Punktsystem!$B$5,IF(AND(Punktsystem!$I$14&lt;&gt;"",'alle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W63" s="231">
        <f>IF(OR('alle Spiele'!W63="",'alle Spiele'!X63=""),0,IF(AND('alle Spiele'!$H63='alle Spiele'!W63,'alle Spiele'!$J63='alle Spiele'!X63),Punktsystem!$B$5,IF(OR(AND('alle Spiele'!$H63-'alle Spiele'!$J63&lt;0,'alle Spiele'!W63-'alle Spiele'!X63&lt;0),AND('alle Spiele'!$H63-'alle Spiele'!$J63&gt;0,'alle Spiele'!W63-'alle Spiele'!X63&gt;0),AND('alle Spiele'!$H63-'alle Spiele'!$J63=0,'alle Spiele'!W63-'alle Spiele'!X63=0)),Punktsystem!$B$6,0)))</f>
        <v>0</v>
      </c>
      <c r="X63" s="226">
        <f>IF(W63=Punktsystem!$B$6,IF(AND(Punktsystem!$D$9&lt;&gt;"",'alle Spiele'!$H63-'alle Spiele'!$J63='alle Spiele'!W63-'alle Spiele'!X63,'alle Spiele'!$H63&lt;&gt;'alle Spiele'!$J63),Punktsystem!$B$9,0)+IF(AND(Punktsystem!$D$11&lt;&gt;"",OR('alle Spiele'!$H63='alle Spiele'!W63,'alle Spiele'!$J63='alle Spiele'!X63)),Punktsystem!$B$11,0)+IF(AND(Punktsystem!$D$10&lt;&gt;"",'alle Spiele'!$H63='alle Spiele'!$J63,'alle Spiele'!W63='alle Spiele'!X63,ABS('alle Spiele'!$H63-'alle Spiele'!W63)=1),Punktsystem!$B$10,0),0)</f>
        <v>0</v>
      </c>
      <c r="Y63" s="227">
        <f>IF(W63=Punktsystem!$B$5,IF(AND(Punktsystem!$I$14&lt;&gt;"",'alle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Z63" s="231">
        <f>IF(OR('alle Spiele'!Z63="",'alle Spiele'!AA63=""),0,IF(AND('alle Spiele'!$H63='alle Spiele'!Z63,'alle Spiele'!$J63='alle Spiele'!AA63),Punktsystem!$B$5,IF(OR(AND('alle Spiele'!$H63-'alle Spiele'!$J63&lt;0,'alle Spiele'!Z63-'alle Spiele'!AA63&lt;0),AND('alle Spiele'!$H63-'alle Spiele'!$J63&gt;0,'alle Spiele'!Z63-'alle Spiele'!AA63&gt;0),AND('alle Spiele'!$H63-'alle Spiele'!$J63=0,'alle Spiele'!Z63-'alle Spiele'!AA63=0)),Punktsystem!$B$6,0)))</f>
        <v>0</v>
      </c>
      <c r="AA63" s="226">
        <f>IF(Z63=Punktsystem!$B$6,IF(AND(Punktsystem!$D$9&lt;&gt;"",'alle Spiele'!$H63-'alle Spiele'!$J63='alle Spiele'!Z63-'alle Spiele'!AA63,'alle Spiele'!$H63&lt;&gt;'alle Spiele'!$J63),Punktsystem!$B$9,0)+IF(AND(Punktsystem!$D$11&lt;&gt;"",OR('alle Spiele'!$H63='alle Spiele'!Z63,'alle Spiele'!$J63='alle Spiele'!AA63)),Punktsystem!$B$11,0)+IF(AND(Punktsystem!$D$10&lt;&gt;"",'alle Spiele'!$H63='alle Spiele'!$J63,'alle Spiele'!Z63='alle Spiele'!AA63,ABS('alle Spiele'!$H63-'alle Spiele'!Z63)=1),Punktsystem!$B$10,0),0)</f>
        <v>0</v>
      </c>
      <c r="AB63" s="227">
        <f>IF(Z63=Punktsystem!$B$5,IF(AND(Punktsystem!$I$14&lt;&gt;"",'alle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AC63" s="231">
        <f>IF(OR('alle Spiele'!AC63="",'alle Spiele'!AD63=""),0,IF(AND('alle Spiele'!$H63='alle Spiele'!AC63,'alle Spiele'!$J63='alle Spiele'!AD63),Punktsystem!$B$5,IF(OR(AND('alle Spiele'!$H63-'alle Spiele'!$J63&lt;0,'alle Spiele'!AC63-'alle Spiele'!AD63&lt;0),AND('alle Spiele'!$H63-'alle Spiele'!$J63&gt;0,'alle Spiele'!AC63-'alle Spiele'!AD63&gt;0),AND('alle Spiele'!$H63-'alle Spiele'!$J63=0,'alle Spiele'!AC63-'alle Spiele'!AD63=0)),Punktsystem!$B$6,0)))</f>
        <v>0</v>
      </c>
      <c r="AD63" s="226">
        <f>IF(AC63=Punktsystem!$B$6,IF(AND(Punktsystem!$D$9&lt;&gt;"",'alle Spiele'!$H63-'alle Spiele'!$J63='alle Spiele'!AC63-'alle Spiele'!AD63,'alle Spiele'!$H63&lt;&gt;'alle Spiele'!$J63),Punktsystem!$B$9,0)+IF(AND(Punktsystem!$D$11&lt;&gt;"",OR('alle Spiele'!$H63='alle Spiele'!AC63,'alle Spiele'!$J63='alle Spiele'!AD63)),Punktsystem!$B$11,0)+IF(AND(Punktsystem!$D$10&lt;&gt;"",'alle Spiele'!$H63='alle Spiele'!$J63,'alle Spiele'!AC63='alle Spiele'!AD63,ABS('alle Spiele'!$H63-'alle Spiele'!AC63)=1),Punktsystem!$B$10,0),0)</f>
        <v>0</v>
      </c>
      <c r="AE63" s="227">
        <f>IF(AC63=Punktsystem!$B$5,IF(AND(Punktsystem!$I$14&lt;&gt;"",'alle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AF63" s="231">
        <f>IF(OR('alle Spiele'!AF63="",'alle Spiele'!AG63=""),0,IF(AND('alle Spiele'!$H63='alle Spiele'!AF63,'alle Spiele'!$J63='alle Spiele'!AG63),Punktsystem!$B$5,IF(OR(AND('alle Spiele'!$H63-'alle Spiele'!$J63&lt;0,'alle Spiele'!AF63-'alle Spiele'!AG63&lt;0),AND('alle Spiele'!$H63-'alle Spiele'!$J63&gt;0,'alle Spiele'!AF63-'alle Spiele'!AG63&gt;0),AND('alle Spiele'!$H63-'alle Spiele'!$J63=0,'alle Spiele'!AF63-'alle Spiele'!AG63=0)),Punktsystem!$B$6,0)))</f>
        <v>0</v>
      </c>
      <c r="AG63" s="226">
        <f>IF(AF63=Punktsystem!$B$6,IF(AND(Punktsystem!$D$9&lt;&gt;"",'alle Spiele'!$H63-'alle Spiele'!$J63='alle Spiele'!AF63-'alle Spiele'!AG63,'alle Spiele'!$H63&lt;&gt;'alle Spiele'!$J63),Punktsystem!$B$9,0)+IF(AND(Punktsystem!$D$11&lt;&gt;"",OR('alle Spiele'!$H63='alle Spiele'!AF63,'alle Spiele'!$J63='alle Spiele'!AG63)),Punktsystem!$B$11,0)+IF(AND(Punktsystem!$D$10&lt;&gt;"",'alle Spiele'!$H63='alle Spiele'!$J63,'alle Spiele'!AF63='alle Spiele'!AG63,ABS('alle Spiele'!$H63-'alle Spiele'!AF63)=1),Punktsystem!$B$10,0),0)</f>
        <v>0</v>
      </c>
      <c r="AH63" s="227">
        <f>IF(AF63=Punktsystem!$B$5,IF(AND(Punktsystem!$I$14&lt;&gt;"",'alle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AI63" s="231">
        <f>IF(OR('alle Spiele'!AI63="",'alle Spiele'!AJ63=""),0,IF(AND('alle Spiele'!$H63='alle Spiele'!AI63,'alle Spiele'!$J63='alle Spiele'!AJ63),Punktsystem!$B$5,IF(OR(AND('alle Spiele'!$H63-'alle Spiele'!$J63&lt;0,'alle Spiele'!AI63-'alle Spiele'!AJ63&lt;0),AND('alle Spiele'!$H63-'alle Spiele'!$J63&gt;0,'alle Spiele'!AI63-'alle Spiele'!AJ63&gt;0),AND('alle Spiele'!$H63-'alle Spiele'!$J63=0,'alle Spiele'!AI63-'alle Spiele'!AJ63=0)),Punktsystem!$B$6,0)))</f>
        <v>0</v>
      </c>
      <c r="AJ63" s="226">
        <f>IF(AI63=Punktsystem!$B$6,IF(AND(Punktsystem!$D$9&lt;&gt;"",'alle Spiele'!$H63-'alle Spiele'!$J63='alle Spiele'!AI63-'alle Spiele'!AJ63,'alle Spiele'!$H63&lt;&gt;'alle Spiele'!$J63),Punktsystem!$B$9,0)+IF(AND(Punktsystem!$D$11&lt;&gt;"",OR('alle Spiele'!$H63='alle Spiele'!AI63,'alle Spiele'!$J63='alle Spiele'!AJ63)),Punktsystem!$B$11,0)+IF(AND(Punktsystem!$D$10&lt;&gt;"",'alle Spiele'!$H63='alle Spiele'!$J63,'alle Spiele'!AI63='alle Spiele'!AJ63,ABS('alle Spiele'!$H63-'alle Spiele'!AI63)=1),Punktsystem!$B$10,0),0)</f>
        <v>0</v>
      </c>
      <c r="AK63" s="227">
        <f>IF(AI63=Punktsystem!$B$5,IF(AND(Punktsystem!$I$14&lt;&gt;"",'alle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AL63" s="231">
        <f>IF(OR('alle Spiele'!AL63="",'alle Spiele'!AM63=""),0,IF(AND('alle Spiele'!$H63='alle Spiele'!AL63,'alle Spiele'!$J63='alle Spiele'!AM63),Punktsystem!$B$5,IF(OR(AND('alle Spiele'!$H63-'alle Spiele'!$J63&lt;0,'alle Spiele'!AL63-'alle Spiele'!AM63&lt;0),AND('alle Spiele'!$H63-'alle Spiele'!$J63&gt;0,'alle Spiele'!AL63-'alle Spiele'!AM63&gt;0),AND('alle Spiele'!$H63-'alle Spiele'!$J63=0,'alle Spiele'!AL63-'alle Spiele'!AM63=0)),Punktsystem!$B$6,0)))</f>
        <v>0</v>
      </c>
      <c r="AM63" s="226">
        <f>IF(AL63=Punktsystem!$B$6,IF(AND(Punktsystem!$D$9&lt;&gt;"",'alle Spiele'!$H63-'alle Spiele'!$J63='alle Spiele'!AL63-'alle Spiele'!AM63,'alle Spiele'!$H63&lt;&gt;'alle Spiele'!$J63),Punktsystem!$B$9,0)+IF(AND(Punktsystem!$D$11&lt;&gt;"",OR('alle Spiele'!$H63='alle Spiele'!AL63,'alle Spiele'!$J63='alle Spiele'!AM63)),Punktsystem!$B$11,0)+IF(AND(Punktsystem!$D$10&lt;&gt;"",'alle Spiele'!$H63='alle Spiele'!$J63,'alle Spiele'!AL63='alle Spiele'!AM63,ABS('alle Spiele'!$H63-'alle Spiele'!AL63)=1),Punktsystem!$B$10,0),0)</f>
        <v>0</v>
      </c>
      <c r="AN63" s="227">
        <f>IF(AL63=Punktsystem!$B$5,IF(AND(Punktsystem!$I$14&lt;&gt;"",'alle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AO63" s="231">
        <f>IF(OR('alle Spiele'!AO63="",'alle Spiele'!AP63=""),0,IF(AND('alle Spiele'!$H63='alle Spiele'!AO63,'alle Spiele'!$J63='alle Spiele'!AP63),Punktsystem!$B$5,IF(OR(AND('alle Spiele'!$H63-'alle Spiele'!$J63&lt;0,'alle Spiele'!AO63-'alle Spiele'!AP63&lt;0),AND('alle Spiele'!$H63-'alle Spiele'!$J63&gt;0,'alle Spiele'!AO63-'alle Spiele'!AP63&gt;0),AND('alle Spiele'!$H63-'alle Spiele'!$J63=0,'alle Spiele'!AO63-'alle Spiele'!AP63=0)),Punktsystem!$B$6,0)))</f>
        <v>0</v>
      </c>
      <c r="AP63" s="226">
        <f>IF(AO63=Punktsystem!$B$6,IF(AND(Punktsystem!$D$9&lt;&gt;"",'alle Spiele'!$H63-'alle Spiele'!$J63='alle Spiele'!AO63-'alle Spiele'!AP63,'alle Spiele'!$H63&lt;&gt;'alle Spiele'!$J63),Punktsystem!$B$9,0)+IF(AND(Punktsystem!$D$11&lt;&gt;"",OR('alle Spiele'!$H63='alle Spiele'!AO63,'alle Spiele'!$J63='alle Spiele'!AP63)),Punktsystem!$B$11,0)+IF(AND(Punktsystem!$D$10&lt;&gt;"",'alle Spiele'!$H63='alle Spiele'!$J63,'alle Spiele'!AO63='alle Spiele'!AP63,ABS('alle Spiele'!$H63-'alle Spiele'!AO63)=1),Punktsystem!$B$10,0),0)</f>
        <v>0</v>
      </c>
      <c r="AQ63" s="227">
        <f>IF(AO63=Punktsystem!$B$5,IF(AND(Punktsystem!$I$14&lt;&gt;"",'alle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AR63" s="231">
        <f>IF(OR('alle Spiele'!AR63="",'alle Spiele'!AS63=""),0,IF(AND('alle Spiele'!$H63='alle Spiele'!AR63,'alle Spiele'!$J63='alle Spiele'!AS63),Punktsystem!$B$5,IF(OR(AND('alle Spiele'!$H63-'alle Spiele'!$J63&lt;0,'alle Spiele'!AR63-'alle Spiele'!AS63&lt;0),AND('alle Spiele'!$H63-'alle Spiele'!$J63&gt;0,'alle Spiele'!AR63-'alle Spiele'!AS63&gt;0),AND('alle Spiele'!$H63-'alle Spiele'!$J63=0,'alle Spiele'!AR63-'alle Spiele'!AS63=0)),Punktsystem!$B$6,0)))</f>
        <v>0</v>
      </c>
      <c r="AS63" s="226">
        <f>IF(AR63=Punktsystem!$B$6,IF(AND(Punktsystem!$D$9&lt;&gt;"",'alle Spiele'!$H63-'alle Spiele'!$J63='alle Spiele'!AR63-'alle Spiele'!AS63,'alle Spiele'!$H63&lt;&gt;'alle Spiele'!$J63),Punktsystem!$B$9,0)+IF(AND(Punktsystem!$D$11&lt;&gt;"",OR('alle Spiele'!$H63='alle Spiele'!AR63,'alle Spiele'!$J63='alle Spiele'!AS63)),Punktsystem!$B$11,0)+IF(AND(Punktsystem!$D$10&lt;&gt;"",'alle Spiele'!$H63='alle Spiele'!$J63,'alle Spiele'!AR63='alle Spiele'!AS63,ABS('alle Spiele'!$H63-'alle Spiele'!AR63)=1),Punktsystem!$B$10,0),0)</f>
        <v>0</v>
      </c>
      <c r="AT63" s="227">
        <f>IF(AR63=Punktsystem!$B$5,IF(AND(Punktsystem!$I$14&lt;&gt;"",'alle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AU63" s="231">
        <f>IF(OR('alle Spiele'!AU63="",'alle Spiele'!AV63=""),0,IF(AND('alle Spiele'!$H63='alle Spiele'!AU63,'alle Spiele'!$J63='alle Spiele'!AV63),Punktsystem!$B$5,IF(OR(AND('alle Spiele'!$H63-'alle Spiele'!$J63&lt;0,'alle Spiele'!AU63-'alle Spiele'!AV63&lt;0),AND('alle Spiele'!$H63-'alle Spiele'!$J63&gt;0,'alle Spiele'!AU63-'alle Spiele'!AV63&gt;0),AND('alle Spiele'!$H63-'alle Spiele'!$J63=0,'alle Spiele'!AU63-'alle Spiele'!AV63=0)),Punktsystem!$B$6,0)))</f>
        <v>0</v>
      </c>
      <c r="AV63" s="226">
        <f>IF(AU63=Punktsystem!$B$6,IF(AND(Punktsystem!$D$9&lt;&gt;"",'alle Spiele'!$H63-'alle Spiele'!$J63='alle Spiele'!AU63-'alle Spiele'!AV63,'alle Spiele'!$H63&lt;&gt;'alle Spiele'!$J63),Punktsystem!$B$9,0)+IF(AND(Punktsystem!$D$11&lt;&gt;"",OR('alle Spiele'!$H63='alle Spiele'!AU63,'alle Spiele'!$J63='alle Spiele'!AV63)),Punktsystem!$B$11,0)+IF(AND(Punktsystem!$D$10&lt;&gt;"",'alle Spiele'!$H63='alle Spiele'!$J63,'alle Spiele'!AU63='alle Spiele'!AV63,ABS('alle Spiele'!$H63-'alle Spiele'!AU63)=1),Punktsystem!$B$10,0),0)</f>
        <v>0</v>
      </c>
      <c r="AW63" s="227">
        <f>IF(AU63=Punktsystem!$B$5,IF(AND(Punktsystem!$I$14&lt;&gt;"",'alle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AX63" s="231">
        <f>IF(OR('alle Spiele'!AX63="",'alle Spiele'!AY63=""),0,IF(AND('alle Spiele'!$H63='alle Spiele'!AX63,'alle Spiele'!$J63='alle Spiele'!AY63),Punktsystem!$B$5,IF(OR(AND('alle Spiele'!$H63-'alle Spiele'!$J63&lt;0,'alle Spiele'!AX63-'alle Spiele'!AY63&lt;0),AND('alle Spiele'!$H63-'alle Spiele'!$J63&gt;0,'alle Spiele'!AX63-'alle Spiele'!AY63&gt;0),AND('alle Spiele'!$H63-'alle Spiele'!$J63=0,'alle Spiele'!AX63-'alle Spiele'!AY63=0)),Punktsystem!$B$6,0)))</f>
        <v>0</v>
      </c>
      <c r="AY63" s="226">
        <f>IF(AX63=Punktsystem!$B$6,IF(AND(Punktsystem!$D$9&lt;&gt;"",'alle Spiele'!$H63-'alle Spiele'!$J63='alle Spiele'!AX63-'alle Spiele'!AY63,'alle Spiele'!$H63&lt;&gt;'alle Spiele'!$J63),Punktsystem!$B$9,0)+IF(AND(Punktsystem!$D$11&lt;&gt;"",OR('alle Spiele'!$H63='alle Spiele'!AX63,'alle Spiele'!$J63='alle Spiele'!AY63)),Punktsystem!$B$11,0)+IF(AND(Punktsystem!$D$10&lt;&gt;"",'alle Spiele'!$H63='alle Spiele'!$J63,'alle Spiele'!AX63='alle Spiele'!AY63,ABS('alle Spiele'!$H63-'alle Spiele'!AX63)=1),Punktsystem!$B$10,0),0)</f>
        <v>0</v>
      </c>
      <c r="AZ63" s="227">
        <f>IF(AX63=Punktsystem!$B$5,IF(AND(Punktsystem!$I$14&lt;&gt;"",'alle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BA63" s="231">
        <f>IF(OR('alle Spiele'!BA63="",'alle Spiele'!BB63=""),0,IF(AND('alle Spiele'!$H63='alle Spiele'!BA63,'alle Spiele'!$J63='alle Spiele'!BB63),Punktsystem!$B$5,IF(OR(AND('alle Spiele'!$H63-'alle Spiele'!$J63&lt;0,'alle Spiele'!BA63-'alle Spiele'!BB63&lt;0),AND('alle Spiele'!$H63-'alle Spiele'!$J63&gt;0,'alle Spiele'!BA63-'alle Spiele'!BB63&gt;0),AND('alle Spiele'!$H63-'alle Spiele'!$J63=0,'alle Spiele'!BA63-'alle Spiele'!BB63=0)),Punktsystem!$B$6,0)))</f>
        <v>0</v>
      </c>
      <c r="BB63" s="226">
        <f>IF(BA63=Punktsystem!$B$6,IF(AND(Punktsystem!$D$9&lt;&gt;"",'alle Spiele'!$H63-'alle Spiele'!$J63='alle Spiele'!BA63-'alle Spiele'!BB63,'alle Spiele'!$H63&lt;&gt;'alle Spiele'!$J63),Punktsystem!$B$9,0)+IF(AND(Punktsystem!$D$11&lt;&gt;"",OR('alle Spiele'!$H63='alle Spiele'!BA63,'alle Spiele'!$J63='alle Spiele'!BB63)),Punktsystem!$B$11,0)+IF(AND(Punktsystem!$D$10&lt;&gt;"",'alle Spiele'!$H63='alle Spiele'!$J63,'alle Spiele'!BA63='alle Spiele'!BB63,ABS('alle Spiele'!$H63-'alle Spiele'!BA63)=1),Punktsystem!$B$10,0),0)</f>
        <v>0</v>
      </c>
      <c r="BC63" s="227">
        <f>IF(BA63=Punktsystem!$B$5,IF(AND(Punktsystem!$I$14&lt;&gt;"",'alle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BD63" s="231">
        <f>IF(OR('alle Spiele'!BD63="",'alle Spiele'!BE63=""),0,IF(AND('alle Spiele'!$H63='alle Spiele'!BD63,'alle Spiele'!$J63='alle Spiele'!BE63),Punktsystem!$B$5,IF(OR(AND('alle Spiele'!$H63-'alle Spiele'!$J63&lt;0,'alle Spiele'!BD63-'alle Spiele'!BE63&lt;0),AND('alle Spiele'!$H63-'alle Spiele'!$J63&gt;0,'alle Spiele'!BD63-'alle Spiele'!BE63&gt;0),AND('alle Spiele'!$H63-'alle Spiele'!$J63=0,'alle Spiele'!BD63-'alle Spiele'!BE63=0)),Punktsystem!$B$6,0)))</f>
        <v>0</v>
      </c>
      <c r="BE63" s="226">
        <f>IF(BD63=Punktsystem!$B$6,IF(AND(Punktsystem!$D$9&lt;&gt;"",'alle Spiele'!$H63-'alle Spiele'!$J63='alle Spiele'!BD63-'alle Spiele'!BE63,'alle Spiele'!$H63&lt;&gt;'alle Spiele'!$J63),Punktsystem!$B$9,0)+IF(AND(Punktsystem!$D$11&lt;&gt;"",OR('alle Spiele'!$H63='alle Spiele'!BD63,'alle Spiele'!$J63='alle Spiele'!BE63)),Punktsystem!$B$11,0)+IF(AND(Punktsystem!$D$10&lt;&gt;"",'alle Spiele'!$H63='alle Spiele'!$J63,'alle Spiele'!BD63='alle Spiele'!BE63,ABS('alle Spiele'!$H63-'alle Spiele'!BD63)=1),Punktsystem!$B$10,0),0)</f>
        <v>0</v>
      </c>
      <c r="BF63" s="227">
        <f>IF(BD63=Punktsystem!$B$5,IF(AND(Punktsystem!$I$14&lt;&gt;"",'alle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BG63" s="231">
        <f>IF(OR('alle Spiele'!BG63="",'alle Spiele'!BH63=""),0,IF(AND('alle Spiele'!$H63='alle Spiele'!BG63,'alle Spiele'!$J63='alle Spiele'!BH63),Punktsystem!$B$5,IF(OR(AND('alle Spiele'!$H63-'alle Spiele'!$J63&lt;0,'alle Spiele'!BG63-'alle Spiele'!BH63&lt;0),AND('alle Spiele'!$H63-'alle Spiele'!$J63&gt;0,'alle Spiele'!BG63-'alle Spiele'!BH63&gt;0),AND('alle Spiele'!$H63-'alle Spiele'!$J63=0,'alle Spiele'!BG63-'alle Spiele'!BH63=0)),Punktsystem!$B$6,0)))</f>
        <v>0</v>
      </c>
      <c r="BH63" s="226">
        <f>IF(BG63=Punktsystem!$B$6,IF(AND(Punktsystem!$D$9&lt;&gt;"",'alle Spiele'!$H63-'alle Spiele'!$J63='alle Spiele'!BG63-'alle Spiele'!BH63,'alle Spiele'!$H63&lt;&gt;'alle Spiele'!$J63),Punktsystem!$B$9,0)+IF(AND(Punktsystem!$D$11&lt;&gt;"",OR('alle Spiele'!$H63='alle Spiele'!BG63,'alle Spiele'!$J63='alle Spiele'!BH63)),Punktsystem!$B$11,0)+IF(AND(Punktsystem!$D$10&lt;&gt;"",'alle Spiele'!$H63='alle Spiele'!$J63,'alle Spiele'!BG63='alle Spiele'!BH63,ABS('alle Spiele'!$H63-'alle Spiele'!BG63)=1),Punktsystem!$B$10,0),0)</f>
        <v>0</v>
      </c>
      <c r="BI63" s="227">
        <f>IF(BG63=Punktsystem!$B$5,IF(AND(Punktsystem!$I$14&lt;&gt;"",'alle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BJ63" s="231">
        <f>IF(OR('alle Spiele'!BJ63="",'alle Spiele'!BK63=""),0,IF(AND('alle Spiele'!$H63='alle Spiele'!BJ63,'alle Spiele'!$J63='alle Spiele'!BK63),Punktsystem!$B$5,IF(OR(AND('alle Spiele'!$H63-'alle Spiele'!$J63&lt;0,'alle Spiele'!BJ63-'alle Spiele'!BK63&lt;0),AND('alle Spiele'!$H63-'alle Spiele'!$J63&gt;0,'alle Spiele'!BJ63-'alle Spiele'!BK63&gt;0),AND('alle Spiele'!$H63-'alle Spiele'!$J63=0,'alle Spiele'!BJ63-'alle Spiele'!BK63=0)),Punktsystem!$B$6,0)))</f>
        <v>0</v>
      </c>
      <c r="BK63" s="226">
        <f>IF(BJ63=Punktsystem!$B$6,IF(AND(Punktsystem!$D$9&lt;&gt;"",'alle Spiele'!$H63-'alle Spiele'!$J63='alle Spiele'!BJ63-'alle Spiele'!BK63,'alle Spiele'!$H63&lt;&gt;'alle Spiele'!$J63),Punktsystem!$B$9,0)+IF(AND(Punktsystem!$D$11&lt;&gt;"",OR('alle Spiele'!$H63='alle Spiele'!BJ63,'alle Spiele'!$J63='alle Spiele'!BK63)),Punktsystem!$B$11,0)+IF(AND(Punktsystem!$D$10&lt;&gt;"",'alle Spiele'!$H63='alle Spiele'!$J63,'alle Spiele'!BJ63='alle Spiele'!BK63,ABS('alle Spiele'!$H63-'alle Spiele'!BJ63)=1),Punktsystem!$B$10,0),0)</f>
        <v>0</v>
      </c>
      <c r="BL63" s="227">
        <f>IF(BJ63=Punktsystem!$B$5,IF(AND(Punktsystem!$I$14&lt;&gt;"",'alle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BM63" s="231">
        <f>IF(OR('alle Spiele'!BM63="",'alle Spiele'!BN63=""),0,IF(AND('alle Spiele'!$H63='alle Spiele'!BM63,'alle Spiele'!$J63='alle Spiele'!BN63),Punktsystem!$B$5,IF(OR(AND('alle Spiele'!$H63-'alle Spiele'!$J63&lt;0,'alle Spiele'!BM63-'alle Spiele'!BN63&lt;0),AND('alle Spiele'!$H63-'alle Spiele'!$J63&gt;0,'alle Spiele'!BM63-'alle Spiele'!BN63&gt;0),AND('alle Spiele'!$H63-'alle Spiele'!$J63=0,'alle Spiele'!BM63-'alle Spiele'!BN63=0)),Punktsystem!$B$6,0)))</f>
        <v>0</v>
      </c>
      <c r="BN63" s="226">
        <f>IF(BM63=Punktsystem!$B$6,IF(AND(Punktsystem!$D$9&lt;&gt;"",'alle Spiele'!$H63-'alle Spiele'!$J63='alle Spiele'!BM63-'alle Spiele'!BN63,'alle Spiele'!$H63&lt;&gt;'alle Spiele'!$J63),Punktsystem!$B$9,0)+IF(AND(Punktsystem!$D$11&lt;&gt;"",OR('alle Spiele'!$H63='alle Spiele'!BM63,'alle Spiele'!$J63='alle Spiele'!BN63)),Punktsystem!$B$11,0)+IF(AND(Punktsystem!$D$10&lt;&gt;"",'alle Spiele'!$H63='alle Spiele'!$J63,'alle Spiele'!BM63='alle Spiele'!BN63,ABS('alle Spiele'!$H63-'alle Spiele'!BM63)=1),Punktsystem!$B$10,0),0)</f>
        <v>0</v>
      </c>
      <c r="BO63" s="227">
        <f>IF(BM63=Punktsystem!$B$5,IF(AND(Punktsystem!$I$14&lt;&gt;"",'alle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BP63" s="231">
        <f>IF(OR('alle Spiele'!BP63="",'alle Spiele'!BQ63=""),0,IF(AND('alle Spiele'!$H63='alle Spiele'!BP63,'alle Spiele'!$J63='alle Spiele'!BQ63),Punktsystem!$B$5,IF(OR(AND('alle Spiele'!$H63-'alle Spiele'!$J63&lt;0,'alle Spiele'!BP63-'alle Spiele'!BQ63&lt;0),AND('alle Spiele'!$H63-'alle Spiele'!$J63&gt;0,'alle Spiele'!BP63-'alle Spiele'!BQ63&gt;0),AND('alle Spiele'!$H63-'alle Spiele'!$J63=0,'alle Spiele'!BP63-'alle Spiele'!BQ63=0)),Punktsystem!$B$6,0)))</f>
        <v>0</v>
      </c>
      <c r="BQ63" s="226">
        <f>IF(BP63=Punktsystem!$B$6,IF(AND(Punktsystem!$D$9&lt;&gt;"",'alle Spiele'!$H63-'alle Spiele'!$J63='alle Spiele'!BP63-'alle Spiele'!BQ63,'alle Spiele'!$H63&lt;&gt;'alle Spiele'!$J63),Punktsystem!$B$9,0)+IF(AND(Punktsystem!$D$11&lt;&gt;"",OR('alle Spiele'!$H63='alle Spiele'!BP63,'alle Spiele'!$J63='alle Spiele'!BQ63)),Punktsystem!$B$11,0)+IF(AND(Punktsystem!$D$10&lt;&gt;"",'alle Spiele'!$H63='alle Spiele'!$J63,'alle Spiele'!BP63='alle Spiele'!BQ63,ABS('alle Spiele'!$H63-'alle Spiele'!BP63)=1),Punktsystem!$B$10,0),0)</f>
        <v>0</v>
      </c>
      <c r="BR63" s="227">
        <f>IF(BP63=Punktsystem!$B$5,IF(AND(Punktsystem!$I$14&lt;&gt;"",'alle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BS63" s="231">
        <f>IF(OR('alle Spiele'!BS63="",'alle Spiele'!BT63=""),0,IF(AND('alle Spiele'!$H63='alle Spiele'!BS63,'alle Spiele'!$J63='alle Spiele'!BT63),Punktsystem!$B$5,IF(OR(AND('alle Spiele'!$H63-'alle Spiele'!$J63&lt;0,'alle Spiele'!BS63-'alle Spiele'!BT63&lt;0),AND('alle Spiele'!$H63-'alle Spiele'!$J63&gt;0,'alle Spiele'!BS63-'alle Spiele'!BT63&gt;0),AND('alle Spiele'!$H63-'alle Spiele'!$J63=0,'alle Spiele'!BS63-'alle Spiele'!BT63=0)),Punktsystem!$B$6,0)))</f>
        <v>0</v>
      </c>
      <c r="BT63" s="226">
        <f>IF(BS63=Punktsystem!$B$6,IF(AND(Punktsystem!$D$9&lt;&gt;"",'alle Spiele'!$H63-'alle Spiele'!$J63='alle Spiele'!BS63-'alle Spiele'!BT63,'alle Spiele'!$H63&lt;&gt;'alle Spiele'!$J63),Punktsystem!$B$9,0)+IF(AND(Punktsystem!$D$11&lt;&gt;"",OR('alle Spiele'!$H63='alle Spiele'!BS63,'alle Spiele'!$J63='alle Spiele'!BT63)),Punktsystem!$B$11,0)+IF(AND(Punktsystem!$D$10&lt;&gt;"",'alle Spiele'!$H63='alle Spiele'!$J63,'alle Spiele'!BS63='alle Spiele'!BT63,ABS('alle Spiele'!$H63-'alle Spiele'!BS63)=1),Punktsystem!$B$10,0),0)</f>
        <v>0</v>
      </c>
      <c r="BU63" s="227">
        <f>IF(BS63=Punktsystem!$B$5,IF(AND(Punktsystem!$I$14&lt;&gt;"",'alle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BV63" s="231">
        <f>IF(OR('alle Spiele'!BV63="",'alle Spiele'!BW63=""),0,IF(AND('alle Spiele'!$H63='alle Spiele'!BV63,'alle Spiele'!$J63='alle Spiele'!BW63),Punktsystem!$B$5,IF(OR(AND('alle Spiele'!$H63-'alle Spiele'!$J63&lt;0,'alle Spiele'!BV63-'alle Spiele'!BW63&lt;0),AND('alle Spiele'!$H63-'alle Spiele'!$J63&gt;0,'alle Spiele'!BV63-'alle Spiele'!BW63&gt;0),AND('alle Spiele'!$H63-'alle Spiele'!$J63=0,'alle Spiele'!BV63-'alle Spiele'!BW63=0)),Punktsystem!$B$6,0)))</f>
        <v>0</v>
      </c>
      <c r="BW63" s="226">
        <f>IF(BV63=Punktsystem!$B$6,IF(AND(Punktsystem!$D$9&lt;&gt;"",'alle Spiele'!$H63-'alle Spiele'!$J63='alle Spiele'!BV63-'alle Spiele'!BW63,'alle Spiele'!$H63&lt;&gt;'alle Spiele'!$J63),Punktsystem!$B$9,0)+IF(AND(Punktsystem!$D$11&lt;&gt;"",OR('alle Spiele'!$H63='alle Spiele'!BV63,'alle Spiele'!$J63='alle Spiele'!BW63)),Punktsystem!$B$11,0)+IF(AND(Punktsystem!$D$10&lt;&gt;"",'alle Spiele'!$H63='alle Spiele'!$J63,'alle Spiele'!BV63='alle Spiele'!BW63,ABS('alle Spiele'!$H63-'alle Spiele'!BV63)=1),Punktsystem!$B$10,0),0)</f>
        <v>0</v>
      </c>
      <c r="BX63" s="227">
        <f>IF(BV63=Punktsystem!$B$5,IF(AND(Punktsystem!$I$14&lt;&gt;"",'alle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BY63" s="231">
        <f>IF(OR('alle Spiele'!BY63="",'alle Spiele'!BZ63=""),0,IF(AND('alle Spiele'!$H63='alle Spiele'!BY63,'alle Spiele'!$J63='alle Spiele'!BZ63),Punktsystem!$B$5,IF(OR(AND('alle Spiele'!$H63-'alle Spiele'!$J63&lt;0,'alle Spiele'!BY63-'alle Spiele'!BZ63&lt;0),AND('alle Spiele'!$H63-'alle Spiele'!$J63&gt;0,'alle Spiele'!BY63-'alle Spiele'!BZ63&gt;0),AND('alle Spiele'!$H63-'alle Spiele'!$J63=0,'alle Spiele'!BY63-'alle Spiele'!BZ63=0)),Punktsystem!$B$6,0)))</f>
        <v>0</v>
      </c>
      <c r="BZ63" s="226">
        <f>IF(BY63=Punktsystem!$B$6,IF(AND(Punktsystem!$D$9&lt;&gt;"",'alle Spiele'!$H63-'alle Spiele'!$J63='alle Spiele'!BY63-'alle Spiele'!BZ63,'alle Spiele'!$H63&lt;&gt;'alle Spiele'!$J63),Punktsystem!$B$9,0)+IF(AND(Punktsystem!$D$11&lt;&gt;"",OR('alle Spiele'!$H63='alle Spiele'!BY63,'alle Spiele'!$J63='alle Spiele'!BZ63)),Punktsystem!$B$11,0)+IF(AND(Punktsystem!$D$10&lt;&gt;"",'alle Spiele'!$H63='alle Spiele'!$J63,'alle Spiele'!BY63='alle Spiele'!BZ63,ABS('alle Spiele'!$H63-'alle Spiele'!BY63)=1),Punktsystem!$B$10,0),0)</f>
        <v>0</v>
      </c>
      <c r="CA63" s="227">
        <f>IF(BY63=Punktsystem!$B$5,IF(AND(Punktsystem!$I$14&lt;&gt;"",'alle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CB63" s="231">
        <f>IF(OR('alle Spiele'!CB63="",'alle Spiele'!CC63=""),0,IF(AND('alle Spiele'!$H63='alle Spiele'!CB63,'alle Spiele'!$J63='alle Spiele'!CC63),Punktsystem!$B$5,IF(OR(AND('alle Spiele'!$H63-'alle Spiele'!$J63&lt;0,'alle Spiele'!CB63-'alle Spiele'!CC63&lt;0),AND('alle Spiele'!$H63-'alle Spiele'!$J63&gt;0,'alle Spiele'!CB63-'alle Spiele'!CC63&gt;0),AND('alle Spiele'!$H63-'alle Spiele'!$J63=0,'alle Spiele'!CB63-'alle Spiele'!CC63=0)),Punktsystem!$B$6,0)))</f>
        <v>0</v>
      </c>
      <c r="CC63" s="226">
        <f>IF(CB63=Punktsystem!$B$6,IF(AND(Punktsystem!$D$9&lt;&gt;"",'alle Spiele'!$H63-'alle Spiele'!$J63='alle Spiele'!CB63-'alle Spiele'!CC63,'alle Spiele'!$H63&lt;&gt;'alle Spiele'!$J63),Punktsystem!$B$9,0)+IF(AND(Punktsystem!$D$11&lt;&gt;"",OR('alle Spiele'!$H63='alle Spiele'!CB63,'alle Spiele'!$J63='alle Spiele'!CC63)),Punktsystem!$B$11,0)+IF(AND(Punktsystem!$D$10&lt;&gt;"",'alle Spiele'!$H63='alle Spiele'!$J63,'alle Spiele'!CB63='alle Spiele'!CC63,ABS('alle Spiele'!$H63-'alle Spiele'!CB63)=1),Punktsystem!$B$10,0),0)</f>
        <v>0</v>
      </c>
      <c r="CD63" s="227">
        <f>IF(CB63=Punktsystem!$B$5,IF(AND(Punktsystem!$I$14&lt;&gt;"",'alle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CE63" s="231">
        <f>IF(OR('alle Spiele'!CE63="",'alle Spiele'!CF63=""),0,IF(AND('alle Spiele'!$H63='alle Spiele'!CE63,'alle Spiele'!$J63='alle Spiele'!CF63),Punktsystem!$B$5,IF(OR(AND('alle Spiele'!$H63-'alle Spiele'!$J63&lt;0,'alle Spiele'!CE63-'alle Spiele'!CF63&lt;0),AND('alle Spiele'!$H63-'alle Spiele'!$J63&gt;0,'alle Spiele'!CE63-'alle Spiele'!CF63&gt;0),AND('alle Spiele'!$H63-'alle Spiele'!$J63=0,'alle Spiele'!CE63-'alle Spiele'!CF63=0)),Punktsystem!$B$6,0)))</f>
        <v>0</v>
      </c>
      <c r="CF63" s="226">
        <f>IF(CE63=Punktsystem!$B$6,IF(AND(Punktsystem!$D$9&lt;&gt;"",'alle Spiele'!$H63-'alle Spiele'!$J63='alle Spiele'!CE63-'alle Spiele'!CF63,'alle Spiele'!$H63&lt;&gt;'alle Spiele'!$J63),Punktsystem!$B$9,0)+IF(AND(Punktsystem!$D$11&lt;&gt;"",OR('alle Spiele'!$H63='alle Spiele'!CE63,'alle Spiele'!$J63='alle Spiele'!CF63)),Punktsystem!$B$11,0)+IF(AND(Punktsystem!$D$10&lt;&gt;"",'alle Spiele'!$H63='alle Spiele'!$J63,'alle Spiele'!CE63='alle Spiele'!CF63,ABS('alle Spiele'!$H63-'alle Spiele'!CE63)=1),Punktsystem!$B$10,0),0)</f>
        <v>0</v>
      </c>
      <c r="CG63" s="227">
        <f>IF(CE63=Punktsystem!$B$5,IF(AND(Punktsystem!$I$14&lt;&gt;"",'alle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CH63" s="231">
        <f>IF(OR('alle Spiele'!CH63="",'alle Spiele'!CI63=""),0,IF(AND('alle Spiele'!$H63='alle Spiele'!CH63,'alle Spiele'!$J63='alle Spiele'!CI63),Punktsystem!$B$5,IF(OR(AND('alle Spiele'!$H63-'alle Spiele'!$J63&lt;0,'alle Spiele'!CH63-'alle Spiele'!CI63&lt;0),AND('alle Spiele'!$H63-'alle Spiele'!$J63&gt;0,'alle Spiele'!CH63-'alle Spiele'!CI63&gt;0),AND('alle Spiele'!$H63-'alle Spiele'!$J63=0,'alle Spiele'!CH63-'alle Spiele'!CI63=0)),Punktsystem!$B$6,0)))</f>
        <v>0</v>
      </c>
      <c r="CI63" s="226">
        <f>IF(CH63=Punktsystem!$B$6,IF(AND(Punktsystem!$D$9&lt;&gt;"",'alle Spiele'!$H63-'alle Spiele'!$J63='alle Spiele'!CH63-'alle Spiele'!CI63,'alle Spiele'!$H63&lt;&gt;'alle Spiele'!$J63),Punktsystem!$B$9,0)+IF(AND(Punktsystem!$D$11&lt;&gt;"",OR('alle Spiele'!$H63='alle Spiele'!CH63,'alle Spiele'!$J63='alle Spiele'!CI63)),Punktsystem!$B$11,0)+IF(AND(Punktsystem!$D$10&lt;&gt;"",'alle Spiele'!$H63='alle Spiele'!$J63,'alle Spiele'!CH63='alle Spiele'!CI63,ABS('alle Spiele'!$H63-'alle Spiele'!CH63)=1),Punktsystem!$B$10,0),0)</f>
        <v>0</v>
      </c>
      <c r="CJ63" s="227">
        <f>IF(CH63=Punktsystem!$B$5,IF(AND(Punktsystem!$I$14&lt;&gt;"",'alle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CK63" s="231">
        <f>IF(OR('alle Spiele'!CK63="",'alle Spiele'!CL63=""),0,IF(AND('alle Spiele'!$H63='alle Spiele'!CK63,'alle Spiele'!$J63='alle Spiele'!CL63),Punktsystem!$B$5,IF(OR(AND('alle Spiele'!$H63-'alle Spiele'!$J63&lt;0,'alle Spiele'!CK63-'alle Spiele'!CL63&lt;0),AND('alle Spiele'!$H63-'alle Spiele'!$J63&gt;0,'alle Spiele'!CK63-'alle Spiele'!CL63&gt;0),AND('alle Spiele'!$H63-'alle Spiele'!$J63=0,'alle Spiele'!CK63-'alle Spiele'!CL63=0)),Punktsystem!$B$6,0)))</f>
        <v>0</v>
      </c>
      <c r="CL63" s="226">
        <f>IF(CK63=Punktsystem!$B$6,IF(AND(Punktsystem!$D$9&lt;&gt;"",'alle Spiele'!$H63-'alle Spiele'!$J63='alle Spiele'!CK63-'alle Spiele'!CL63,'alle Spiele'!$H63&lt;&gt;'alle Spiele'!$J63),Punktsystem!$B$9,0)+IF(AND(Punktsystem!$D$11&lt;&gt;"",OR('alle Spiele'!$H63='alle Spiele'!CK63,'alle Spiele'!$J63='alle Spiele'!CL63)),Punktsystem!$B$11,0)+IF(AND(Punktsystem!$D$10&lt;&gt;"",'alle Spiele'!$H63='alle Spiele'!$J63,'alle Spiele'!CK63='alle Spiele'!CL63,ABS('alle Spiele'!$H63-'alle Spiele'!CK63)=1),Punktsystem!$B$10,0),0)</f>
        <v>0</v>
      </c>
      <c r="CM63" s="227">
        <f>IF(CK63=Punktsystem!$B$5,IF(AND(Punktsystem!$I$14&lt;&gt;"",'alle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CN63" s="231">
        <f>IF(OR('alle Spiele'!CN63="",'alle Spiele'!CO63=""),0,IF(AND('alle Spiele'!$H63='alle Spiele'!CN63,'alle Spiele'!$J63='alle Spiele'!CO63),Punktsystem!$B$5,IF(OR(AND('alle Spiele'!$H63-'alle Spiele'!$J63&lt;0,'alle Spiele'!CN63-'alle Spiele'!CO63&lt;0),AND('alle Spiele'!$H63-'alle Spiele'!$J63&gt;0,'alle Spiele'!CN63-'alle Spiele'!CO63&gt;0),AND('alle Spiele'!$H63-'alle Spiele'!$J63=0,'alle Spiele'!CN63-'alle Spiele'!CO63=0)),Punktsystem!$B$6,0)))</f>
        <v>0</v>
      </c>
      <c r="CO63" s="226">
        <f>IF(CN63=Punktsystem!$B$6,IF(AND(Punktsystem!$D$9&lt;&gt;"",'alle Spiele'!$H63-'alle Spiele'!$J63='alle Spiele'!CN63-'alle Spiele'!CO63,'alle Spiele'!$H63&lt;&gt;'alle Spiele'!$J63),Punktsystem!$B$9,0)+IF(AND(Punktsystem!$D$11&lt;&gt;"",OR('alle Spiele'!$H63='alle Spiele'!CN63,'alle Spiele'!$J63='alle Spiele'!CO63)),Punktsystem!$B$11,0)+IF(AND(Punktsystem!$D$10&lt;&gt;"",'alle Spiele'!$H63='alle Spiele'!$J63,'alle Spiele'!CN63='alle Spiele'!CO63,ABS('alle Spiele'!$H63-'alle Spiele'!CN63)=1),Punktsystem!$B$10,0),0)</f>
        <v>0</v>
      </c>
      <c r="CP63" s="227">
        <f>IF(CN63=Punktsystem!$B$5,IF(AND(Punktsystem!$I$14&lt;&gt;"",'alle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CQ63" s="231">
        <f>IF(OR('alle Spiele'!CQ63="",'alle Spiele'!CR63=""),0,IF(AND('alle Spiele'!$H63='alle Spiele'!CQ63,'alle Spiele'!$J63='alle Spiele'!CR63),Punktsystem!$B$5,IF(OR(AND('alle Spiele'!$H63-'alle Spiele'!$J63&lt;0,'alle Spiele'!CQ63-'alle Spiele'!CR63&lt;0),AND('alle Spiele'!$H63-'alle Spiele'!$J63&gt;0,'alle Spiele'!CQ63-'alle Spiele'!CR63&gt;0),AND('alle Spiele'!$H63-'alle Spiele'!$J63=0,'alle Spiele'!CQ63-'alle Spiele'!CR63=0)),Punktsystem!$B$6,0)))</f>
        <v>0</v>
      </c>
      <c r="CR63" s="226">
        <f>IF(CQ63=Punktsystem!$B$6,IF(AND(Punktsystem!$D$9&lt;&gt;"",'alle Spiele'!$H63-'alle Spiele'!$J63='alle Spiele'!CQ63-'alle Spiele'!CR63,'alle Spiele'!$H63&lt;&gt;'alle Spiele'!$J63),Punktsystem!$B$9,0)+IF(AND(Punktsystem!$D$11&lt;&gt;"",OR('alle Spiele'!$H63='alle Spiele'!CQ63,'alle Spiele'!$J63='alle Spiele'!CR63)),Punktsystem!$B$11,0)+IF(AND(Punktsystem!$D$10&lt;&gt;"",'alle Spiele'!$H63='alle Spiele'!$J63,'alle Spiele'!CQ63='alle Spiele'!CR63,ABS('alle Spiele'!$H63-'alle Spiele'!CQ63)=1),Punktsystem!$B$10,0),0)</f>
        <v>0</v>
      </c>
      <c r="CS63" s="227">
        <f>IF(CQ63=Punktsystem!$B$5,IF(AND(Punktsystem!$I$14&lt;&gt;"",'alle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CT63" s="231">
        <f>IF(OR('alle Spiele'!CT63="",'alle Spiele'!CU63=""),0,IF(AND('alle Spiele'!$H63='alle Spiele'!CT63,'alle Spiele'!$J63='alle Spiele'!CU63),Punktsystem!$B$5,IF(OR(AND('alle Spiele'!$H63-'alle Spiele'!$J63&lt;0,'alle Spiele'!CT63-'alle Spiele'!CU63&lt;0),AND('alle Spiele'!$H63-'alle Spiele'!$J63&gt;0,'alle Spiele'!CT63-'alle Spiele'!CU63&gt;0),AND('alle Spiele'!$H63-'alle Spiele'!$J63=0,'alle Spiele'!CT63-'alle Spiele'!CU63=0)),Punktsystem!$B$6,0)))</f>
        <v>0</v>
      </c>
      <c r="CU63" s="226">
        <f>IF(CT63=Punktsystem!$B$6,IF(AND(Punktsystem!$D$9&lt;&gt;"",'alle Spiele'!$H63-'alle Spiele'!$J63='alle Spiele'!CT63-'alle Spiele'!CU63,'alle Spiele'!$H63&lt;&gt;'alle Spiele'!$J63),Punktsystem!$B$9,0)+IF(AND(Punktsystem!$D$11&lt;&gt;"",OR('alle Spiele'!$H63='alle Spiele'!CT63,'alle Spiele'!$J63='alle Spiele'!CU63)),Punktsystem!$B$11,0)+IF(AND(Punktsystem!$D$10&lt;&gt;"",'alle Spiele'!$H63='alle Spiele'!$J63,'alle Spiele'!CT63='alle Spiele'!CU63,ABS('alle Spiele'!$H63-'alle Spiele'!CT63)=1),Punktsystem!$B$10,0),0)</f>
        <v>0</v>
      </c>
      <c r="CV63" s="227">
        <f>IF(CT63=Punktsystem!$B$5,IF(AND(Punktsystem!$I$14&lt;&gt;"",'alle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CW63" s="231">
        <f>IF(OR('alle Spiele'!CW63="",'alle Spiele'!CX63=""),0,IF(AND('alle Spiele'!$H63='alle Spiele'!CW63,'alle Spiele'!$J63='alle Spiele'!CX63),Punktsystem!$B$5,IF(OR(AND('alle Spiele'!$H63-'alle Spiele'!$J63&lt;0,'alle Spiele'!CW63-'alle Spiele'!CX63&lt;0),AND('alle Spiele'!$H63-'alle Spiele'!$J63&gt;0,'alle Spiele'!CW63-'alle Spiele'!CX63&gt;0),AND('alle Spiele'!$H63-'alle Spiele'!$J63=0,'alle Spiele'!CW63-'alle Spiele'!CX63=0)),Punktsystem!$B$6,0)))</f>
        <v>0</v>
      </c>
      <c r="CX63" s="226">
        <f>IF(CW63=Punktsystem!$B$6,IF(AND(Punktsystem!$D$9&lt;&gt;"",'alle Spiele'!$H63-'alle Spiele'!$J63='alle Spiele'!CW63-'alle Spiele'!CX63,'alle Spiele'!$H63&lt;&gt;'alle Spiele'!$J63),Punktsystem!$B$9,0)+IF(AND(Punktsystem!$D$11&lt;&gt;"",OR('alle Spiele'!$H63='alle Spiele'!CW63,'alle Spiele'!$J63='alle Spiele'!CX63)),Punktsystem!$B$11,0)+IF(AND(Punktsystem!$D$10&lt;&gt;"",'alle Spiele'!$H63='alle Spiele'!$J63,'alle Spiele'!CW63='alle Spiele'!CX63,ABS('alle Spiele'!$H63-'alle Spiele'!CW63)=1),Punktsystem!$B$10,0),0)</f>
        <v>0</v>
      </c>
      <c r="CY63" s="227">
        <f>IF(CW63=Punktsystem!$B$5,IF(AND(Punktsystem!$I$14&lt;&gt;"",'alle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CZ63" s="231">
        <f>IF(OR('alle Spiele'!CZ63="",'alle Spiele'!DA63=""),0,IF(AND('alle Spiele'!$H63='alle Spiele'!CZ63,'alle Spiele'!$J63='alle Spiele'!DA63),Punktsystem!$B$5,IF(OR(AND('alle Spiele'!$H63-'alle Spiele'!$J63&lt;0,'alle Spiele'!CZ63-'alle Spiele'!DA63&lt;0),AND('alle Spiele'!$H63-'alle Spiele'!$J63&gt;0,'alle Spiele'!CZ63-'alle Spiele'!DA63&gt;0),AND('alle Spiele'!$H63-'alle Spiele'!$J63=0,'alle Spiele'!CZ63-'alle Spiele'!DA63=0)),Punktsystem!$B$6,0)))</f>
        <v>0</v>
      </c>
      <c r="DA63" s="226">
        <f>IF(CZ63=Punktsystem!$B$6,IF(AND(Punktsystem!$D$9&lt;&gt;"",'alle Spiele'!$H63-'alle Spiele'!$J63='alle Spiele'!CZ63-'alle Spiele'!DA63,'alle Spiele'!$H63&lt;&gt;'alle Spiele'!$J63),Punktsystem!$B$9,0)+IF(AND(Punktsystem!$D$11&lt;&gt;"",OR('alle Spiele'!$H63='alle Spiele'!CZ63,'alle Spiele'!$J63='alle Spiele'!DA63)),Punktsystem!$B$11,0)+IF(AND(Punktsystem!$D$10&lt;&gt;"",'alle Spiele'!$H63='alle Spiele'!$J63,'alle Spiele'!CZ63='alle Spiele'!DA63,ABS('alle Spiele'!$H63-'alle Spiele'!CZ63)=1),Punktsystem!$B$10,0),0)</f>
        <v>0</v>
      </c>
      <c r="DB63" s="227">
        <f>IF(CZ63=Punktsystem!$B$5,IF(AND(Punktsystem!$I$14&lt;&gt;"",'alle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DC63" s="231">
        <f>IF(OR('alle Spiele'!DC63="",'alle Spiele'!DD63=""),0,IF(AND('alle Spiele'!$H63='alle Spiele'!DC63,'alle Spiele'!$J63='alle Spiele'!DD63),Punktsystem!$B$5,IF(OR(AND('alle Spiele'!$H63-'alle Spiele'!$J63&lt;0,'alle Spiele'!DC63-'alle Spiele'!DD63&lt;0),AND('alle Spiele'!$H63-'alle Spiele'!$J63&gt;0,'alle Spiele'!DC63-'alle Spiele'!DD63&gt;0),AND('alle Spiele'!$H63-'alle Spiele'!$J63=0,'alle Spiele'!DC63-'alle Spiele'!DD63=0)),Punktsystem!$B$6,0)))</f>
        <v>0</v>
      </c>
      <c r="DD63" s="226">
        <f>IF(DC63=Punktsystem!$B$6,IF(AND(Punktsystem!$D$9&lt;&gt;"",'alle Spiele'!$H63-'alle Spiele'!$J63='alle Spiele'!DC63-'alle Spiele'!DD63,'alle Spiele'!$H63&lt;&gt;'alle Spiele'!$J63),Punktsystem!$B$9,0)+IF(AND(Punktsystem!$D$11&lt;&gt;"",OR('alle Spiele'!$H63='alle Spiele'!DC63,'alle Spiele'!$J63='alle Spiele'!DD63)),Punktsystem!$B$11,0)+IF(AND(Punktsystem!$D$10&lt;&gt;"",'alle Spiele'!$H63='alle Spiele'!$J63,'alle Spiele'!DC63='alle Spiele'!DD63,ABS('alle Spiele'!$H63-'alle Spiele'!DC63)=1),Punktsystem!$B$10,0),0)</f>
        <v>0</v>
      </c>
      <c r="DE63" s="227">
        <f>IF(DC63=Punktsystem!$B$5,IF(AND(Punktsystem!$I$14&lt;&gt;"",'alle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DF63" s="231">
        <f>IF(OR('alle Spiele'!DF63="",'alle Spiele'!DG63=""),0,IF(AND('alle Spiele'!$H63='alle Spiele'!DF63,'alle Spiele'!$J63='alle Spiele'!DG63),Punktsystem!$B$5,IF(OR(AND('alle Spiele'!$H63-'alle Spiele'!$J63&lt;0,'alle Spiele'!DF63-'alle Spiele'!DG63&lt;0),AND('alle Spiele'!$H63-'alle Spiele'!$J63&gt;0,'alle Spiele'!DF63-'alle Spiele'!DG63&gt;0),AND('alle Spiele'!$H63-'alle Spiele'!$J63=0,'alle Spiele'!DF63-'alle Spiele'!DG63=0)),Punktsystem!$B$6,0)))</f>
        <v>0</v>
      </c>
      <c r="DG63" s="226">
        <f>IF(DF63=Punktsystem!$B$6,IF(AND(Punktsystem!$D$9&lt;&gt;"",'alle Spiele'!$H63-'alle Spiele'!$J63='alle Spiele'!DF63-'alle Spiele'!DG63,'alle Spiele'!$H63&lt;&gt;'alle Spiele'!$J63),Punktsystem!$B$9,0)+IF(AND(Punktsystem!$D$11&lt;&gt;"",OR('alle Spiele'!$H63='alle Spiele'!DF63,'alle Spiele'!$J63='alle Spiele'!DG63)),Punktsystem!$B$11,0)+IF(AND(Punktsystem!$D$10&lt;&gt;"",'alle Spiele'!$H63='alle Spiele'!$J63,'alle Spiele'!DF63='alle Spiele'!DG63,ABS('alle Spiele'!$H63-'alle Spiele'!DF63)=1),Punktsystem!$B$10,0),0)</f>
        <v>0</v>
      </c>
      <c r="DH63" s="227">
        <f>IF(DF63=Punktsystem!$B$5,IF(AND(Punktsystem!$I$14&lt;&gt;"",'alle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DI63" s="231">
        <f>IF(OR('alle Spiele'!DI63="",'alle Spiele'!DJ63=""),0,IF(AND('alle Spiele'!$H63='alle Spiele'!DI63,'alle Spiele'!$J63='alle Spiele'!DJ63),Punktsystem!$B$5,IF(OR(AND('alle Spiele'!$H63-'alle Spiele'!$J63&lt;0,'alle Spiele'!DI63-'alle Spiele'!DJ63&lt;0),AND('alle Spiele'!$H63-'alle Spiele'!$J63&gt;0,'alle Spiele'!DI63-'alle Spiele'!DJ63&gt;0),AND('alle Spiele'!$H63-'alle Spiele'!$J63=0,'alle Spiele'!DI63-'alle Spiele'!DJ63=0)),Punktsystem!$B$6,0)))</f>
        <v>0</v>
      </c>
      <c r="DJ63" s="226">
        <f>IF(DI63=Punktsystem!$B$6,IF(AND(Punktsystem!$D$9&lt;&gt;"",'alle Spiele'!$H63-'alle Spiele'!$J63='alle Spiele'!DI63-'alle Spiele'!DJ63,'alle Spiele'!$H63&lt;&gt;'alle Spiele'!$J63),Punktsystem!$B$9,0)+IF(AND(Punktsystem!$D$11&lt;&gt;"",OR('alle Spiele'!$H63='alle Spiele'!DI63,'alle Spiele'!$J63='alle Spiele'!DJ63)),Punktsystem!$B$11,0)+IF(AND(Punktsystem!$D$10&lt;&gt;"",'alle Spiele'!$H63='alle Spiele'!$J63,'alle Spiele'!DI63='alle Spiele'!DJ63,ABS('alle Spiele'!$H63-'alle Spiele'!DI63)=1),Punktsystem!$B$10,0),0)</f>
        <v>0</v>
      </c>
      <c r="DK63" s="227">
        <f>IF(DI63=Punktsystem!$B$5,IF(AND(Punktsystem!$I$14&lt;&gt;"",'alle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DL63" s="231">
        <f>IF(OR('alle Spiele'!DL63="",'alle Spiele'!DM63=""),0,IF(AND('alle Spiele'!$H63='alle Spiele'!DL63,'alle Spiele'!$J63='alle Spiele'!DM63),Punktsystem!$B$5,IF(OR(AND('alle Spiele'!$H63-'alle Spiele'!$J63&lt;0,'alle Spiele'!DL63-'alle Spiele'!DM63&lt;0),AND('alle Spiele'!$H63-'alle Spiele'!$J63&gt;0,'alle Spiele'!DL63-'alle Spiele'!DM63&gt;0),AND('alle Spiele'!$H63-'alle Spiele'!$J63=0,'alle Spiele'!DL63-'alle Spiele'!DM63=0)),Punktsystem!$B$6,0)))</f>
        <v>0</v>
      </c>
      <c r="DM63" s="226">
        <f>IF(DL63=Punktsystem!$B$6,IF(AND(Punktsystem!$D$9&lt;&gt;"",'alle Spiele'!$H63-'alle Spiele'!$J63='alle Spiele'!DL63-'alle Spiele'!DM63,'alle Spiele'!$H63&lt;&gt;'alle Spiele'!$J63),Punktsystem!$B$9,0)+IF(AND(Punktsystem!$D$11&lt;&gt;"",OR('alle Spiele'!$H63='alle Spiele'!DL63,'alle Spiele'!$J63='alle Spiele'!DM63)),Punktsystem!$B$11,0)+IF(AND(Punktsystem!$D$10&lt;&gt;"",'alle Spiele'!$H63='alle Spiele'!$J63,'alle Spiele'!DL63='alle Spiele'!DM63,ABS('alle Spiele'!$H63-'alle Spiele'!DL63)=1),Punktsystem!$B$10,0),0)</f>
        <v>0</v>
      </c>
      <c r="DN63" s="227">
        <f>IF(DL63=Punktsystem!$B$5,IF(AND(Punktsystem!$I$14&lt;&gt;"",'alle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DO63" s="231">
        <f>IF(OR('alle Spiele'!DO63="",'alle Spiele'!DP63=""),0,IF(AND('alle Spiele'!$H63='alle Spiele'!DO63,'alle Spiele'!$J63='alle Spiele'!DP63),Punktsystem!$B$5,IF(OR(AND('alle Spiele'!$H63-'alle Spiele'!$J63&lt;0,'alle Spiele'!DO63-'alle Spiele'!DP63&lt;0),AND('alle Spiele'!$H63-'alle Spiele'!$J63&gt;0,'alle Spiele'!DO63-'alle Spiele'!DP63&gt;0),AND('alle Spiele'!$H63-'alle Spiele'!$J63=0,'alle Spiele'!DO63-'alle Spiele'!DP63=0)),Punktsystem!$B$6,0)))</f>
        <v>0</v>
      </c>
      <c r="DP63" s="226">
        <f>IF(DO63=Punktsystem!$B$6,IF(AND(Punktsystem!$D$9&lt;&gt;"",'alle Spiele'!$H63-'alle Spiele'!$J63='alle Spiele'!DO63-'alle Spiele'!DP63,'alle Spiele'!$H63&lt;&gt;'alle Spiele'!$J63),Punktsystem!$B$9,0)+IF(AND(Punktsystem!$D$11&lt;&gt;"",OR('alle Spiele'!$H63='alle Spiele'!DO63,'alle Spiele'!$J63='alle Spiele'!DP63)),Punktsystem!$B$11,0)+IF(AND(Punktsystem!$D$10&lt;&gt;"",'alle Spiele'!$H63='alle Spiele'!$J63,'alle Spiele'!DO63='alle Spiele'!DP63,ABS('alle Spiele'!$H63-'alle Spiele'!DO63)=1),Punktsystem!$B$10,0),0)</f>
        <v>0</v>
      </c>
      <c r="DQ63" s="227">
        <f>IF(DO63=Punktsystem!$B$5,IF(AND(Punktsystem!$I$14&lt;&gt;"",'alle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DR63" s="231">
        <f>IF(OR('alle Spiele'!DR63="",'alle Spiele'!DS63=""),0,IF(AND('alle Spiele'!$H63='alle Spiele'!DR63,'alle Spiele'!$J63='alle Spiele'!DS63),Punktsystem!$B$5,IF(OR(AND('alle Spiele'!$H63-'alle Spiele'!$J63&lt;0,'alle Spiele'!DR63-'alle Spiele'!DS63&lt;0),AND('alle Spiele'!$H63-'alle Spiele'!$J63&gt;0,'alle Spiele'!DR63-'alle Spiele'!DS63&gt;0),AND('alle Spiele'!$H63-'alle Spiele'!$J63=0,'alle Spiele'!DR63-'alle Spiele'!DS63=0)),Punktsystem!$B$6,0)))</f>
        <v>0</v>
      </c>
      <c r="DS63" s="226">
        <f>IF(DR63=Punktsystem!$B$6,IF(AND(Punktsystem!$D$9&lt;&gt;"",'alle Spiele'!$H63-'alle Spiele'!$J63='alle Spiele'!DR63-'alle Spiele'!DS63,'alle Spiele'!$H63&lt;&gt;'alle Spiele'!$J63),Punktsystem!$B$9,0)+IF(AND(Punktsystem!$D$11&lt;&gt;"",OR('alle Spiele'!$H63='alle Spiele'!DR63,'alle Spiele'!$J63='alle Spiele'!DS63)),Punktsystem!$B$11,0)+IF(AND(Punktsystem!$D$10&lt;&gt;"",'alle Spiele'!$H63='alle Spiele'!$J63,'alle Spiele'!DR63='alle Spiele'!DS63,ABS('alle Spiele'!$H63-'alle Spiele'!DR63)=1),Punktsystem!$B$10,0),0)</f>
        <v>0</v>
      </c>
      <c r="DT63" s="227">
        <f>IF(DR63=Punktsystem!$B$5,IF(AND(Punktsystem!$I$14&lt;&gt;"",'alle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DU63" s="231">
        <f>IF(OR('alle Spiele'!DU63="",'alle Spiele'!DV63=""),0,IF(AND('alle Spiele'!$H63='alle Spiele'!DU63,'alle Spiele'!$J63='alle Spiele'!DV63),Punktsystem!$B$5,IF(OR(AND('alle Spiele'!$H63-'alle Spiele'!$J63&lt;0,'alle Spiele'!DU63-'alle Spiele'!DV63&lt;0),AND('alle Spiele'!$H63-'alle Spiele'!$J63&gt;0,'alle Spiele'!DU63-'alle Spiele'!DV63&gt;0),AND('alle Spiele'!$H63-'alle Spiele'!$J63=0,'alle Spiele'!DU63-'alle Spiele'!DV63=0)),Punktsystem!$B$6,0)))</f>
        <v>0</v>
      </c>
      <c r="DV63" s="226">
        <f>IF(DU63=Punktsystem!$B$6,IF(AND(Punktsystem!$D$9&lt;&gt;"",'alle Spiele'!$H63-'alle Spiele'!$J63='alle Spiele'!DU63-'alle Spiele'!DV63,'alle Spiele'!$H63&lt;&gt;'alle Spiele'!$J63),Punktsystem!$B$9,0)+IF(AND(Punktsystem!$D$11&lt;&gt;"",OR('alle Spiele'!$H63='alle Spiele'!DU63,'alle Spiele'!$J63='alle Spiele'!DV63)),Punktsystem!$B$11,0)+IF(AND(Punktsystem!$D$10&lt;&gt;"",'alle Spiele'!$H63='alle Spiele'!$J63,'alle Spiele'!DU63='alle Spiele'!DV63,ABS('alle Spiele'!$H63-'alle Spiele'!DU63)=1),Punktsystem!$B$10,0),0)</f>
        <v>0</v>
      </c>
      <c r="DW63" s="227">
        <f>IF(DU63=Punktsystem!$B$5,IF(AND(Punktsystem!$I$14&lt;&gt;"",'alle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DX63" s="231">
        <f>IF(OR('alle Spiele'!DX63="",'alle Spiele'!DY63=""),0,IF(AND('alle Spiele'!$H63='alle Spiele'!DX63,'alle Spiele'!$J63='alle Spiele'!DY63),Punktsystem!$B$5,IF(OR(AND('alle Spiele'!$H63-'alle Spiele'!$J63&lt;0,'alle Spiele'!DX63-'alle Spiele'!DY63&lt;0),AND('alle Spiele'!$H63-'alle Spiele'!$J63&gt;0,'alle Spiele'!DX63-'alle Spiele'!DY63&gt;0),AND('alle Spiele'!$H63-'alle Spiele'!$J63=0,'alle Spiele'!DX63-'alle Spiele'!DY63=0)),Punktsystem!$B$6,0)))</f>
        <v>0</v>
      </c>
      <c r="DY63" s="226">
        <f>IF(DX63=Punktsystem!$B$6,IF(AND(Punktsystem!$D$9&lt;&gt;"",'alle Spiele'!$H63-'alle Spiele'!$J63='alle Spiele'!DX63-'alle Spiele'!DY63,'alle Spiele'!$H63&lt;&gt;'alle Spiele'!$J63),Punktsystem!$B$9,0)+IF(AND(Punktsystem!$D$11&lt;&gt;"",OR('alle Spiele'!$H63='alle Spiele'!DX63,'alle Spiele'!$J63='alle Spiele'!DY63)),Punktsystem!$B$11,0)+IF(AND(Punktsystem!$D$10&lt;&gt;"",'alle Spiele'!$H63='alle Spiele'!$J63,'alle Spiele'!DX63='alle Spiele'!DY63,ABS('alle Spiele'!$H63-'alle Spiele'!DX63)=1),Punktsystem!$B$10,0),0)</f>
        <v>0</v>
      </c>
      <c r="DZ63" s="227">
        <f>IF(DX63=Punktsystem!$B$5,IF(AND(Punktsystem!$I$14&lt;&gt;"",'alle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EA63" s="231">
        <f>IF(OR('alle Spiele'!EA63="",'alle Spiele'!EB63=""),0,IF(AND('alle Spiele'!$H63='alle Spiele'!EA63,'alle Spiele'!$J63='alle Spiele'!EB63),Punktsystem!$B$5,IF(OR(AND('alle Spiele'!$H63-'alle Spiele'!$J63&lt;0,'alle Spiele'!EA63-'alle Spiele'!EB63&lt;0),AND('alle Spiele'!$H63-'alle Spiele'!$J63&gt;0,'alle Spiele'!EA63-'alle Spiele'!EB63&gt;0),AND('alle Spiele'!$H63-'alle Spiele'!$J63=0,'alle Spiele'!EA63-'alle Spiele'!EB63=0)),Punktsystem!$B$6,0)))</f>
        <v>0</v>
      </c>
      <c r="EB63" s="226">
        <f>IF(EA63=Punktsystem!$B$6,IF(AND(Punktsystem!$D$9&lt;&gt;"",'alle Spiele'!$H63-'alle Spiele'!$J63='alle Spiele'!EA63-'alle Spiele'!EB63,'alle Spiele'!$H63&lt;&gt;'alle Spiele'!$J63),Punktsystem!$B$9,0)+IF(AND(Punktsystem!$D$11&lt;&gt;"",OR('alle Spiele'!$H63='alle Spiele'!EA63,'alle Spiele'!$J63='alle Spiele'!EB63)),Punktsystem!$B$11,0)+IF(AND(Punktsystem!$D$10&lt;&gt;"",'alle Spiele'!$H63='alle Spiele'!$J63,'alle Spiele'!EA63='alle Spiele'!EB63,ABS('alle Spiele'!$H63-'alle Spiele'!EA63)=1),Punktsystem!$B$10,0),0)</f>
        <v>0</v>
      </c>
      <c r="EC63" s="227">
        <f>IF(EA63=Punktsystem!$B$5,IF(AND(Punktsystem!$I$14&lt;&gt;"",'alle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ED63" s="231">
        <f>IF(OR('alle Spiele'!ED63="",'alle Spiele'!EE63=""),0,IF(AND('alle Spiele'!$H63='alle Spiele'!ED63,'alle Spiele'!$J63='alle Spiele'!EE63),Punktsystem!$B$5,IF(OR(AND('alle Spiele'!$H63-'alle Spiele'!$J63&lt;0,'alle Spiele'!ED63-'alle Spiele'!EE63&lt;0),AND('alle Spiele'!$H63-'alle Spiele'!$J63&gt;0,'alle Spiele'!ED63-'alle Spiele'!EE63&gt;0),AND('alle Spiele'!$H63-'alle Spiele'!$J63=0,'alle Spiele'!ED63-'alle Spiele'!EE63=0)),Punktsystem!$B$6,0)))</f>
        <v>0</v>
      </c>
      <c r="EE63" s="226">
        <f>IF(ED63=Punktsystem!$B$6,IF(AND(Punktsystem!$D$9&lt;&gt;"",'alle Spiele'!$H63-'alle Spiele'!$J63='alle Spiele'!ED63-'alle Spiele'!EE63,'alle Spiele'!$H63&lt;&gt;'alle Spiele'!$J63),Punktsystem!$B$9,0)+IF(AND(Punktsystem!$D$11&lt;&gt;"",OR('alle Spiele'!$H63='alle Spiele'!ED63,'alle Spiele'!$J63='alle Spiele'!EE63)),Punktsystem!$B$11,0)+IF(AND(Punktsystem!$D$10&lt;&gt;"",'alle Spiele'!$H63='alle Spiele'!$J63,'alle Spiele'!ED63='alle Spiele'!EE63,ABS('alle Spiele'!$H63-'alle Spiele'!ED63)=1),Punktsystem!$B$10,0),0)</f>
        <v>0</v>
      </c>
      <c r="EF63" s="227">
        <f>IF(ED63=Punktsystem!$B$5,IF(AND(Punktsystem!$I$14&lt;&gt;"",'alle Spiele'!$H63+'alle Spiele'!$J63&gt;Punktsystem!$D$14),('alle Spiele'!$H63+'alle Spiele'!$J63-Punktsystem!$D$14)*Punktsystem!$F$14,0)+IF(AND(Punktsystem!$I$15&lt;&gt;"",ABS('alle Spiele'!$H63-'alle Spiele'!$J63)&gt;Punktsystem!$D$15),(ABS('alle Spiele'!$H63-'alle Spiele'!$J63)-Punktsystem!$D$15)*Punktsystem!$F$15,0),0)</f>
        <v>0</v>
      </c>
      <c r="EG63" s="231">
        <f>IF(OR('alle Spiele'!EG63="",'alle Spiele'!EH63=""),0,IF(AND('alle Spiele'!$H63='alle Spiele'!EG63,'alle Spiele'!$J63='alle Spiele'!EH63),Punktsystem!$B$5,IF(OR(AND('alle Spiele'!$H63-'alle Spiele'!$J63&lt;0,'alle Spiele'!EG63-'alle Spiele'!EH63&lt;0),AND('alle Spiele'!$H63-'alle Spiele'!$J63&gt;0,'alle Spiele'!EG63-'alle Spiele'!EH63&gt;0),AND('alle Spiele'!$H63-'alle Spiele'!$J63=0,'alle Spiele'!EG63-'alle Spiele'!EH63=0)),Punktsystem!$B$6,0)))</f>
        <v>0</v>
      </c>
      <c r="EH63" s="226">
        <f>IF(EG63=Punktsystem!$B$6,IF(AND(Punktsystem!$D$9&lt;&gt;"",'alle Spiele'!$H63-'alle Spiele'!$J63='alle Spiele'!EG63-'alle Spiele'!EH63,'alle Spiele'!$H63&lt;&gt;'alle Spiele'!$J63),Punktsystem!$B$9,0)+IF(AND(Punktsystem!$D$11&lt;&gt;"",OR('alle Spiele'!$H63='alle Spiele'!EG63,'alle Spiele'!$J63='alle Spiele'!EH63)),Punktsystem!$B$11,0)+IF(AND(Punktsystem!$D$10&lt;&gt;"",'alle Spiele'!$H63='alle Spiele'!$J63,'alle Spiele'!EG63='alle Spiele'!EH63,ABS('alle Spiele'!$H63-'alle Spiele'!EG63)=1),Punktsystem!$B$10,0),0)</f>
        <v>0</v>
      </c>
      <c r="EI63" s="227">
        <f>IF(EG63=Punktsystem!$B$5,IF(AND(Punktsystem!$I$14&lt;&gt;"",'alle Spiele'!$H63+'alle Spiele'!$J63&gt;Punktsystem!$D$14),('alle Spiele'!$H63+'alle Spiele'!$J63-Punktsystem!$D$14)*Punktsystem!$F$14,0)+IF(AND(Punktsystem!$I$15&lt;&gt;"",ABS('alle Spiele'!$H63-'alle Spiele'!$J63)&gt;Punktsystem!$D$15),(ABS('alle Spiele'!$H63-'alle Spiele'!$J63)-Punktsystem!$D$15)*Punktsystem!$F$15,0),0)</f>
        <v>0</v>
      </c>
    </row>
    <row r="64" spans="1:139" x14ac:dyDescent="0.2">
      <c r="A64"/>
      <c r="B64"/>
      <c r="C64"/>
      <c r="D64"/>
      <c r="E64"/>
      <c r="F64"/>
      <c r="G64"/>
      <c r="H64"/>
      <c r="J64"/>
      <c r="K64"/>
      <c r="L64"/>
      <c r="M64"/>
      <c r="N64"/>
      <c r="O64"/>
      <c r="P64"/>
      <c r="Q64"/>
      <c r="T64" s="230">
        <f>IF(OR('alle Spiele'!T64="",'alle Spiele'!U64=""),0,IF(AND('alle Spiele'!$H64='alle Spiele'!T64,'alle Spiele'!$J64='alle Spiele'!U64),Punktsystem!$B$5,IF(OR(AND('alle Spiele'!$H64-'alle Spiele'!$J64&lt;0,'alle Spiele'!T64-'alle Spiele'!U64&lt;0),AND('alle Spiele'!$H64-'alle Spiele'!$J64&gt;0,'alle Spiele'!T64-'alle Spiele'!U64&gt;0),AND('alle Spiele'!$H64-'alle Spiele'!$J64=0,'alle Spiele'!T64-'alle Spiele'!U64=0)),Punktsystem!$B$6,0)))</f>
        <v>0</v>
      </c>
      <c r="U64" s="224">
        <f>IF(T64=Punktsystem!$B$6,IF(AND(Punktsystem!$D$9&lt;&gt;"",'alle Spiele'!$H64-'alle Spiele'!$J64='alle Spiele'!T64-'alle Spiele'!U64,'alle Spiele'!$H64&lt;&gt;'alle Spiele'!$J64),Punktsystem!$B$9,0)+IF(AND(Punktsystem!$D$11&lt;&gt;"",OR('alle Spiele'!$H64='alle Spiele'!T64,'alle Spiele'!$J64='alle Spiele'!U64)),Punktsystem!$B$11,0)+IF(AND(Punktsystem!$D$10&lt;&gt;"",'alle Spiele'!$H64='alle Spiele'!$J64,'alle Spiele'!T64='alle Spiele'!U64,ABS('alle Spiele'!$H64-'alle Spiele'!T64)=1),Punktsystem!$B$10,0),0)</f>
        <v>0</v>
      </c>
      <c r="V64" s="225">
        <f>IF(T64=Punktsystem!$B$5,IF(AND(Punktsystem!$I$14&lt;&gt;"",'alle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W64" s="230">
        <f>IF(OR('alle Spiele'!W64="",'alle Spiele'!X64=""),0,IF(AND('alle Spiele'!$H64='alle Spiele'!W64,'alle Spiele'!$J64='alle Spiele'!X64),Punktsystem!$B$5,IF(OR(AND('alle Spiele'!$H64-'alle Spiele'!$J64&lt;0,'alle Spiele'!W64-'alle Spiele'!X64&lt;0),AND('alle Spiele'!$H64-'alle Spiele'!$J64&gt;0,'alle Spiele'!W64-'alle Spiele'!X64&gt;0),AND('alle Spiele'!$H64-'alle Spiele'!$J64=0,'alle Spiele'!W64-'alle Spiele'!X64=0)),Punktsystem!$B$6,0)))</f>
        <v>0</v>
      </c>
      <c r="X64" s="224">
        <f>IF(W64=Punktsystem!$B$6,IF(AND(Punktsystem!$D$9&lt;&gt;"",'alle Spiele'!$H64-'alle Spiele'!$J64='alle Spiele'!W64-'alle Spiele'!X64,'alle Spiele'!$H64&lt;&gt;'alle Spiele'!$J64),Punktsystem!$B$9,0)+IF(AND(Punktsystem!$D$11&lt;&gt;"",OR('alle Spiele'!$H64='alle Spiele'!W64,'alle Spiele'!$J64='alle Spiele'!X64)),Punktsystem!$B$11,0)+IF(AND(Punktsystem!$D$10&lt;&gt;"",'alle Spiele'!$H64='alle Spiele'!$J64,'alle Spiele'!W64='alle Spiele'!X64,ABS('alle Spiele'!$H64-'alle Spiele'!W64)=1),Punktsystem!$B$10,0),0)</f>
        <v>0</v>
      </c>
      <c r="Y64" s="225">
        <f>IF(W64=Punktsystem!$B$5,IF(AND(Punktsystem!$I$14&lt;&gt;"",'alle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Z64" s="230">
        <f>IF(OR('alle Spiele'!Z64="",'alle Spiele'!AA64=""),0,IF(AND('alle Spiele'!$H64='alle Spiele'!Z64,'alle Spiele'!$J64='alle Spiele'!AA64),Punktsystem!$B$5,IF(OR(AND('alle Spiele'!$H64-'alle Spiele'!$J64&lt;0,'alle Spiele'!Z64-'alle Spiele'!AA64&lt;0),AND('alle Spiele'!$H64-'alle Spiele'!$J64&gt;0,'alle Spiele'!Z64-'alle Spiele'!AA64&gt;0),AND('alle Spiele'!$H64-'alle Spiele'!$J64=0,'alle Spiele'!Z64-'alle Spiele'!AA64=0)),Punktsystem!$B$6,0)))</f>
        <v>0</v>
      </c>
      <c r="AA64" s="224">
        <f>IF(Z64=Punktsystem!$B$6,IF(AND(Punktsystem!$D$9&lt;&gt;"",'alle Spiele'!$H64-'alle Spiele'!$J64='alle Spiele'!Z64-'alle Spiele'!AA64,'alle Spiele'!$H64&lt;&gt;'alle Spiele'!$J64),Punktsystem!$B$9,0)+IF(AND(Punktsystem!$D$11&lt;&gt;"",OR('alle Spiele'!$H64='alle Spiele'!Z64,'alle Spiele'!$J64='alle Spiele'!AA64)),Punktsystem!$B$11,0)+IF(AND(Punktsystem!$D$10&lt;&gt;"",'alle Spiele'!$H64='alle Spiele'!$J64,'alle Spiele'!Z64='alle Spiele'!AA64,ABS('alle Spiele'!$H64-'alle Spiele'!Z64)=1),Punktsystem!$B$10,0),0)</f>
        <v>0</v>
      </c>
      <c r="AB64" s="225">
        <f>IF(Z64=Punktsystem!$B$5,IF(AND(Punktsystem!$I$14&lt;&gt;"",'alle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AC64" s="230">
        <f>IF(OR('alle Spiele'!AC64="",'alle Spiele'!AD64=""),0,IF(AND('alle Spiele'!$H64='alle Spiele'!AC64,'alle Spiele'!$J64='alle Spiele'!AD64),Punktsystem!$B$5,IF(OR(AND('alle Spiele'!$H64-'alle Spiele'!$J64&lt;0,'alle Spiele'!AC64-'alle Spiele'!AD64&lt;0),AND('alle Spiele'!$H64-'alle Spiele'!$J64&gt;0,'alle Spiele'!AC64-'alle Spiele'!AD64&gt;0),AND('alle Spiele'!$H64-'alle Spiele'!$J64=0,'alle Spiele'!AC64-'alle Spiele'!AD64=0)),Punktsystem!$B$6,0)))</f>
        <v>0</v>
      </c>
      <c r="AD64" s="224">
        <f>IF(AC64=Punktsystem!$B$6,IF(AND(Punktsystem!$D$9&lt;&gt;"",'alle Spiele'!$H64-'alle Spiele'!$J64='alle Spiele'!AC64-'alle Spiele'!AD64,'alle Spiele'!$H64&lt;&gt;'alle Spiele'!$J64),Punktsystem!$B$9,0)+IF(AND(Punktsystem!$D$11&lt;&gt;"",OR('alle Spiele'!$H64='alle Spiele'!AC64,'alle Spiele'!$J64='alle Spiele'!AD64)),Punktsystem!$B$11,0)+IF(AND(Punktsystem!$D$10&lt;&gt;"",'alle Spiele'!$H64='alle Spiele'!$J64,'alle Spiele'!AC64='alle Spiele'!AD64,ABS('alle Spiele'!$H64-'alle Spiele'!AC64)=1),Punktsystem!$B$10,0),0)</f>
        <v>0</v>
      </c>
      <c r="AE64" s="225">
        <f>IF(AC64=Punktsystem!$B$5,IF(AND(Punktsystem!$I$14&lt;&gt;"",'alle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AF64" s="230">
        <f>IF(OR('alle Spiele'!AF64="",'alle Spiele'!AG64=""),0,IF(AND('alle Spiele'!$H64='alle Spiele'!AF64,'alle Spiele'!$J64='alle Spiele'!AG64),Punktsystem!$B$5,IF(OR(AND('alle Spiele'!$H64-'alle Spiele'!$J64&lt;0,'alle Spiele'!AF64-'alle Spiele'!AG64&lt;0),AND('alle Spiele'!$H64-'alle Spiele'!$J64&gt;0,'alle Spiele'!AF64-'alle Spiele'!AG64&gt;0),AND('alle Spiele'!$H64-'alle Spiele'!$J64=0,'alle Spiele'!AF64-'alle Spiele'!AG64=0)),Punktsystem!$B$6,0)))</f>
        <v>0</v>
      </c>
      <c r="AG64" s="224">
        <f>IF(AF64=Punktsystem!$B$6,IF(AND(Punktsystem!$D$9&lt;&gt;"",'alle Spiele'!$H64-'alle Spiele'!$J64='alle Spiele'!AF64-'alle Spiele'!AG64,'alle Spiele'!$H64&lt;&gt;'alle Spiele'!$J64),Punktsystem!$B$9,0)+IF(AND(Punktsystem!$D$11&lt;&gt;"",OR('alle Spiele'!$H64='alle Spiele'!AF64,'alle Spiele'!$J64='alle Spiele'!AG64)),Punktsystem!$B$11,0)+IF(AND(Punktsystem!$D$10&lt;&gt;"",'alle Spiele'!$H64='alle Spiele'!$J64,'alle Spiele'!AF64='alle Spiele'!AG64,ABS('alle Spiele'!$H64-'alle Spiele'!AF64)=1),Punktsystem!$B$10,0),0)</f>
        <v>0</v>
      </c>
      <c r="AH64" s="225">
        <f>IF(AF64=Punktsystem!$B$5,IF(AND(Punktsystem!$I$14&lt;&gt;"",'alle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AI64" s="230">
        <f>IF(OR('alle Spiele'!AI64="",'alle Spiele'!AJ64=""),0,IF(AND('alle Spiele'!$H64='alle Spiele'!AI64,'alle Spiele'!$J64='alle Spiele'!AJ64),Punktsystem!$B$5,IF(OR(AND('alle Spiele'!$H64-'alle Spiele'!$J64&lt;0,'alle Spiele'!AI64-'alle Spiele'!AJ64&lt;0),AND('alle Spiele'!$H64-'alle Spiele'!$J64&gt;0,'alle Spiele'!AI64-'alle Spiele'!AJ64&gt;0),AND('alle Spiele'!$H64-'alle Spiele'!$J64=0,'alle Spiele'!AI64-'alle Spiele'!AJ64=0)),Punktsystem!$B$6,0)))</f>
        <v>0</v>
      </c>
      <c r="AJ64" s="224">
        <f>IF(AI64=Punktsystem!$B$6,IF(AND(Punktsystem!$D$9&lt;&gt;"",'alle Spiele'!$H64-'alle Spiele'!$J64='alle Spiele'!AI64-'alle Spiele'!AJ64,'alle Spiele'!$H64&lt;&gt;'alle Spiele'!$J64),Punktsystem!$B$9,0)+IF(AND(Punktsystem!$D$11&lt;&gt;"",OR('alle Spiele'!$H64='alle Spiele'!AI64,'alle Spiele'!$J64='alle Spiele'!AJ64)),Punktsystem!$B$11,0)+IF(AND(Punktsystem!$D$10&lt;&gt;"",'alle Spiele'!$H64='alle Spiele'!$J64,'alle Spiele'!AI64='alle Spiele'!AJ64,ABS('alle Spiele'!$H64-'alle Spiele'!AI64)=1),Punktsystem!$B$10,0),0)</f>
        <v>0</v>
      </c>
      <c r="AK64" s="225">
        <f>IF(AI64=Punktsystem!$B$5,IF(AND(Punktsystem!$I$14&lt;&gt;"",'alle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AL64" s="230">
        <f>IF(OR('alle Spiele'!AL64="",'alle Spiele'!AM64=""),0,IF(AND('alle Spiele'!$H64='alle Spiele'!AL64,'alle Spiele'!$J64='alle Spiele'!AM64),Punktsystem!$B$5,IF(OR(AND('alle Spiele'!$H64-'alle Spiele'!$J64&lt;0,'alle Spiele'!AL64-'alle Spiele'!AM64&lt;0),AND('alle Spiele'!$H64-'alle Spiele'!$J64&gt;0,'alle Spiele'!AL64-'alle Spiele'!AM64&gt;0),AND('alle Spiele'!$H64-'alle Spiele'!$J64=0,'alle Spiele'!AL64-'alle Spiele'!AM64=0)),Punktsystem!$B$6,0)))</f>
        <v>0</v>
      </c>
      <c r="AM64" s="224">
        <f>IF(AL64=Punktsystem!$B$6,IF(AND(Punktsystem!$D$9&lt;&gt;"",'alle Spiele'!$H64-'alle Spiele'!$J64='alle Spiele'!AL64-'alle Spiele'!AM64,'alle Spiele'!$H64&lt;&gt;'alle Spiele'!$J64),Punktsystem!$B$9,0)+IF(AND(Punktsystem!$D$11&lt;&gt;"",OR('alle Spiele'!$H64='alle Spiele'!AL64,'alle Spiele'!$J64='alle Spiele'!AM64)),Punktsystem!$B$11,0)+IF(AND(Punktsystem!$D$10&lt;&gt;"",'alle Spiele'!$H64='alle Spiele'!$J64,'alle Spiele'!AL64='alle Spiele'!AM64,ABS('alle Spiele'!$H64-'alle Spiele'!AL64)=1),Punktsystem!$B$10,0),0)</f>
        <v>0</v>
      </c>
      <c r="AN64" s="225">
        <f>IF(AL64=Punktsystem!$B$5,IF(AND(Punktsystem!$I$14&lt;&gt;"",'alle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AO64" s="230">
        <f>IF(OR('alle Spiele'!AO64="",'alle Spiele'!AP64=""),0,IF(AND('alle Spiele'!$H64='alle Spiele'!AO64,'alle Spiele'!$J64='alle Spiele'!AP64),Punktsystem!$B$5,IF(OR(AND('alle Spiele'!$H64-'alle Spiele'!$J64&lt;0,'alle Spiele'!AO64-'alle Spiele'!AP64&lt;0),AND('alle Spiele'!$H64-'alle Spiele'!$J64&gt;0,'alle Spiele'!AO64-'alle Spiele'!AP64&gt;0),AND('alle Spiele'!$H64-'alle Spiele'!$J64=0,'alle Spiele'!AO64-'alle Spiele'!AP64=0)),Punktsystem!$B$6,0)))</f>
        <v>0</v>
      </c>
      <c r="AP64" s="224">
        <f>IF(AO64=Punktsystem!$B$6,IF(AND(Punktsystem!$D$9&lt;&gt;"",'alle Spiele'!$H64-'alle Spiele'!$J64='alle Spiele'!AO64-'alle Spiele'!AP64,'alle Spiele'!$H64&lt;&gt;'alle Spiele'!$J64),Punktsystem!$B$9,0)+IF(AND(Punktsystem!$D$11&lt;&gt;"",OR('alle Spiele'!$H64='alle Spiele'!AO64,'alle Spiele'!$J64='alle Spiele'!AP64)),Punktsystem!$B$11,0)+IF(AND(Punktsystem!$D$10&lt;&gt;"",'alle Spiele'!$H64='alle Spiele'!$J64,'alle Spiele'!AO64='alle Spiele'!AP64,ABS('alle Spiele'!$H64-'alle Spiele'!AO64)=1),Punktsystem!$B$10,0),0)</f>
        <v>0</v>
      </c>
      <c r="AQ64" s="225">
        <f>IF(AO64=Punktsystem!$B$5,IF(AND(Punktsystem!$I$14&lt;&gt;"",'alle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AR64" s="230">
        <f>IF(OR('alle Spiele'!AR64="",'alle Spiele'!AS64=""),0,IF(AND('alle Spiele'!$H64='alle Spiele'!AR64,'alle Spiele'!$J64='alle Spiele'!AS64),Punktsystem!$B$5,IF(OR(AND('alle Spiele'!$H64-'alle Spiele'!$J64&lt;0,'alle Spiele'!AR64-'alle Spiele'!AS64&lt;0),AND('alle Spiele'!$H64-'alle Spiele'!$J64&gt;0,'alle Spiele'!AR64-'alle Spiele'!AS64&gt;0),AND('alle Spiele'!$H64-'alle Spiele'!$J64=0,'alle Spiele'!AR64-'alle Spiele'!AS64=0)),Punktsystem!$B$6,0)))</f>
        <v>0</v>
      </c>
      <c r="AS64" s="224">
        <f>IF(AR64=Punktsystem!$B$6,IF(AND(Punktsystem!$D$9&lt;&gt;"",'alle Spiele'!$H64-'alle Spiele'!$J64='alle Spiele'!AR64-'alle Spiele'!AS64,'alle Spiele'!$H64&lt;&gt;'alle Spiele'!$J64),Punktsystem!$B$9,0)+IF(AND(Punktsystem!$D$11&lt;&gt;"",OR('alle Spiele'!$H64='alle Spiele'!AR64,'alle Spiele'!$J64='alle Spiele'!AS64)),Punktsystem!$B$11,0)+IF(AND(Punktsystem!$D$10&lt;&gt;"",'alle Spiele'!$H64='alle Spiele'!$J64,'alle Spiele'!AR64='alle Spiele'!AS64,ABS('alle Spiele'!$H64-'alle Spiele'!AR64)=1),Punktsystem!$B$10,0),0)</f>
        <v>0</v>
      </c>
      <c r="AT64" s="225">
        <f>IF(AR64=Punktsystem!$B$5,IF(AND(Punktsystem!$I$14&lt;&gt;"",'alle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AU64" s="230">
        <f>IF(OR('alle Spiele'!AU64="",'alle Spiele'!AV64=""),0,IF(AND('alle Spiele'!$H64='alle Spiele'!AU64,'alle Spiele'!$J64='alle Spiele'!AV64),Punktsystem!$B$5,IF(OR(AND('alle Spiele'!$H64-'alle Spiele'!$J64&lt;0,'alle Spiele'!AU64-'alle Spiele'!AV64&lt;0),AND('alle Spiele'!$H64-'alle Spiele'!$J64&gt;0,'alle Spiele'!AU64-'alle Spiele'!AV64&gt;0),AND('alle Spiele'!$H64-'alle Spiele'!$J64=0,'alle Spiele'!AU64-'alle Spiele'!AV64=0)),Punktsystem!$B$6,0)))</f>
        <v>0</v>
      </c>
      <c r="AV64" s="224">
        <f>IF(AU64=Punktsystem!$B$6,IF(AND(Punktsystem!$D$9&lt;&gt;"",'alle Spiele'!$H64-'alle Spiele'!$J64='alle Spiele'!AU64-'alle Spiele'!AV64,'alle Spiele'!$H64&lt;&gt;'alle Spiele'!$J64),Punktsystem!$B$9,0)+IF(AND(Punktsystem!$D$11&lt;&gt;"",OR('alle Spiele'!$H64='alle Spiele'!AU64,'alle Spiele'!$J64='alle Spiele'!AV64)),Punktsystem!$B$11,0)+IF(AND(Punktsystem!$D$10&lt;&gt;"",'alle Spiele'!$H64='alle Spiele'!$J64,'alle Spiele'!AU64='alle Spiele'!AV64,ABS('alle Spiele'!$H64-'alle Spiele'!AU64)=1),Punktsystem!$B$10,0),0)</f>
        <v>0</v>
      </c>
      <c r="AW64" s="225">
        <f>IF(AU64=Punktsystem!$B$5,IF(AND(Punktsystem!$I$14&lt;&gt;"",'alle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AX64" s="230">
        <f>IF(OR('alle Spiele'!AX64="",'alle Spiele'!AY64=""),0,IF(AND('alle Spiele'!$H64='alle Spiele'!AX64,'alle Spiele'!$J64='alle Spiele'!AY64),Punktsystem!$B$5,IF(OR(AND('alle Spiele'!$H64-'alle Spiele'!$J64&lt;0,'alle Spiele'!AX64-'alle Spiele'!AY64&lt;0),AND('alle Spiele'!$H64-'alle Spiele'!$J64&gt;0,'alle Spiele'!AX64-'alle Spiele'!AY64&gt;0),AND('alle Spiele'!$H64-'alle Spiele'!$J64=0,'alle Spiele'!AX64-'alle Spiele'!AY64=0)),Punktsystem!$B$6,0)))</f>
        <v>0</v>
      </c>
      <c r="AY64" s="224">
        <f>IF(AX64=Punktsystem!$B$6,IF(AND(Punktsystem!$D$9&lt;&gt;"",'alle Spiele'!$H64-'alle Spiele'!$J64='alle Spiele'!AX64-'alle Spiele'!AY64,'alle Spiele'!$H64&lt;&gt;'alle Spiele'!$J64),Punktsystem!$B$9,0)+IF(AND(Punktsystem!$D$11&lt;&gt;"",OR('alle Spiele'!$H64='alle Spiele'!AX64,'alle Spiele'!$J64='alle Spiele'!AY64)),Punktsystem!$B$11,0)+IF(AND(Punktsystem!$D$10&lt;&gt;"",'alle Spiele'!$H64='alle Spiele'!$J64,'alle Spiele'!AX64='alle Spiele'!AY64,ABS('alle Spiele'!$H64-'alle Spiele'!AX64)=1),Punktsystem!$B$10,0),0)</f>
        <v>0</v>
      </c>
      <c r="AZ64" s="225">
        <f>IF(AX64=Punktsystem!$B$5,IF(AND(Punktsystem!$I$14&lt;&gt;"",'alle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BA64" s="230">
        <f>IF(OR('alle Spiele'!BA64="",'alle Spiele'!BB64=""),0,IF(AND('alle Spiele'!$H64='alle Spiele'!BA64,'alle Spiele'!$J64='alle Spiele'!BB64),Punktsystem!$B$5,IF(OR(AND('alle Spiele'!$H64-'alle Spiele'!$J64&lt;0,'alle Spiele'!BA64-'alle Spiele'!BB64&lt;0),AND('alle Spiele'!$H64-'alle Spiele'!$J64&gt;0,'alle Spiele'!BA64-'alle Spiele'!BB64&gt;0),AND('alle Spiele'!$H64-'alle Spiele'!$J64=0,'alle Spiele'!BA64-'alle Spiele'!BB64=0)),Punktsystem!$B$6,0)))</f>
        <v>0</v>
      </c>
      <c r="BB64" s="224">
        <f>IF(BA64=Punktsystem!$B$6,IF(AND(Punktsystem!$D$9&lt;&gt;"",'alle Spiele'!$H64-'alle Spiele'!$J64='alle Spiele'!BA64-'alle Spiele'!BB64,'alle Spiele'!$H64&lt;&gt;'alle Spiele'!$J64),Punktsystem!$B$9,0)+IF(AND(Punktsystem!$D$11&lt;&gt;"",OR('alle Spiele'!$H64='alle Spiele'!BA64,'alle Spiele'!$J64='alle Spiele'!BB64)),Punktsystem!$B$11,0)+IF(AND(Punktsystem!$D$10&lt;&gt;"",'alle Spiele'!$H64='alle Spiele'!$J64,'alle Spiele'!BA64='alle Spiele'!BB64,ABS('alle Spiele'!$H64-'alle Spiele'!BA64)=1),Punktsystem!$B$10,0),0)</f>
        <v>0</v>
      </c>
      <c r="BC64" s="225">
        <f>IF(BA64=Punktsystem!$B$5,IF(AND(Punktsystem!$I$14&lt;&gt;"",'alle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BD64" s="230">
        <f>IF(OR('alle Spiele'!BD64="",'alle Spiele'!BE64=""),0,IF(AND('alle Spiele'!$H64='alle Spiele'!BD64,'alle Spiele'!$J64='alle Spiele'!BE64),Punktsystem!$B$5,IF(OR(AND('alle Spiele'!$H64-'alle Spiele'!$J64&lt;0,'alle Spiele'!BD64-'alle Spiele'!BE64&lt;0),AND('alle Spiele'!$H64-'alle Spiele'!$J64&gt;0,'alle Spiele'!BD64-'alle Spiele'!BE64&gt;0),AND('alle Spiele'!$H64-'alle Spiele'!$J64=0,'alle Spiele'!BD64-'alle Spiele'!BE64=0)),Punktsystem!$B$6,0)))</f>
        <v>0</v>
      </c>
      <c r="BE64" s="224">
        <f>IF(BD64=Punktsystem!$B$6,IF(AND(Punktsystem!$D$9&lt;&gt;"",'alle Spiele'!$H64-'alle Spiele'!$J64='alle Spiele'!BD64-'alle Spiele'!BE64,'alle Spiele'!$H64&lt;&gt;'alle Spiele'!$J64),Punktsystem!$B$9,0)+IF(AND(Punktsystem!$D$11&lt;&gt;"",OR('alle Spiele'!$H64='alle Spiele'!BD64,'alle Spiele'!$J64='alle Spiele'!BE64)),Punktsystem!$B$11,0)+IF(AND(Punktsystem!$D$10&lt;&gt;"",'alle Spiele'!$H64='alle Spiele'!$J64,'alle Spiele'!BD64='alle Spiele'!BE64,ABS('alle Spiele'!$H64-'alle Spiele'!BD64)=1),Punktsystem!$B$10,0),0)</f>
        <v>0</v>
      </c>
      <c r="BF64" s="225">
        <f>IF(BD64=Punktsystem!$B$5,IF(AND(Punktsystem!$I$14&lt;&gt;"",'alle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BG64" s="230">
        <f>IF(OR('alle Spiele'!BG64="",'alle Spiele'!BH64=""),0,IF(AND('alle Spiele'!$H64='alle Spiele'!BG64,'alle Spiele'!$J64='alle Spiele'!BH64),Punktsystem!$B$5,IF(OR(AND('alle Spiele'!$H64-'alle Spiele'!$J64&lt;0,'alle Spiele'!BG64-'alle Spiele'!BH64&lt;0),AND('alle Spiele'!$H64-'alle Spiele'!$J64&gt;0,'alle Spiele'!BG64-'alle Spiele'!BH64&gt;0),AND('alle Spiele'!$H64-'alle Spiele'!$J64=0,'alle Spiele'!BG64-'alle Spiele'!BH64=0)),Punktsystem!$B$6,0)))</f>
        <v>0</v>
      </c>
      <c r="BH64" s="224">
        <f>IF(BG64=Punktsystem!$B$6,IF(AND(Punktsystem!$D$9&lt;&gt;"",'alle Spiele'!$H64-'alle Spiele'!$J64='alle Spiele'!BG64-'alle Spiele'!BH64,'alle Spiele'!$H64&lt;&gt;'alle Spiele'!$J64),Punktsystem!$B$9,0)+IF(AND(Punktsystem!$D$11&lt;&gt;"",OR('alle Spiele'!$H64='alle Spiele'!BG64,'alle Spiele'!$J64='alle Spiele'!BH64)),Punktsystem!$B$11,0)+IF(AND(Punktsystem!$D$10&lt;&gt;"",'alle Spiele'!$H64='alle Spiele'!$J64,'alle Spiele'!BG64='alle Spiele'!BH64,ABS('alle Spiele'!$H64-'alle Spiele'!BG64)=1),Punktsystem!$B$10,0),0)</f>
        <v>0</v>
      </c>
      <c r="BI64" s="225">
        <f>IF(BG64=Punktsystem!$B$5,IF(AND(Punktsystem!$I$14&lt;&gt;"",'alle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BJ64" s="230">
        <f>IF(OR('alle Spiele'!BJ64="",'alle Spiele'!BK64=""),0,IF(AND('alle Spiele'!$H64='alle Spiele'!BJ64,'alle Spiele'!$J64='alle Spiele'!BK64),Punktsystem!$B$5,IF(OR(AND('alle Spiele'!$H64-'alle Spiele'!$J64&lt;0,'alle Spiele'!BJ64-'alle Spiele'!BK64&lt;0),AND('alle Spiele'!$H64-'alle Spiele'!$J64&gt;0,'alle Spiele'!BJ64-'alle Spiele'!BK64&gt;0),AND('alle Spiele'!$H64-'alle Spiele'!$J64=0,'alle Spiele'!BJ64-'alle Spiele'!BK64=0)),Punktsystem!$B$6,0)))</f>
        <v>0</v>
      </c>
      <c r="BK64" s="224">
        <f>IF(BJ64=Punktsystem!$B$6,IF(AND(Punktsystem!$D$9&lt;&gt;"",'alle Spiele'!$H64-'alle Spiele'!$J64='alle Spiele'!BJ64-'alle Spiele'!BK64,'alle Spiele'!$H64&lt;&gt;'alle Spiele'!$J64),Punktsystem!$B$9,0)+IF(AND(Punktsystem!$D$11&lt;&gt;"",OR('alle Spiele'!$H64='alle Spiele'!BJ64,'alle Spiele'!$J64='alle Spiele'!BK64)),Punktsystem!$B$11,0)+IF(AND(Punktsystem!$D$10&lt;&gt;"",'alle Spiele'!$H64='alle Spiele'!$J64,'alle Spiele'!BJ64='alle Spiele'!BK64,ABS('alle Spiele'!$H64-'alle Spiele'!BJ64)=1),Punktsystem!$B$10,0),0)</f>
        <v>0</v>
      </c>
      <c r="BL64" s="225">
        <f>IF(BJ64=Punktsystem!$B$5,IF(AND(Punktsystem!$I$14&lt;&gt;"",'alle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BM64" s="230">
        <f>IF(OR('alle Spiele'!BM64="",'alle Spiele'!BN64=""),0,IF(AND('alle Spiele'!$H64='alle Spiele'!BM64,'alle Spiele'!$J64='alle Spiele'!BN64),Punktsystem!$B$5,IF(OR(AND('alle Spiele'!$H64-'alle Spiele'!$J64&lt;0,'alle Spiele'!BM64-'alle Spiele'!BN64&lt;0),AND('alle Spiele'!$H64-'alle Spiele'!$J64&gt;0,'alle Spiele'!BM64-'alle Spiele'!BN64&gt;0),AND('alle Spiele'!$H64-'alle Spiele'!$J64=0,'alle Spiele'!BM64-'alle Spiele'!BN64=0)),Punktsystem!$B$6,0)))</f>
        <v>0</v>
      </c>
      <c r="BN64" s="224">
        <f>IF(BM64=Punktsystem!$B$6,IF(AND(Punktsystem!$D$9&lt;&gt;"",'alle Spiele'!$H64-'alle Spiele'!$J64='alle Spiele'!BM64-'alle Spiele'!BN64,'alle Spiele'!$H64&lt;&gt;'alle Spiele'!$J64),Punktsystem!$B$9,0)+IF(AND(Punktsystem!$D$11&lt;&gt;"",OR('alle Spiele'!$H64='alle Spiele'!BM64,'alle Spiele'!$J64='alle Spiele'!BN64)),Punktsystem!$B$11,0)+IF(AND(Punktsystem!$D$10&lt;&gt;"",'alle Spiele'!$H64='alle Spiele'!$J64,'alle Spiele'!BM64='alle Spiele'!BN64,ABS('alle Spiele'!$H64-'alle Spiele'!BM64)=1),Punktsystem!$B$10,0),0)</f>
        <v>0</v>
      </c>
      <c r="BO64" s="225">
        <f>IF(BM64=Punktsystem!$B$5,IF(AND(Punktsystem!$I$14&lt;&gt;"",'alle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BP64" s="230">
        <f>IF(OR('alle Spiele'!BP64="",'alle Spiele'!BQ64=""),0,IF(AND('alle Spiele'!$H64='alle Spiele'!BP64,'alle Spiele'!$J64='alle Spiele'!BQ64),Punktsystem!$B$5,IF(OR(AND('alle Spiele'!$H64-'alle Spiele'!$J64&lt;0,'alle Spiele'!BP64-'alle Spiele'!BQ64&lt;0),AND('alle Spiele'!$H64-'alle Spiele'!$J64&gt;0,'alle Spiele'!BP64-'alle Spiele'!BQ64&gt;0),AND('alle Spiele'!$H64-'alle Spiele'!$J64=0,'alle Spiele'!BP64-'alle Spiele'!BQ64=0)),Punktsystem!$B$6,0)))</f>
        <v>0</v>
      </c>
      <c r="BQ64" s="224">
        <f>IF(BP64=Punktsystem!$B$6,IF(AND(Punktsystem!$D$9&lt;&gt;"",'alle Spiele'!$H64-'alle Spiele'!$J64='alle Spiele'!BP64-'alle Spiele'!BQ64,'alle Spiele'!$H64&lt;&gt;'alle Spiele'!$J64),Punktsystem!$B$9,0)+IF(AND(Punktsystem!$D$11&lt;&gt;"",OR('alle Spiele'!$H64='alle Spiele'!BP64,'alle Spiele'!$J64='alle Spiele'!BQ64)),Punktsystem!$B$11,0)+IF(AND(Punktsystem!$D$10&lt;&gt;"",'alle Spiele'!$H64='alle Spiele'!$J64,'alle Spiele'!BP64='alle Spiele'!BQ64,ABS('alle Spiele'!$H64-'alle Spiele'!BP64)=1),Punktsystem!$B$10,0),0)</f>
        <v>0</v>
      </c>
      <c r="BR64" s="225">
        <f>IF(BP64=Punktsystem!$B$5,IF(AND(Punktsystem!$I$14&lt;&gt;"",'alle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BS64" s="230">
        <f>IF(OR('alle Spiele'!BS64="",'alle Spiele'!BT64=""),0,IF(AND('alle Spiele'!$H64='alle Spiele'!BS64,'alle Spiele'!$J64='alle Spiele'!BT64),Punktsystem!$B$5,IF(OR(AND('alle Spiele'!$H64-'alle Spiele'!$J64&lt;0,'alle Spiele'!BS64-'alle Spiele'!BT64&lt;0),AND('alle Spiele'!$H64-'alle Spiele'!$J64&gt;0,'alle Spiele'!BS64-'alle Spiele'!BT64&gt;0),AND('alle Spiele'!$H64-'alle Spiele'!$J64=0,'alle Spiele'!BS64-'alle Spiele'!BT64=0)),Punktsystem!$B$6,0)))</f>
        <v>0</v>
      </c>
      <c r="BT64" s="224">
        <f>IF(BS64=Punktsystem!$B$6,IF(AND(Punktsystem!$D$9&lt;&gt;"",'alle Spiele'!$H64-'alle Spiele'!$J64='alle Spiele'!BS64-'alle Spiele'!BT64,'alle Spiele'!$H64&lt;&gt;'alle Spiele'!$J64),Punktsystem!$B$9,0)+IF(AND(Punktsystem!$D$11&lt;&gt;"",OR('alle Spiele'!$H64='alle Spiele'!BS64,'alle Spiele'!$J64='alle Spiele'!BT64)),Punktsystem!$B$11,0)+IF(AND(Punktsystem!$D$10&lt;&gt;"",'alle Spiele'!$H64='alle Spiele'!$J64,'alle Spiele'!BS64='alle Spiele'!BT64,ABS('alle Spiele'!$H64-'alle Spiele'!BS64)=1),Punktsystem!$B$10,0),0)</f>
        <v>0</v>
      </c>
      <c r="BU64" s="225">
        <f>IF(BS64=Punktsystem!$B$5,IF(AND(Punktsystem!$I$14&lt;&gt;"",'alle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BV64" s="230">
        <f>IF(OR('alle Spiele'!BV64="",'alle Spiele'!BW64=""),0,IF(AND('alle Spiele'!$H64='alle Spiele'!BV64,'alle Spiele'!$J64='alle Spiele'!BW64),Punktsystem!$B$5,IF(OR(AND('alle Spiele'!$H64-'alle Spiele'!$J64&lt;0,'alle Spiele'!BV64-'alle Spiele'!BW64&lt;0),AND('alle Spiele'!$H64-'alle Spiele'!$J64&gt;0,'alle Spiele'!BV64-'alle Spiele'!BW64&gt;0),AND('alle Spiele'!$H64-'alle Spiele'!$J64=0,'alle Spiele'!BV64-'alle Spiele'!BW64=0)),Punktsystem!$B$6,0)))</f>
        <v>0</v>
      </c>
      <c r="BW64" s="224">
        <f>IF(BV64=Punktsystem!$B$6,IF(AND(Punktsystem!$D$9&lt;&gt;"",'alle Spiele'!$H64-'alle Spiele'!$J64='alle Spiele'!BV64-'alle Spiele'!BW64,'alle Spiele'!$H64&lt;&gt;'alle Spiele'!$J64),Punktsystem!$B$9,0)+IF(AND(Punktsystem!$D$11&lt;&gt;"",OR('alle Spiele'!$H64='alle Spiele'!BV64,'alle Spiele'!$J64='alle Spiele'!BW64)),Punktsystem!$B$11,0)+IF(AND(Punktsystem!$D$10&lt;&gt;"",'alle Spiele'!$H64='alle Spiele'!$J64,'alle Spiele'!BV64='alle Spiele'!BW64,ABS('alle Spiele'!$H64-'alle Spiele'!BV64)=1),Punktsystem!$B$10,0),0)</f>
        <v>0</v>
      </c>
      <c r="BX64" s="225">
        <f>IF(BV64=Punktsystem!$B$5,IF(AND(Punktsystem!$I$14&lt;&gt;"",'alle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BY64" s="230">
        <f>IF(OR('alle Spiele'!BY64="",'alle Spiele'!BZ64=""),0,IF(AND('alle Spiele'!$H64='alle Spiele'!BY64,'alle Spiele'!$J64='alle Spiele'!BZ64),Punktsystem!$B$5,IF(OR(AND('alle Spiele'!$H64-'alle Spiele'!$J64&lt;0,'alle Spiele'!BY64-'alle Spiele'!BZ64&lt;0),AND('alle Spiele'!$H64-'alle Spiele'!$J64&gt;0,'alle Spiele'!BY64-'alle Spiele'!BZ64&gt;0),AND('alle Spiele'!$H64-'alle Spiele'!$J64=0,'alle Spiele'!BY64-'alle Spiele'!BZ64=0)),Punktsystem!$B$6,0)))</f>
        <v>0</v>
      </c>
      <c r="BZ64" s="224">
        <f>IF(BY64=Punktsystem!$B$6,IF(AND(Punktsystem!$D$9&lt;&gt;"",'alle Spiele'!$H64-'alle Spiele'!$J64='alle Spiele'!BY64-'alle Spiele'!BZ64,'alle Spiele'!$H64&lt;&gt;'alle Spiele'!$J64),Punktsystem!$B$9,0)+IF(AND(Punktsystem!$D$11&lt;&gt;"",OR('alle Spiele'!$H64='alle Spiele'!BY64,'alle Spiele'!$J64='alle Spiele'!BZ64)),Punktsystem!$B$11,0)+IF(AND(Punktsystem!$D$10&lt;&gt;"",'alle Spiele'!$H64='alle Spiele'!$J64,'alle Spiele'!BY64='alle Spiele'!BZ64,ABS('alle Spiele'!$H64-'alle Spiele'!BY64)=1),Punktsystem!$B$10,0),0)</f>
        <v>0</v>
      </c>
      <c r="CA64" s="225">
        <f>IF(BY64=Punktsystem!$B$5,IF(AND(Punktsystem!$I$14&lt;&gt;"",'alle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CB64" s="230">
        <f>IF(OR('alle Spiele'!CB64="",'alle Spiele'!CC64=""),0,IF(AND('alle Spiele'!$H64='alle Spiele'!CB64,'alle Spiele'!$J64='alle Spiele'!CC64),Punktsystem!$B$5,IF(OR(AND('alle Spiele'!$H64-'alle Spiele'!$J64&lt;0,'alle Spiele'!CB64-'alle Spiele'!CC64&lt;0),AND('alle Spiele'!$H64-'alle Spiele'!$J64&gt;0,'alle Spiele'!CB64-'alle Spiele'!CC64&gt;0),AND('alle Spiele'!$H64-'alle Spiele'!$J64=0,'alle Spiele'!CB64-'alle Spiele'!CC64=0)),Punktsystem!$B$6,0)))</f>
        <v>0</v>
      </c>
      <c r="CC64" s="224">
        <f>IF(CB64=Punktsystem!$B$6,IF(AND(Punktsystem!$D$9&lt;&gt;"",'alle Spiele'!$H64-'alle Spiele'!$J64='alle Spiele'!CB64-'alle Spiele'!CC64,'alle Spiele'!$H64&lt;&gt;'alle Spiele'!$J64),Punktsystem!$B$9,0)+IF(AND(Punktsystem!$D$11&lt;&gt;"",OR('alle Spiele'!$H64='alle Spiele'!CB64,'alle Spiele'!$J64='alle Spiele'!CC64)),Punktsystem!$B$11,0)+IF(AND(Punktsystem!$D$10&lt;&gt;"",'alle Spiele'!$H64='alle Spiele'!$J64,'alle Spiele'!CB64='alle Spiele'!CC64,ABS('alle Spiele'!$H64-'alle Spiele'!CB64)=1),Punktsystem!$B$10,0),0)</f>
        <v>0</v>
      </c>
      <c r="CD64" s="225">
        <f>IF(CB64=Punktsystem!$B$5,IF(AND(Punktsystem!$I$14&lt;&gt;"",'alle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CE64" s="230">
        <f>IF(OR('alle Spiele'!CE64="",'alle Spiele'!CF64=""),0,IF(AND('alle Spiele'!$H64='alle Spiele'!CE64,'alle Spiele'!$J64='alle Spiele'!CF64),Punktsystem!$B$5,IF(OR(AND('alle Spiele'!$H64-'alle Spiele'!$J64&lt;0,'alle Spiele'!CE64-'alle Spiele'!CF64&lt;0),AND('alle Spiele'!$H64-'alle Spiele'!$J64&gt;0,'alle Spiele'!CE64-'alle Spiele'!CF64&gt;0),AND('alle Spiele'!$H64-'alle Spiele'!$J64=0,'alle Spiele'!CE64-'alle Spiele'!CF64=0)),Punktsystem!$B$6,0)))</f>
        <v>0</v>
      </c>
      <c r="CF64" s="224">
        <f>IF(CE64=Punktsystem!$B$6,IF(AND(Punktsystem!$D$9&lt;&gt;"",'alle Spiele'!$H64-'alle Spiele'!$J64='alle Spiele'!CE64-'alle Spiele'!CF64,'alle Spiele'!$H64&lt;&gt;'alle Spiele'!$J64),Punktsystem!$B$9,0)+IF(AND(Punktsystem!$D$11&lt;&gt;"",OR('alle Spiele'!$H64='alle Spiele'!CE64,'alle Spiele'!$J64='alle Spiele'!CF64)),Punktsystem!$B$11,0)+IF(AND(Punktsystem!$D$10&lt;&gt;"",'alle Spiele'!$H64='alle Spiele'!$J64,'alle Spiele'!CE64='alle Spiele'!CF64,ABS('alle Spiele'!$H64-'alle Spiele'!CE64)=1),Punktsystem!$B$10,0),0)</f>
        <v>0</v>
      </c>
      <c r="CG64" s="225">
        <f>IF(CE64=Punktsystem!$B$5,IF(AND(Punktsystem!$I$14&lt;&gt;"",'alle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CH64" s="230">
        <f>IF(OR('alle Spiele'!CH64="",'alle Spiele'!CI64=""),0,IF(AND('alle Spiele'!$H64='alle Spiele'!CH64,'alle Spiele'!$J64='alle Spiele'!CI64),Punktsystem!$B$5,IF(OR(AND('alle Spiele'!$H64-'alle Spiele'!$J64&lt;0,'alle Spiele'!CH64-'alle Spiele'!CI64&lt;0),AND('alle Spiele'!$H64-'alle Spiele'!$J64&gt;0,'alle Spiele'!CH64-'alle Spiele'!CI64&gt;0),AND('alle Spiele'!$H64-'alle Spiele'!$J64=0,'alle Spiele'!CH64-'alle Spiele'!CI64=0)),Punktsystem!$B$6,0)))</f>
        <v>0</v>
      </c>
      <c r="CI64" s="224">
        <f>IF(CH64=Punktsystem!$B$6,IF(AND(Punktsystem!$D$9&lt;&gt;"",'alle Spiele'!$H64-'alle Spiele'!$J64='alle Spiele'!CH64-'alle Spiele'!CI64,'alle Spiele'!$H64&lt;&gt;'alle Spiele'!$J64),Punktsystem!$B$9,0)+IF(AND(Punktsystem!$D$11&lt;&gt;"",OR('alle Spiele'!$H64='alle Spiele'!CH64,'alle Spiele'!$J64='alle Spiele'!CI64)),Punktsystem!$B$11,0)+IF(AND(Punktsystem!$D$10&lt;&gt;"",'alle Spiele'!$H64='alle Spiele'!$J64,'alle Spiele'!CH64='alle Spiele'!CI64,ABS('alle Spiele'!$H64-'alle Spiele'!CH64)=1),Punktsystem!$B$10,0),0)</f>
        <v>0</v>
      </c>
      <c r="CJ64" s="225">
        <f>IF(CH64=Punktsystem!$B$5,IF(AND(Punktsystem!$I$14&lt;&gt;"",'alle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CK64" s="230">
        <f>IF(OR('alle Spiele'!CK64="",'alle Spiele'!CL64=""),0,IF(AND('alle Spiele'!$H64='alle Spiele'!CK64,'alle Spiele'!$J64='alle Spiele'!CL64),Punktsystem!$B$5,IF(OR(AND('alle Spiele'!$H64-'alle Spiele'!$J64&lt;0,'alle Spiele'!CK64-'alle Spiele'!CL64&lt;0),AND('alle Spiele'!$H64-'alle Spiele'!$J64&gt;0,'alle Spiele'!CK64-'alle Spiele'!CL64&gt;0),AND('alle Spiele'!$H64-'alle Spiele'!$J64=0,'alle Spiele'!CK64-'alle Spiele'!CL64=0)),Punktsystem!$B$6,0)))</f>
        <v>0</v>
      </c>
      <c r="CL64" s="224">
        <f>IF(CK64=Punktsystem!$B$6,IF(AND(Punktsystem!$D$9&lt;&gt;"",'alle Spiele'!$H64-'alle Spiele'!$J64='alle Spiele'!CK64-'alle Spiele'!CL64,'alle Spiele'!$H64&lt;&gt;'alle Spiele'!$J64),Punktsystem!$B$9,0)+IF(AND(Punktsystem!$D$11&lt;&gt;"",OR('alle Spiele'!$H64='alle Spiele'!CK64,'alle Spiele'!$J64='alle Spiele'!CL64)),Punktsystem!$B$11,0)+IF(AND(Punktsystem!$D$10&lt;&gt;"",'alle Spiele'!$H64='alle Spiele'!$J64,'alle Spiele'!CK64='alle Spiele'!CL64,ABS('alle Spiele'!$H64-'alle Spiele'!CK64)=1),Punktsystem!$B$10,0),0)</f>
        <v>0</v>
      </c>
      <c r="CM64" s="225">
        <f>IF(CK64=Punktsystem!$B$5,IF(AND(Punktsystem!$I$14&lt;&gt;"",'alle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CN64" s="230">
        <f>IF(OR('alle Spiele'!CN64="",'alle Spiele'!CO64=""),0,IF(AND('alle Spiele'!$H64='alle Spiele'!CN64,'alle Spiele'!$J64='alle Spiele'!CO64),Punktsystem!$B$5,IF(OR(AND('alle Spiele'!$H64-'alle Spiele'!$J64&lt;0,'alle Spiele'!CN64-'alle Spiele'!CO64&lt;0),AND('alle Spiele'!$H64-'alle Spiele'!$J64&gt;0,'alle Spiele'!CN64-'alle Spiele'!CO64&gt;0),AND('alle Spiele'!$H64-'alle Spiele'!$J64=0,'alle Spiele'!CN64-'alle Spiele'!CO64=0)),Punktsystem!$B$6,0)))</f>
        <v>0</v>
      </c>
      <c r="CO64" s="224">
        <f>IF(CN64=Punktsystem!$B$6,IF(AND(Punktsystem!$D$9&lt;&gt;"",'alle Spiele'!$H64-'alle Spiele'!$J64='alle Spiele'!CN64-'alle Spiele'!CO64,'alle Spiele'!$H64&lt;&gt;'alle Spiele'!$J64),Punktsystem!$B$9,0)+IF(AND(Punktsystem!$D$11&lt;&gt;"",OR('alle Spiele'!$H64='alle Spiele'!CN64,'alle Spiele'!$J64='alle Spiele'!CO64)),Punktsystem!$B$11,0)+IF(AND(Punktsystem!$D$10&lt;&gt;"",'alle Spiele'!$H64='alle Spiele'!$J64,'alle Spiele'!CN64='alle Spiele'!CO64,ABS('alle Spiele'!$H64-'alle Spiele'!CN64)=1),Punktsystem!$B$10,0),0)</f>
        <v>0</v>
      </c>
      <c r="CP64" s="225">
        <f>IF(CN64=Punktsystem!$B$5,IF(AND(Punktsystem!$I$14&lt;&gt;"",'alle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CQ64" s="230">
        <f>IF(OR('alle Spiele'!CQ64="",'alle Spiele'!CR64=""),0,IF(AND('alle Spiele'!$H64='alle Spiele'!CQ64,'alle Spiele'!$J64='alle Spiele'!CR64),Punktsystem!$B$5,IF(OR(AND('alle Spiele'!$H64-'alle Spiele'!$J64&lt;0,'alle Spiele'!CQ64-'alle Spiele'!CR64&lt;0),AND('alle Spiele'!$H64-'alle Spiele'!$J64&gt;0,'alle Spiele'!CQ64-'alle Spiele'!CR64&gt;0),AND('alle Spiele'!$H64-'alle Spiele'!$J64=0,'alle Spiele'!CQ64-'alle Spiele'!CR64=0)),Punktsystem!$B$6,0)))</f>
        <v>0</v>
      </c>
      <c r="CR64" s="224">
        <f>IF(CQ64=Punktsystem!$B$6,IF(AND(Punktsystem!$D$9&lt;&gt;"",'alle Spiele'!$H64-'alle Spiele'!$J64='alle Spiele'!CQ64-'alle Spiele'!CR64,'alle Spiele'!$H64&lt;&gt;'alle Spiele'!$J64),Punktsystem!$B$9,0)+IF(AND(Punktsystem!$D$11&lt;&gt;"",OR('alle Spiele'!$H64='alle Spiele'!CQ64,'alle Spiele'!$J64='alle Spiele'!CR64)),Punktsystem!$B$11,0)+IF(AND(Punktsystem!$D$10&lt;&gt;"",'alle Spiele'!$H64='alle Spiele'!$J64,'alle Spiele'!CQ64='alle Spiele'!CR64,ABS('alle Spiele'!$H64-'alle Spiele'!CQ64)=1),Punktsystem!$B$10,0),0)</f>
        <v>0</v>
      </c>
      <c r="CS64" s="225">
        <f>IF(CQ64=Punktsystem!$B$5,IF(AND(Punktsystem!$I$14&lt;&gt;"",'alle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CT64" s="230">
        <f>IF(OR('alle Spiele'!CT64="",'alle Spiele'!CU64=""),0,IF(AND('alle Spiele'!$H64='alle Spiele'!CT64,'alle Spiele'!$J64='alle Spiele'!CU64),Punktsystem!$B$5,IF(OR(AND('alle Spiele'!$H64-'alle Spiele'!$J64&lt;0,'alle Spiele'!CT64-'alle Spiele'!CU64&lt;0),AND('alle Spiele'!$H64-'alle Spiele'!$J64&gt;0,'alle Spiele'!CT64-'alle Spiele'!CU64&gt;0),AND('alle Spiele'!$H64-'alle Spiele'!$J64=0,'alle Spiele'!CT64-'alle Spiele'!CU64=0)),Punktsystem!$B$6,0)))</f>
        <v>0</v>
      </c>
      <c r="CU64" s="224">
        <f>IF(CT64=Punktsystem!$B$6,IF(AND(Punktsystem!$D$9&lt;&gt;"",'alle Spiele'!$H64-'alle Spiele'!$J64='alle Spiele'!CT64-'alle Spiele'!CU64,'alle Spiele'!$H64&lt;&gt;'alle Spiele'!$J64),Punktsystem!$B$9,0)+IF(AND(Punktsystem!$D$11&lt;&gt;"",OR('alle Spiele'!$H64='alle Spiele'!CT64,'alle Spiele'!$J64='alle Spiele'!CU64)),Punktsystem!$B$11,0)+IF(AND(Punktsystem!$D$10&lt;&gt;"",'alle Spiele'!$H64='alle Spiele'!$J64,'alle Spiele'!CT64='alle Spiele'!CU64,ABS('alle Spiele'!$H64-'alle Spiele'!CT64)=1),Punktsystem!$B$10,0),0)</f>
        <v>0</v>
      </c>
      <c r="CV64" s="225">
        <f>IF(CT64=Punktsystem!$B$5,IF(AND(Punktsystem!$I$14&lt;&gt;"",'alle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CW64" s="230">
        <f>IF(OR('alle Spiele'!CW64="",'alle Spiele'!CX64=""),0,IF(AND('alle Spiele'!$H64='alle Spiele'!CW64,'alle Spiele'!$J64='alle Spiele'!CX64),Punktsystem!$B$5,IF(OR(AND('alle Spiele'!$H64-'alle Spiele'!$J64&lt;0,'alle Spiele'!CW64-'alle Spiele'!CX64&lt;0),AND('alle Spiele'!$H64-'alle Spiele'!$J64&gt;0,'alle Spiele'!CW64-'alle Spiele'!CX64&gt;0),AND('alle Spiele'!$H64-'alle Spiele'!$J64=0,'alle Spiele'!CW64-'alle Spiele'!CX64=0)),Punktsystem!$B$6,0)))</f>
        <v>0</v>
      </c>
      <c r="CX64" s="224">
        <f>IF(CW64=Punktsystem!$B$6,IF(AND(Punktsystem!$D$9&lt;&gt;"",'alle Spiele'!$H64-'alle Spiele'!$J64='alle Spiele'!CW64-'alle Spiele'!CX64,'alle Spiele'!$H64&lt;&gt;'alle Spiele'!$J64),Punktsystem!$B$9,0)+IF(AND(Punktsystem!$D$11&lt;&gt;"",OR('alle Spiele'!$H64='alle Spiele'!CW64,'alle Spiele'!$J64='alle Spiele'!CX64)),Punktsystem!$B$11,0)+IF(AND(Punktsystem!$D$10&lt;&gt;"",'alle Spiele'!$H64='alle Spiele'!$J64,'alle Spiele'!CW64='alle Spiele'!CX64,ABS('alle Spiele'!$H64-'alle Spiele'!CW64)=1),Punktsystem!$B$10,0),0)</f>
        <v>0</v>
      </c>
      <c r="CY64" s="225">
        <f>IF(CW64=Punktsystem!$B$5,IF(AND(Punktsystem!$I$14&lt;&gt;"",'alle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CZ64" s="230">
        <f>IF(OR('alle Spiele'!CZ64="",'alle Spiele'!DA64=""),0,IF(AND('alle Spiele'!$H64='alle Spiele'!CZ64,'alle Spiele'!$J64='alle Spiele'!DA64),Punktsystem!$B$5,IF(OR(AND('alle Spiele'!$H64-'alle Spiele'!$J64&lt;0,'alle Spiele'!CZ64-'alle Spiele'!DA64&lt;0),AND('alle Spiele'!$H64-'alle Spiele'!$J64&gt;0,'alle Spiele'!CZ64-'alle Spiele'!DA64&gt;0),AND('alle Spiele'!$H64-'alle Spiele'!$J64=0,'alle Spiele'!CZ64-'alle Spiele'!DA64=0)),Punktsystem!$B$6,0)))</f>
        <v>0</v>
      </c>
      <c r="DA64" s="224">
        <f>IF(CZ64=Punktsystem!$B$6,IF(AND(Punktsystem!$D$9&lt;&gt;"",'alle Spiele'!$H64-'alle Spiele'!$J64='alle Spiele'!CZ64-'alle Spiele'!DA64,'alle Spiele'!$H64&lt;&gt;'alle Spiele'!$J64),Punktsystem!$B$9,0)+IF(AND(Punktsystem!$D$11&lt;&gt;"",OR('alle Spiele'!$H64='alle Spiele'!CZ64,'alle Spiele'!$J64='alle Spiele'!DA64)),Punktsystem!$B$11,0)+IF(AND(Punktsystem!$D$10&lt;&gt;"",'alle Spiele'!$H64='alle Spiele'!$J64,'alle Spiele'!CZ64='alle Spiele'!DA64,ABS('alle Spiele'!$H64-'alle Spiele'!CZ64)=1),Punktsystem!$B$10,0),0)</f>
        <v>0</v>
      </c>
      <c r="DB64" s="225">
        <f>IF(CZ64=Punktsystem!$B$5,IF(AND(Punktsystem!$I$14&lt;&gt;"",'alle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DC64" s="230">
        <f>IF(OR('alle Spiele'!DC64="",'alle Spiele'!DD64=""),0,IF(AND('alle Spiele'!$H64='alle Spiele'!DC64,'alle Spiele'!$J64='alle Spiele'!DD64),Punktsystem!$B$5,IF(OR(AND('alle Spiele'!$H64-'alle Spiele'!$J64&lt;0,'alle Spiele'!DC64-'alle Spiele'!DD64&lt;0),AND('alle Spiele'!$H64-'alle Spiele'!$J64&gt;0,'alle Spiele'!DC64-'alle Spiele'!DD64&gt;0),AND('alle Spiele'!$H64-'alle Spiele'!$J64=0,'alle Spiele'!DC64-'alle Spiele'!DD64=0)),Punktsystem!$B$6,0)))</f>
        <v>0</v>
      </c>
      <c r="DD64" s="224">
        <f>IF(DC64=Punktsystem!$B$6,IF(AND(Punktsystem!$D$9&lt;&gt;"",'alle Spiele'!$H64-'alle Spiele'!$J64='alle Spiele'!DC64-'alle Spiele'!DD64,'alle Spiele'!$H64&lt;&gt;'alle Spiele'!$J64),Punktsystem!$B$9,0)+IF(AND(Punktsystem!$D$11&lt;&gt;"",OR('alle Spiele'!$H64='alle Spiele'!DC64,'alle Spiele'!$J64='alle Spiele'!DD64)),Punktsystem!$B$11,0)+IF(AND(Punktsystem!$D$10&lt;&gt;"",'alle Spiele'!$H64='alle Spiele'!$J64,'alle Spiele'!DC64='alle Spiele'!DD64,ABS('alle Spiele'!$H64-'alle Spiele'!DC64)=1),Punktsystem!$B$10,0),0)</f>
        <v>0</v>
      </c>
      <c r="DE64" s="225">
        <f>IF(DC64=Punktsystem!$B$5,IF(AND(Punktsystem!$I$14&lt;&gt;"",'alle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DF64" s="230">
        <f>IF(OR('alle Spiele'!DF64="",'alle Spiele'!DG64=""),0,IF(AND('alle Spiele'!$H64='alle Spiele'!DF64,'alle Spiele'!$J64='alle Spiele'!DG64),Punktsystem!$B$5,IF(OR(AND('alle Spiele'!$H64-'alle Spiele'!$J64&lt;0,'alle Spiele'!DF64-'alle Spiele'!DG64&lt;0),AND('alle Spiele'!$H64-'alle Spiele'!$J64&gt;0,'alle Spiele'!DF64-'alle Spiele'!DG64&gt;0),AND('alle Spiele'!$H64-'alle Spiele'!$J64=0,'alle Spiele'!DF64-'alle Spiele'!DG64=0)),Punktsystem!$B$6,0)))</f>
        <v>0</v>
      </c>
      <c r="DG64" s="224">
        <f>IF(DF64=Punktsystem!$B$6,IF(AND(Punktsystem!$D$9&lt;&gt;"",'alle Spiele'!$H64-'alle Spiele'!$J64='alle Spiele'!DF64-'alle Spiele'!DG64,'alle Spiele'!$H64&lt;&gt;'alle Spiele'!$J64),Punktsystem!$B$9,0)+IF(AND(Punktsystem!$D$11&lt;&gt;"",OR('alle Spiele'!$H64='alle Spiele'!DF64,'alle Spiele'!$J64='alle Spiele'!DG64)),Punktsystem!$B$11,0)+IF(AND(Punktsystem!$D$10&lt;&gt;"",'alle Spiele'!$H64='alle Spiele'!$J64,'alle Spiele'!DF64='alle Spiele'!DG64,ABS('alle Spiele'!$H64-'alle Spiele'!DF64)=1),Punktsystem!$B$10,0),0)</f>
        <v>0</v>
      </c>
      <c r="DH64" s="225">
        <f>IF(DF64=Punktsystem!$B$5,IF(AND(Punktsystem!$I$14&lt;&gt;"",'alle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DI64" s="230">
        <f>IF(OR('alle Spiele'!DI64="",'alle Spiele'!DJ64=""),0,IF(AND('alle Spiele'!$H64='alle Spiele'!DI64,'alle Spiele'!$J64='alle Spiele'!DJ64),Punktsystem!$B$5,IF(OR(AND('alle Spiele'!$H64-'alle Spiele'!$J64&lt;0,'alle Spiele'!DI64-'alle Spiele'!DJ64&lt;0),AND('alle Spiele'!$H64-'alle Spiele'!$J64&gt;0,'alle Spiele'!DI64-'alle Spiele'!DJ64&gt;0),AND('alle Spiele'!$H64-'alle Spiele'!$J64=0,'alle Spiele'!DI64-'alle Spiele'!DJ64=0)),Punktsystem!$B$6,0)))</f>
        <v>0</v>
      </c>
      <c r="DJ64" s="224">
        <f>IF(DI64=Punktsystem!$B$6,IF(AND(Punktsystem!$D$9&lt;&gt;"",'alle Spiele'!$H64-'alle Spiele'!$J64='alle Spiele'!DI64-'alle Spiele'!DJ64,'alle Spiele'!$H64&lt;&gt;'alle Spiele'!$J64),Punktsystem!$B$9,0)+IF(AND(Punktsystem!$D$11&lt;&gt;"",OR('alle Spiele'!$H64='alle Spiele'!DI64,'alle Spiele'!$J64='alle Spiele'!DJ64)),Punktsystem!$B$11,0)+IF(AND(Punktsystem!$D$10&lt;&gt;"",'alle Spiele'!$H64='alle Spiele'!$J64,'alle Spiele'!DI64='alle Spiele'!DJ64,ABS('alle Spiele'!$H64-'alle Spiele'!DI64)=1),Punktsystem!$B$10,0),0)</f>
        <v>0</v>
      </c>
      <c r="DK64" s="225">
        <f>IF(DI64=Punktsystem!$B$5,IF(AND(Punktsystem!$I$14&lt;&gt;"",'alle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DL64" s="230">
        <f>IF(OR('alle Spiele'!DL64="",'alle Spiele'!DM64=""),0,IF(AND('alle Spiele'!$H64='alle Spiele'!DL64,'alle Spiele'!$J64='alle Spiele'!DM64),Punktsystem!$B$5,IF(OR(AND('alle Spiele'!$H64-'alle Spiele'!$J64&lt;0,'alle Spiele'!DL64-'alle Spiele'!DM64&lt;0),AND('alle Spiele'!$H64-'alle Spiele'!$J64&gt;0,'alle Spiele'!DL64-'alle Spiele'!DM64&gt;0),AND('alle Spiele'!$H64-'alle Spiele'!$J64=0,'alle Spiele'!DL64-'alle Spiele'!DM64=0)),Punktsystem!$B$6,0)))</f>
        <v>0</v>
      </c>
      <c r="DM64" s="224">
        <f>IF(DL64=Punktsystem!$B$6,IF(AND(Punktsystem!$D$9&lt;&gt;"",'alle Spiele'!$H64-'alle Spiele'!$J64='alle Spiele'!DL64-'alle Spiele'!DM64,'alle Spiele'!$H64&lt;&gt;'alle Spiele'!$J64),Punktsystem!$B$9,0)+IF(AND(Punktsystem!$D$11&lt;&gt;"",OR('alle Spiele'!$H64='alle Spiele'!DL64,'alle Spiele'!$J64='alle Spiele'!DM64)),Punktsystem!$B$11,0)+IF(AND(Punktsystem!$D$10&lt;&gt;"",'alle Spiele'!$H64='alle Spiele'!$J64,'alle Spiele'!DL64='alle Spiele'!DM64,ABS('alle Spiele'!$H64-'alle Spiele'!DL64)=1),Punktsystem!$B$10,0),0)</f>
        <v>0</v>
      </c>
      <c r="DN64" s="225">
        <f>IF(DL64=Punktsystem!$B$5,IF(AND(Punktsystem!$I$14&lt;&gt;"",'alle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DO64" s="230">
        <f>IF(OR('alle Spiele'!DO64="",'alle Spiele'!DP64=""),0,IF(AND('alle Spiele'!$H64='alle Spiele'!DO64,'alle Spiele'!$J64='alle Spiele'!DP64),Punktsystem!$B$5,IF(OR(AND('alle Spiele'!$H64-'alle Spiele'!$J64&lt;0,'alle Spiele'!DO64-'alle Spiele'!DP64&lt;0),AND('alle Spiele'!$H64-'alle Spiele'!$J64&gt;0,'alle Spiele'!DO64-'alle Spiele'!DP64&gt;0),AND('alle Spiele'!$H64-'alle Spiele'!$J64=0,'alle Spiele'!DO64-'alle Spiele'!DP64=0)),Punktsystem!$B$6,0)))</f>
        <v>0</v>
      </c>
      <c r="DP64" s="224">
        <f>IF(DO64=Punktsystem!$B$6,IF(AND(Punktsystem!$D$9&lt;&gt;"",'alle Spiele'!$H64-'alle Spiele'!$J64='alle Spiele'!DO64-'alle Spiele'!DP64,'alle Spiele'!$H64&lt;&gt;'alle Spiele'!$J64),Punktsystem!$B$9,0)+IF(AND(Punktsystem!$D$11&lt;&gt;"",OR('alle Spiele'!$H64='alle Spiele'!DO64,'alle Spiele'!$J64='alle Spiele'!DP64)),Punktsystem!$B$11,0)+IF(AND(Punktsystem!$D$10&lt;&gt;"",'alle Spiele'!$H64='alle Spiele'!$J64,'alle Spiele'!DO64='alle Spiele'!DP64,ABS('alle Spiele'!$H64-'alle Spiele'!DO64)=1),Punktsystem!$B$10,0),0)</f>
        <v>0</v>
      </c>
      <c r="DQ64" s="225">
        <f>IF(DO64=Punktsystem!$B$5,IF(AND(Punktsystem!$I$14&lt;&gt;"",'alle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DR64" s="230">
        <f>IF(OR('alle Spiele'!DR64="",'alle Spiele'!DS64=""),0,IF(AND('alle Spiele'!$H64='alle Spiele'!DR64,'alle Spiele'!$J64='alle Spiele'!DS64),Punktsystem!$B$5,IF(OR(AND('alle Spiele'!$H64-'alle Spiele'!$J64&lt;0,'alle Spiele'!DR64-'alle Spiele'!DS64&lt;0),AND('alle Spiele'!$H64-'alle Spiele'!$J64&gt;0,'alle Spiele'!DR64-'alle Spiele'!DS64&gt;0),AND('alle Spiele'!$H64-'alle Spiele'!$J64=0,'alle Spiele'!DR64-'alle Spiele'!DS64=0)),Punktsystem!$B$6,0)))</f>
        <v>0</v>
      </c>
      <c r="DS64" s="224">
        <f>IF(DR64=Punktsystem!$B$6,IF(AND(Punktsystem!$D$9&lt;&gt;"",'alle Spiele'!$H64-'alle Spiele'!$J64='alle Spiele'!DR64-'alle Spiele'!DS64,'alle Spiele'!$H64&lt;&gt;'alle Spiele'!$J64),Punktsystem!$B$9,0)+IF(AND(Punktsystem!$D$11&lt;&gt;"",OR('alle Spiele'!$H64='alle Spiele'!DR64,'alle Spiele'!$J64='alle Spiele'!DS64)),Punktsystem!$B$11,0)+IF(AND(Punktsystem!$D$10&lt;&gt;"",'alle Spiele'!$H64='alle Spiele'!$J64,'alle Spiele'!DR64='alle Spiele'!DS64,ABS('alle Spiele'!$H64-'alle Spiele'!DR64)=1),Punktsystem!$B$10,0),0)</f>
        <v>0</v>
      </c>
      <c r="DT64" s="225">
        <f>IF(DR64=Punktsystem!$B$5,IF(AND(Punktsystem!$I$14&lt;&gt;"",'alle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DU64" s="230">
        <f>IF(OR('alle Spiele'!DU64="",'alle Spiele'!DV64=""),0,IF(AND('alle Spiele'!$H64='alle Spiele'!DU64,'alle Spiele'!$J64='alle Spiele'!DV64),Punktsystem!$B$5,IF(OR(AND('alle Spiele'!$H64-'alle Spiele'!$J64&lt;0,'alle Spiele'!DU64-'alle Spiele'!DV64&lt;0),AND('alle Spiele'!$H64-'alle Spiele'!$J64&gt;0,'alle Spiele'!DU64-'alle Spiele'!DV64&gt;0),AND('alle Spiele'!$H64-'alle Spiele'!$J64=0,'alle Spiele'!DU64-'alle Spiele'!DV64=0)),Punktsystem!$B$6,0)))</f>
        <v>0</v>
      </c>
      <c r="DV64" s="224">
        <f>IF(DU64=Punktsystem!$B$6,IF(AND(Punktsystem!$D$9&lt;&gt;"",'alle Spiele'!$H64-'alle Spiele'!$J64='alle Spiele'!DU64-'alle Spiele'!DV64,'alle Spiele'!$H64&lt;&gt;'alle Spiele'!$J64),Punktsystem!$B$9,0)+IF(AND(Punktsystem!$D$11&lt;&gt;"",OR('alle Spiele'!$H64='alle Spiele'!DU64,'alle Spiele'!$J64='alle Spiele'!DV64)),Punktsystem!$B$11,0)+IF(AND(Punktsystem!$D$10&lt;&gt;"",'alle Spiele'!$H64='alle Spiele'!$J64,'alle Spiele'!DU64='alle Spiele'!DV64,ABS('alle Spiele'!$H64-'alle Spiele'!DU64)=1),Punktsystem!$B$10,0),0)</f>
        <v>0</v>
      </c>
      <c r="DW64" s="225">
        <f>IF(DU64=Punktsystem!$B$5,IF(AND(Punktsystem!$I$14&lt;&gt;"",'alle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DX64" s="230">
        <f>IF(OR('alle Spiele'!DX64="",'alle Spiele'!DY64=""),0,IF(AND('alle Spiele'!$H64='alle Spiele'!DX64,'alle Spiele'!$J64='alle Spiele'!DY64),Punktsystem!$B$5,IF(OR(AND('alle Spiele'!$H64-'alle Spiele'!$J64&lt;0,'alle Spiele'!DX64-'alle Spiele'!DY64&lt;0),AND('alle Spiele'!$H64-'alle Spiele'!$J64&gt;0,'alle Spiele'!DX64-'alle Spiele'!DY64&gt;0),AND('alle Spiele'!$H64-'alle Spiele'!$J64=0,'alle Spiele'!DX64-'alle Spiele'!DY64=0)),Punktsystem!$B$6,0)))</f>
        <v>0</v>
      </c>
      <c r="DY64" s="224">
        <f>IF(DX64=Punktsystem!$B$6,IF(AND(Punktsystem!$D$9&lt;&gt;"",'alle Spiele'!$H64-'alle Spiele'!$J64='alle Spiele'!DX64-'alle Spiele'!DY64,'alle Spiele'!$H64&lt;&gt;'alle Spiele'!$J64),Punktsystem!$B$9,0)+IF(AND(Punktsystem!$D$11&lt;&gt;"",OR('alle Spiele'!$H64='alle Spiele'!DX64,'alle Spiele'!$J64='alle Spiele'!DY64)),Punktsystem!$B$11,0)+IF(AND(Punktsystem!$D$10&lt;&gt;"",'alle Spiele'!$H64='alle Spiele'!$J64,'alle Spiele'!DX64='alle Spiele'!DY64,ABS('alle Spiele'!$H64-'alle Spiele'!DX64)=1),Punktsystem!$B$10,0),0)</f>
        <v>0</v>
      </c>
      <c r="DZ64" s="225">
        <f>IF(DX64=Punktsystem!$B$5,IF(AND(Punktsystem!$I$14&lt;&gt;"",'alle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EA64" s="230">
        <f>IF(OR('alle Spiele'!EA64="",'alle Spiele'!EB64=""),0,IF(AND('alle Spiele'!$H64='alle Spiele'!EA64,'alle Spiele'!$J64='alle Spiele'!EB64),Punktsystem!$B$5,IF(OR(AND('alle Spiele'!$H64-'alle Spiele'!$J64&lt;0,'alle Spiele'!EA64-'alle Spiele'!EB64&lt;0),AND('alle Spiele'!$H64-'alle Spiele'!$J64&gt;0,'alle Spiele'!EA64-'alle Spiele'!EB64&gt;0),AND('alle Spiele'!$H64-'alle Spiele'!$J64=0,'alle Spiele'!EA64-'alle Spiele'!EB64=0)),Punktsystem!$B$6,0)))</f>
        <v>0</v>
      </c>
      <c r="EB64" s="224">
        <f>IF(EA64=Punktsystem!$B$6,IF(AND(Punktsystem!$D$9&lt;&gt;"",'alle Spiele'!$H64-'alle Spiele'!$J64='alle Spiele'!EA64-'alle Spiele'!EB64,'alle Spiele'!$H64&lt;&gt;'alle Spiele'!$J64),Punktsystem!$B$9,0)+IF(AND(Punktsystem!$D$11&lt;&gt;"",OR('alle Spiele'!$H64='alle Spiele'!EA64,'alle Spiele'!$J64='alle Spiele'!EB64)),Punktsystem!$B$11,0)+IF(AND(Punktsystem!$D$10&lt;&gt;"",'alle Spiele'!$H64='alle Spiele'!$J64,'alle Spiele'!EA64='alle Spiele'!EB64,ABS('alle Spiele'!$H64-'alle Spiele'!EA64)=1),Punktsystem!$B$10,0),0)</f>
        <v>0</v>
      </c>
      <c r="EC64" s="225">
        <f>IF(EA64=Punktsystem!$B$5,IF(AND(Punktsystem!$I$14&lt;&gt;"",'alle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ED64" s="230">
        <f>IF(OR('alle Spiele'!ED64="",'alle Spiele'!EE64=""),0,IF(AND('alle Spiele'!$H64='alle Spiele'!ED64,'alle Spiele'!$J64='alle Spiele'!EE64),Punktsystem!$B$5,IF(OR(AND('alle Spiele'!$H64-'alle Spiele'!$J64&lt;0,'alle Spiele'!ED64-'alle Spiele'!EE64&lt;0),AND('alle Spiele'!$H64-'alle Spiele'!$J64&gt;0,'alle Spiele'!ED64-'alle Spiele'!EE64&gt;0),AND('alle Spiele'!$H64-'alle Spiele'!$J64=0,'alle Spiele'!ED64-'alle Spiele'!EE64=0)),Punktsystem!$B$6,0)))</f>
        <v>0</v>
      </c>
      <c r="EE64" s="224">
        <f>IF(ED64=Punktsystem!$B$6,IF(AND(Punktsystem!$D$9&lt;&gt;"",'alle Spiele'!$H64-'alle Spiele'!$J64='alle Spiele'!ED64-'alle Spiele'!EE64,'alle Spiele'!$H64&lt;&gt;'alle Spiele'!$J64),Punktsystem!$B$9,0)+IF(AND(Punktsystem!$D$11&lt;&gt;"",OR('alle Spiele'!$H64='alle Spiele'!ED64,'alle Spiele'!$J64='alle Spiele'!EE64)),Punktsystem!$B$11,0)+IF(AND(Punktsystem!$D$10&lt;&gt;"",'alle Spiele'!$H64='alle Spiele'!$J64,'alle Spiele'!ED64='alle Spiele'!EE64,ABS('alle Spiele'!$H64-'alle Spiele'!ED64)=1),Punktsystem!$B$10,0),0)</f>
        <v>0</v>
      </c>
      <c r="EF64" s="225">
        <f>IF(ED64=Punktsystem!$B$5,IF(AND(Punktsystem!$I$14&lt;&gt;"",'alle Spiele'!$H64+'alle Spiele'!$J64&gt;Punktsystem!$D$14),('alle Spiele'!$H64+'alle Spiele'!$J64-Punktsystem!$D$14)*Punktsystem!$F$14,0)+IF(AND(Punktsystem!$I$15&lt;&gt;"",ABS('alle Spiele'!$H64-'alle Spiele'!$J64)&gt;Punktsystem!$D$15),(ABS('alle Spiele'!$H64-'alle Spiele'!$J64)-Punktsystem!$D$15)*Punktsystem!$F$15,0),0)</f>
        <v>0</v>
      </c>
      <c r="EG64" s="230">
        <f>IF(OR('alle Spiele'!EG64="",'alle Spiele'!EH64=""),0,IF(AND('alle Spiele'!$H64='alle Spiele'!EG64,'alle Spiele'!$J64='alle Spiele'!EH64),Punktsystem!$B$5,IF(OR(AND('alle Spiele'!$H64-'alle Spiele'!$J64&lt;0,'alle Spiele'!EG64-'alle Spiele'!EH64&lt;0),AND('alle Spiele'!$H64-'alle Spiele'!$J64&gt;0,'alle Spiele'!EG64-'alle Spiele'!EH64&gt;0),AND('alle Spiele'!$H64-'alle Spiele'!$J64=0,'alle Spiele'!EG64-'alle Spiele'!EH64=0)),Punktsystem!$B$6,0)))</f>
        <v>0</v>
      </c>
      <c r="EH64" s="224">
        <f>IF(EG64=Punktsystem!$B$6,IF(AND(Punktsystem!$D$9&lt;&gt;"",'alle Spiele'!$H64-'alle Spiele'!$J64='alle Spiele'!EG64-'alle Spiele'!EH64,'alle Spiele'!$H64&lt;&gt;'alle Spiele'!$J64),Punktsystem!$B$9,0)+IF(AND(Punktsystem!$D$11&lt;&gt;"",OR('alle Spiele'!$H64='alle Spiele'!EG64,'alle Spiele'!$J64='alle Spiele'!EH64)),Punktsystem!$B$11,0)+IF(AND(Punktsystem!$D$10&lt;&gt;"",'alle Spiele'!$H64='alle Spiele'!$J64,'alle Spiele'!EG64='alle Spiele'!EH64,ABS('alle Spiele'!$H64-'alle Spiele'!EG64)=1),Punktsystem!$B$10,0),0)</f>
        <v>0</v>
      </c>
      <c r="EI64" s="225">
        <f>IF(EG64=Punktsystem!$B$5,IF(AND(Punktsystem!$I$14&lt;&gt;"",'alle Spiele'!$H64+'alle Spiele'!$J64&gt;Punktsystem!$D$14),('alle Spiele'!$H64+'alle Spiele'!$J64-Punktsystem!$D$14)*Punktsystem!$F$14,0)+IF(AND(Punktsystem!$I$15&lt;&gt;"",ABS('alle Spiele'!$H64-'alle Spiele'!$J64)&gt;Punktsystem!$D$15),(ABS('alle Spiele'!$H64-'alle Spiele'!$J64)-Punktsystem!$D$15)*Punktsystem!$F$15,0),0)</f>
        <v>0</v>
      </c>
    </row>
    <row r="65" spans="1:139" ht="13.5" thickBot="1" x14ac:dyDescent="0.25">
      <c r="A65"/>
      <c r="B65"/>
      <c r="C65"/>
      <c r="D65"/>
      <c r="E65"/>
      <c r="F65"/>
      <c r="G65"/>
      <c r="H65"/>
      <c r="J65"/>
      <c r="K65"/>
      <c r="L65"/>
      <c r="M65"/>
      <c r="N65"/>
      <c r="O65"/>
      <c r="P65"/>
      <c r="Q65"/>
      <c r="T65" s="231">
        <f>IF(OR('alle Spiele'!T65="",'alle Spiele'!U65=""),0,IF(AND('alle Spiele'!$H65='alle Spiele'!T65,'alle Spiele'!$J65='alle Spiele'!U65),Punktsystem!$B$5,IF(OR(AND('alle Spiele'!$H65-'alle Spiele'!$J65&lt;0,'alle Spiele'!T65-'alle Spiele'!U65&lt;0),AND('alle Spiele'!$H65-'alle Spiele'!$J65&gt;0,'alle Spiele'!T65-'alle Spiele'!U65&gt;0),AND('alle Spiele'!$H65-'alle Spiele'!$J65=0,'alle Spiele'!T65-'alle Spiele'!U65=0)),Punktsystem!$B$6,0)))</f>
        <v>0</v>
      </c>
      <c r="U65" s="226">
        <f>IF(T65=Punktsystem!$B$6,IF(AND(Punktsystem!$D$9&lt;&gt;"",'alle Spiele'!$H65-'alle Spiele'!$J65='alle Spiele'!T65-'alle Spiele'!U65,'alle Spiele'!$H65&lt;&gt;'alle Spiele'!$J65),Punktsystem!$B$9,0)+IF(AND(Punktsystem!$D$11&lt;&gt;"",OR('alle Spiele'!$H65='alle Spiele'!T65,'alle Spiele'!$J65='alle Spiele'!U65)),Punktsystem!$B$11,0)+IF(AND(Punktsystem!$D$10&lt;&gt;"",'alle Spiele'!$H65='alle Spiele'!$J65,'alle Spiele'!T65='alle Spiele'!U65,ABS('alle Spiele'!$H65-'alle Spiele'!T65)=1),Punktsystem!$B$10,0),0)</f>
        <v>0</v>
      </c>
      <c r="V65" s="227">
        <f>IF(T65=Punktsystem!$B$5,IF(AND(Punktsystem!$I$14&lt;&gt;"",'alle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W65" s="231">
        <f>IF(OR('alle Spiele'!W65="",'alle Spiele'!X65=""),0,IF(AND('alle Spiele'!$H65='alle Spiele'!W65,'alle Spiele'!$J65='alle Spiele'!X65),Punktsystem!$B$5,IF(OR(AND('alle Spiele'!$H65-'alle Spiele'!$J65&lt;0,'alle Spiele'!W65-'alle Spiele'!X65&lt;0),AND('alle Spiele'!$H65-'alle Spiele'!$J65&gt;0,'alle Spiele'!W65-'alle Spiele'!X65&gt;0),AND('alle Spiele'!$H65-'alle Spiele'!$J65=0,'alle Spiele'!W65-'alle Spiele'!X65=0)),Punktsystem!$B$6,0)))</f>
        <v>0</v>
      </c>
      <c r="X65" s="226">
        <f>IF(W65=Punktsystem!$B$6,IF(AND(Punktsystem!$D$9&lt;&gt;"",'alle Spiele'!$H65-'alle Spiele'!$J65='alle Spiele'!W65-'alle Spiele'!X65,'alle Spiele'!$H65&lt;&gt;'alle Spiele'!$J65),Punktsystem!$B$9,0)+IF(AND(Punktsystem!$D$11&lt;&gt;"",OR('alle Spiele'!$H65='alle Spiele'!W65,'alle Spiele'!$J65='alle Spiele'!X65)),Punktsystem!$B$11,0)+IF(AND(Punktsystem!$D$10&lt;&gt;"",'alle Spiele'!$H65='alle Spiele'!$J65,'alle Spiele'!W65='alle Spiele'!X65,ABS('alle Spiele'!$H65-'alle Spiele'!W65)=1),Punktsystem!$B$10,0),0)</f>
        <v>0</v>
      </c>
      <c r="Y65" s="227">
        <f>IF(W65=Punktsystem!$B$5,IF(AND(Punktsystem!$I$14&lt;&gt;"",'alle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Z65" s="231">
        <f>IF(OR('alle Spiele'!Z65="",'alle Spiele'!AA65=""),0,IF(AND('alle Spiele'!$H65='alle Spiele'!Z65,'alle Spiele'!$J65='alle Spiele'!AA65),Punktsystem!$B$5,IF(OR(AND('alle Spiele'!$H65-'alle Spiele'!$J65&lt;0,'alle Spiele'!Z65-'alle Spiele'!AA65&lt;0),AND('alle Spiele'!$H65-'alle Spiele'!$J65&gt;0,'alle Spiele'!Z65-'alle Spiele'!AA65&gt;0),AND('alle Spiele'!$H65-'alle Spiele'!$J65=0,'alle Spiele'!Z65-'alle Spiele'!AA65=0)),Punktsystem!$B$6,0)))</f>
        <v>0</v>
      </c>
      <c r="AA65" s="226">
        <f>IF(Z65=Punktsystem!$B$6,IF(AND(Punktsystem!$D$9&lt;&gt;"",'alle Spiele'!$H65-'alle Spiele'!$J65='alle Spiele'!Z65-'alle Spiele'!AA65,'alle Spiele'!$H65&lt;&gt;'alle Spiele'!$J65),Punktsystem!$B$9,0)+IF(AND(Punktsystem!$D$11&lt;&gt;"",OR('alle Spiele'!$H65='alle Spiele'!Z65,'alle Spiele'!$J65='alle Spiele'!AA65)),Punktsystem!$B$11,0)+IF(AND(Punktsystem!$D$10&lt;&gt;"",'alle Spiele'!$H65='alle Spiele'!$J65,'alle Spiele'!Z65='alle Spiele'!AA65,ABS('alle Spiele'!$H65-'alle Spiele'!Z65)=1),Punktsystem!$B$10,0),0)</f>
        <v>0</v>
      </c>
      <c r="AB65" s="227">
        <f>IF(Z65=Punktsystem!$B$5,IF(AND(Punktsystem!$I$14&lt;&gt;"",'alle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AC65" s="231">
        <f>IF(OR('alle Spiele'!AC65="",'alle Spiele'!AD65=""),0,IF(AND('alle Spiele'!$H65='alle Spiele'!AC65,'alle Spiele'!$J65='alle Spiele'!AD65),Punktsystem!$B$5,IF(OR(AND('alle Spiele'!$H65-'alle Spiele'!$J65&lt;0,'alle Spiele'!AC65-'alle Spiele'!AD65&lt;0),AND('alle Spiele'!$H65-'alle Spiele'!$J65&gt;0,'alle Spiele'!AC65-'alle Spiele'!AD65&gt;0),AND('alle Spiele'!$H65-'alle Spiele'!$J65=0,'alle Spiele'!AC65-'alle Spiele'!AD65=0)),Punktsystem!$B$6,0)))</f>
        <v>0</v>
      </c>
      <c r="AD65" s="226">
        <f>IF(AC65=Punktsystem!$B$6,IF(AND(Punktsystem!$D$9&lt;&gt;"",'alle Spiele'!$H65-'alle Spiele'!$J65='alle Spiele'!AC65-'alle Spiele'!AD65,'alle Spiele'!$H65&lt;&gt;'alle Spiele'!$J65),Punktsystem!$B$9,0)+IF(AND(Punktsystem!$D$11&lt;&gt;"",OR('alle Spiele'!$H65='alle Spiele'!AC65,'alle Spiele'!$J65='alle Spiele'!AD65)),Punktsystem!$B$11,0)+IF(AND(Punktsystem!$D$10&lt;&gt;"",'alle Spiele'!$H65='alle Spiele'!$J65,'alle Spiele'!AC65='alle Spiele'!AD65,ABS('alle Spiele'!$H65-'alle Spiele'!AC65)=1),Punktsystem!$B$10,0),0)</f>
        <v>0</v>
      </c>
      <c r="AE65" s="227">
        <f>IF(AC65=Punktsystem!$B$5,IF(AND(Punktsystem!$I$14&lt;&gt;"",'alle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AF65" s="231">
        <f>IF(OR('alle Spiele'!AF65="",'alle Spiele'!AG65=""),0,IF(AND('alle Spiele'!$H65='alle Spiele'!AF65,'alle Spiele'!$J65='alle Spiele'!AG65),Punktsystem!$B$5,IF(OR(AND('alle Spiele'!$H65-'alle Spiele'!$J65&lt;0,'alle Spiele'!AF65-'alle Spiele'!AG65&lt;0),AND('alle Spiele'!$H65-'alle Spiele'!$J65&gt;0,'alle Spiele'!AF65-'alle Spiele'!AG65&gt;0),AND('alle Spiele'!$H65-'alle Spiele'!$J65=0,'alle Spiele'!AF65-'alle Spiele'!AG65=0)),Punktsystem!$B$6,0)))</f>
        <v>0</v>
      </c>
      <c r="AG65" s="226">
        <f>IF(AF65=Punktsystem!$B$6,IF(AND(Punktsystem!$D$9&lt;&gt;"",'alle Spiele'!$H65-'alle Spiele'!$J65='alle Spiele'!AF65-'alle Spiele'!AG65,'alle Spiele'!$H65&lt;&gt;'alle Spiele'!$J65),Punktsystem!$B$9,0)+IF(AND(Punktsystem!$D$11&lt;&gt;"",OR('alle Spiele'!$H65='alle Spiele'!AF65,'alle Spiele'!$J65='alle Spiele'!AG65)),Punktsystem!$B$11,0)+IF(AND(Punktsystem!$D$10&lt;&gt;"",'alle Spiele'!$H65='alle Spiele'!$J65,'alle Spiele'!AF65='alle Spiele'!AG65,ABS('alle Spiele'!$H65-'alle Spiele'!AF65)=1),Punktsystem!$B$10,0),0)</f>
        <v>0</v>
      </c>
      <c r="AH65" s="227">
        <f>IF(AF65=Punktsystem!$B$5,IF(AND(Punktsystem!$I$14&lt;&gt;"",'alle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AI65" s="231">
        <f>IF(OR('alle Spiele'!AI65="",'alle Spiele'!AJ65=""),0,IF(AND('alle Spiele'!$H65='alle Spiele'!AI65,'alle Spiele'!$J65='alle Spiele'!AJ65),Punktsystem!$B$5,IF(OR(AND('alle Spiele'!$H65-'alle Spiele'!$J65&lt;0,'alle Spiele'!AI65-'alle Spiele'!AJ65&lt;0),AND('alle Spiele'!$H65-'alle Spiele'!$J65&gt;0,'alle Spiele'!AI65-'alle Spiele'!AJ65&gt;0),AND('alle Spiele'!$H65-'alle Spiele'!$J65=0,'alle Spiele'!AI65-'alle Spiele'!AJ65=0)),Punktsystem!$B$6,0)))</f>
        <v>0</v>
      </c>
      <c r="AJ65" s="226">
        <f>IF(AI65=Punktsystem!$B$6,IF(AND(Punktsystem!$D$9&lt;&gt;"",'alle Spiele'!$H65-'alle Spiele'!$J65='alle Spiele'!AI65-'alle Spiele'!AJ65,'alle Spiele'!$H65&lt;&gt;'alle Spiele'!$J65),Punktsystem!$B$9,0)+IF(AND(Punktsystem!$D$11&lt;&gt;"",OR('alle Spiele'!$H65='alle Spiele'!AI65,'alle Spiele'!$J65='alle Spiele'!AJ65)),Punktsystem!$B$11,0)+IF(AND(Punktsystem!$D$10&lt;&gt;"",'alle Spiele'!$H65='alle Spiele'!$J65,'alle Spiele'!AI65='alle Spiele'!AJ65,ABS('alle Spiele'!$H65-'alle Spiele'!AI65)=1),Punktsystem!$B$10,0),0)</f>
        <v>0</v>
      </c>
      <c r="AK65" s="227">
        <f>IF(AI65=Punktsystem!$B$5,IF(AND(Punktsystem!$I$14&lt;&gt;"",'alle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AL65" s="231">
        <f>IF(OR('alle Spiele'!AL65="",'alle Spiele'!AM65=""),0,IF(AND('alle Spiele'!$H65='alle Spiele'!AL65,'alle Spiele'!$J65='alle Spiele'!AM65),Punktsystem!$B$5,IF(OR(AND('alle Spiele'!$H65-'alle Spiele'!$J65&lt;0,'alle Spiele'!AL65-'alle Spiele'!AM65&lt;0),AND('alle Spiele'!$H65-'alle Spiele'!$J65&gt;0,'alle Spiele'!AL65-'alle Spiele'!AM65&gt;0),AND('alle Spiele'!$H65-'alle Spiele'!$J65=0,'alle Spiele'!AL65-'alle Spiele'!AM65=0)),Punktsystem!$B$6,0)))</f>
        <v>0</v>
      </c>
      <c r="AM65" s="226">
        <f>IF(AL65=Punktsystem!$B$6,IF(AND(Punktsystem!$D$9&lt;&gt;"",'alle Spiele'!$H65-'alle Spiele'!$J65='alle Spiele'!AL65-'alle Spiele'!AM65,'alle Spiele'!$H65&lt;&gt;'alle Spiele'!$J65),Punktsystem!$B$9,0)+IF(AND(Punktsystem!$D$11&lt;&gt;"",OR('alle Spiele'!$H65='alle Spiele'!AL65,'alle Spiele'!$J65='alle Spiele'!AM65)),Punktsystem!$B$11,0)+IF(AND(Punktsystem!$D$10&lt;&gt;"",'alle Spiele'!$H65='alle Spiele'!$J65,'alle Spiele'!AL65='alle Spiele'!AM65,ABS('alle Spiele'!$H65-'alle Spiele'!AL65)=1),Punktsystem!$B$10,0),0)</f>
        <v>0</v>
      </c>
      <c r="AN65" s="227">
        <f>IF(AL65=Punktsystem!$B$5,IF(AND(Punktsystem!$I$14&lt;&gt;"",'alle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AO65" s="231">
        <f>IF(OR('alle Spiele'!AO65="",'alle Spiele'!AP65=""),0,IF(AND('alle Spiele'!$H65='alle Spiele'!AO65,'alle Spiele'!$J65='alle Spiele'!AP65),Punktsystem!$B$5,IF(OR(AND('alle Spiele'!$H65-'alle Spiele'!$J65&lt;0,'alle Spiele'!AO65-'alle Spiele'!AP65&lt;0),AND('alle Spiele'!$H65-'alle Spiele'!$J65&gt;0,'alle Spiele'!AO65-'alle Spiele'!AP65&gt;0),AND('alle Spiele'!$H65-'alle Spiele'!$J65=0,'alle Spiele'!AO65-'alle Spiele'!AP65=0)),Punktsystem!$B$6,0)))</f>
        <v>0</v>
      </c>
      <c r="AP65" s="226">
        <f>IF(AO65=Punktsystem!$B$6,IF(AND(Punktsystem!$D$9&lt;&gt;"",'alle Spiele'!$H65-'alle Spiele'!$J65='alle Spiele'!AO65-'alle Spiele'!AP65,'alle Spiele'!$H65&lt;&gt;'alle Spiele'!$J65),Punktsystem!$B$9,0)+IF(AND(Punktsystem!$D$11&lt;&gt;"",OR('alle Spiele'!$H65='alle Spiele'!AO65,'alle Spiele'!$J65='alle Spiele'!AP65)),Punktsystem!$B$11,0)+IF(AND(Punktsystem!$D$10&lt;&gt;"",'alle Spiele'!$H65='alle Spiele'!$J65,'alle Spiele'!AO65='alle Spiele'!AP65,ABS('alle Spiele'!$H65-'alle Spiele'!AO65)=1),Punktsystem!$B$10,0),0)</f>
        <v>0</v>
      </c>
      <c r="AQ65" s="227">
        <f>IF(AO65=Punktsystem!$B$5,IF(AND(Punktsystem!$I$14&lt;&gt;"",'alle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AR65" s="231">
        <f>IF(OR('alle Spiele'!AR65="",'alle Spiele'!AS65=""),0,IF(AND('alle Spiele'!$H65='alle Spiele'!AR65,'alle Spiele'!$J65='alle Spiele'!AS65),Punktsystem!$B$5,IF(OR(AND('alle Spiele'!$H65-'alle Spiele'!$J65&lt;0,'alle Spiele'!AR65-'alle Spiele'!AS65&lt;0),AND('alle Spiele'!$H65-'alle Spiele'!$J65&gt;0,'alle Spiele'!AR65-'alle Spiele'!AS65&gt;0),AND('alle Spiele'!$H65-'alle Spiele'!$J65=0,'alle Spiele'!AR65-'alle Spiele'!AS65=0)),Punktsystem!$B$6,0)))</f>
        <v>0</v>
      </c>
      <c r="AS65" s="226">
        <f>IF(AR65=Punktsystem!$B$6,IF(AND(Punktsystem!$D$9&lt;&gt;"",'alle Spiele'!$H65-'alle Spiele'!$J65='alle Spiele'!AR65-'alle Spiele'!AS65,'alle Spiele'!$H65&lt;&gt;'alle Spiele'!$J65),Punktsystem!$B$9,0)+IF(AND(Punktsystem!$D$11&lt;&gt;"",OR('alle Spiele'!$H65='alle Spiele'!AR65,'alle Spiele'!$J65='alle Spiele'!AS65)),Punktsystem!$B$11,0)+IF(AND(Punktsystem!$D$10&lt;&gt;"",'alle Spiele'!$H65='alle Spiele'!$J65,'alle Spiele'!AR65='alle Spiele'!AS65,ABS('alle Spiele'!$H65-'alle Spiele'!AR65)=1),Punktsystem!$B$10,0),0)</f>
        <v>0</v>
      </c>
      <c r="AT65" s="227">
        <f>IF(AR65=Punktsystem!$B$5,IF(AND(Punktsystem!$I$14&lt;&gt;"",'alle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AU65" s="231">
        <f>IF(OR('alle Spiele'!AU65="",'alle Spiele'!AV65=""),0,IF(AND('alle Spiele'!$H65='alle Spiele'!AU65,'alle Spiele'!$J65='alle Spiele'!AV65),Punktsystem!$B$5,IF(OR(AND('alle Spiele'!$H65-'alle Spiele'!$J65&lt;0,'alle Spiele'!AU65-'alle Spiele'!AV65&lt;0),AND('alle Spiele'!$H65-'alle Spiele'!$J65&gt;0,'alle Spiele'!AU65-'alle Spiele'!AV65&gt;0),AND('alle Spiele'!$H65-'alle Spiele'!$J65=0,'alle Spiele'!AU65-'alle Spiele'!AV65=0)),Punktsystem!$B$6,0)))</f>
        <v>0</v>
      </c>
      <c r="AV65" s="226">
        <f>IF(AU65=Punktsystem!$B$6,IF(AND(Punktsystem!$D$9&lt;&gt;"",'alle Spiele'!$H65-'alle Spiele'!$J65='alle Spiele'!AU65-'alle Spiele'!AV65,'alle Spiele'!$H65&lt;&gt;'alle Spiele'!$J65),Punktsystem!$B$9,0)+IF(AND(Punktsystem!$D$11&lt;&gt;"",OR('alle Spiele'!$H65='alle Spiele'!AU65,'alle Spiele'!$J65='alle Spiele'!AV65)),Punktsystem!$B$11,0)+IF(AND(Punktsystem!$D$10&lt;&gt;"",'alle Spiele'!$H65='alle Spiele'!$J65,'alle Spiele'!AU65='alle Spiele'!AV65,ABS('alle Spiele'!$H65-'alle Spiele'!AU65)=1),Punktsystem!$B$10,0),0)</f>
        <v>0</v>
      </c>
      <c r="AW65" s="227">
        <f>IF(AU65=Punktsystem!$B$5,IF(AND(Punktsystem!$I$14&lt;&gt;"",'alle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AX65" s="231">
        <f>IF(OR('alle Spiele'!AX65="",'alle Spiele'!AY65=""),0,IF(AND('alle Spiele'!$H65='alle Spiele'!AX65,'alle Spiele'!$J65='alle Spiele'!AY65),Punktsystem!$B$5,IF(OR(AND('alle Spiele'!$H65-'alle Spiele'!$J65&lt;0,'alle Spiele'!AX65-'alle Spiele'!AY65&lt;0),AND('alle Spiele'!$H65-'alle Spiele'!$J65&gt;0,'alle Spiele'!AX65-'alle Spiele'!AY65&gt;0),AND('alle Spiele'!$H65-'alle Spiele'!$J65=0,'alle Spiele'!AX65-'alle Spiele'!AY65=0)),Punktsystem!$B$6,0)))</f>
        <v>0</v>
      </c>
      <c r="AY65" s="226">
        <f>IF(AX65=Punktsystem!$B$6,IF(AND(Punktsystem!$D$9&lt;&gt;"",'alle Spiele'!$H65-'alle Spiele'!$J65='alle Spiele'!AX65-'alle Spiele'!AY65,'alle Spiele'!$H65&lt;&gt;'alle Spiele'!$J65),Punktsystem!$B$9,0)+IF(AND(Punktsystem!$D$11&lt;&gt;"",OR('alle Spiele'!$H65='alle Spiele'!AX65,'alle Spiele'!$J65='alle Spiele'!AY65)),Punktsystem!$B$11,0)+IF(AND(Punktsystem!$D$10&lt;&gt;"",'alle Spiele'!$H65='alle Spiele'!$J65,'alle Spiele'!AX65='alle Spiele'!AY65,ABS('alle Spiele'!$H65-'alle Spiele'!AX65)=1),Punktsystem!$B$10,0),0)</f>
        <v>0</v>
      </c>
      <c r="AZ65" s="227">
        <f>IF(AX65=Punktsystem!$B$5,IF(AND(Punktsystem!$I$14&lt;&gt;"",'alle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BA65" s="231">
        <f>IF(OR('alle Spiele'!BA65="",'alle Spiele'!BB65=""),0,IF(AND('alle Spiele'!$H65='alle Spiele'!BA65,'alle Spiele'!$J65='alle Spiele'!BB65),Punktsystem!$B$5,IF(OR(AND('alle Spiele'!$H65-'alle Spiele'!$J65&lt;0,'alle Spiele'!BA65-'alle Spiele'!BB65&lt;0),AND('alle Spiele'!$H65-'alle Spiele'!$J65&gt;0,'alle Spiele'!BA65-'alle Spiele'!BB65&gt;0),AND('alle Spiele'!$H65-'alle Spiele'!$J65=0,'alle Spiele'!BA65-'alle Spiele'!BB65=0)),Punktsystem!$B$6,0)))</f>
        <v>0</v>
      </c>
      <c r="BB65" s="226">
        <f>IF(BA65=Punktsystem!$B$6,IF(AND(Punktsystem!$D$9&lt;&gt;"",'alle Spiele'!$H65-'alle Spiele'!$J65='alle Spiele'!BA65-'alle Spiele'!BB65,'alle Spiele'!$H65&lt;&gt;'alle Spiele'!$J65),Punktsystem!$B$9,0)+IF(AND(Punktsystem!$D$11&lt;&gt;"",OR('alle Spiele'!$H65='alle Spiele'!BA65,'alle Spiele'!$J65='alle Spiele'!BB65)),Punktsystem!$B$11,0)+IF(AND(Punktsystem!$D$10&lt;&gt;"",'alle Spiele'!$H65='alle Spiele'!$J65,'alle Spiele'!BA65='alle Spiele'!BB65,ABS('alle Spiele'!$H65-'alle Spiele'!BA65)=1),Punktsystem!$B$10,0),0)</f>
        <v>0</v>
      </c>
      <c r="BC65" s="227">
        <f>IF(BA65=Punktsystem!$B$5,IF(AND(Punktsystem!$I$14&lt;&gt;"",'alle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BD65" s="231">
        <f>IF(OR('alle Spiele'!BD65="",'alle Spiele'!BE65=""),0,IF(AND('alle Spiele'!$H65='alle Spiele'!BD65,'alle Spiele'!$J65='alle Spiele'!BE65),Punktsystem!$B$5,IF(OR(AND('alle Spiele'!$H65-'alle Spiele'!$J65&lt;0,'alle Spiele'!BD65-'alle Spiele'!BE65&lt;0),AND('alle Spiele'!$H65-'alle Spiele'!$J65&gt;0,'alle Spiele'!BD65-'alle Spiele'!BE65&gt;0),AND('alle Spiele'!$H65-'alle Spiele'!$J65=0,'alle Spiele'!BD65-'alle Spiele'!BE65=0)),Punktsystem!$B$6,0)))</f>
        <v>0</v>
      </c>
      <c r="BE65" s="226">
        <f>IF(BD65=Punktsystem!$B$6,IF(AND(Punktsystem!$D$9&lt;&gt;"",'alle Spiele'!$H65-'alle Spiele'!$J65='alle Spiele'!BD65-'alle Spiele'!BE65,'alle Spiele'!$H65&lt;&gt;'alle Spiele'!$J65),Punktsystem!$B$9,0)+IF(AND(Punktsystem!$D$11&lt;&gt;"",OR('alle Spiele'!$H65='alle Spiele'!BD65,'alle Spiele'!$J65='alle Spiele'!BE65)),Punktsystem!$B$11,0)+IF(AND(Punktsystem!$D$10&lt;&gt;"",'alle Spiele'!$H65='alle Spiele'!$J65,'alle Spiele'!BD65='alle Spiele'!BE65,ABS('alle Spiele'!$H65-'alle Spiele'!BD65)=1),Punktsystem!$B$10,0),0)</f>
        <v>0</v>
      </c>
      <c r="BF65" s="227">
        <f>IF(BD65=Punktsystem!$B$5,IF(AND(Punktsystem!$I$14&lt;&gt;"",'alle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BG65" s="231">
        <f>IF(OR('alle Spiele'!BG65="",'alle Spiele'!BH65=""),0,IF(AND('alle Spiele'!$H65='alle Spiele'!BG65,'alle Spiele'!$J65='alle Spiele'!BH65),Punktsystem!$B$5,IF(OR(AND('alle Spiele'!$H65-'alle Spiele'!$J65&lt;0,'alle Spiele'!BG65-'alle Spiele'!BH65&lt;0),AND('alle Spiele'!$H65-'alle Spiele'!$J65&gt;0,'alle Spiele'!BG65-'alle Spiele'!BH65&gt;0),AND('alle Spiele'!$H65-'alle Spiele'!$J65=0,'alle Spiele'!BG65-'alle Spiele'!BH65=0)),Punktsystem!$B$6,0)))</f>
        <v>0</v>
      </c>
      <c r="BH65" s="226">
        <f>IF(BG65=Punktsystem!$B$6,IF(AND(Punktsystem!$D$9&lt;&gt;"",'alle Spiele'!$H65-'alle Spiele'!$J65='alle Spiele'!BG65-'alle Spiele'!BH65,'alle Spiele'!$H65&lt;&gt;'alle Spiele'!$J65),Punktsystem!$B$9,0)+IF(AND(Punktsystem!$D$11&lt;&gt;"",OR('alle Spiele'!$H65='alle Spiele'!BG65,'alle Spiele'!$J65='alle Spiele'!BH65)),Punktsystem!$B$11,0)+IF(AND(Punktsystem!$D$10&lt;&gt;"",'alle Spiele'!$H65='alle Spiele'!$J65,'alle Spiele'!BG65='alle Spiele'!BH65,ABS('alle Spiele'!$H65-'alle Spiele'!BG65)=1),Punktsystem!$B$10,0),0)</f>
        <v>0</v>
      </c>
      <c r="BI65" s="227">
        <f>IF(BG65=Punktsystem!$B$5,IF(AND(Punktsystem!$I$14&lt;&gt;"",'alle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BJ65" s="231">
        <f>IF(OR('alle Spiele'!BJ65="",'alle Spiele'!BK65=""),0,IF(AND('alle Spiele'!$H65='alle Spiele'!BJ65,'alle Spiele'!$J65='alle Spiele'!BK65),Punktsystem!$B$5,IF(OR(AND('alle Spiele'!$H65-'alle Spiele'!$J65&lt;0,'alle Spiele'!BJ65-'alle Spiele'!BK65&lt;0),AND('alle Spiele'!$H65-'alle Spiele'!$J65&gt;0,'alle Spiele'!BJ65-'alle Spiele'!BK65&gt;0),AND('alle Spiele'!$H65-'alle Spiele'!$J65=0,'alle Spiele'!BJ65-'alle Spiele'!BK65=0)),Punktsystem!$B$6,0)))</f>
        <v>0</v>
      </c>
      <c r="BK65" s="226">
        <f>IF(BJ65=Punktsystem!$B$6,IF(AND(Punktsystem!$D$9&lt;&gt;"",'alle Spiele'!$H65-'alle Spiele'!$J65='alle Spiele'!BJ65-'alle Spiele'!BK65,'alle Spiele'!$H65&lt;&gt;'alle Spiele'!$J65),Punktsystem!$B$9,0)+IF(AND(Punktsystem!$D$11&lt;&gt;"",OR('alle Spiele'!$H65='alle Spiele'!BJ65,'alle Spiele'!$J65='alle Spiele'!BK65)),Punktsystem!$B$11,0)+IF(AND(Punktsystem!$D$10&lt;&gt;"",'alle Spiele'!$H65='alle Spiele'!$J65,'alle Spiele'!BJ65='alle Spiele'!BK65,ABS('alle Spiele'!$H65-'alle Spiele'!BJ65)=1),Punktsystem!$B$10,0),0)</f>
        <v>0</v>
      </c>
      <c r="BL65" s="227">
        <f>IF(BJ65=Punktsystem!$B$5,IF(AND(Punktsystem!$I$14&lt;&gt;"",'alle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BM65" s="231">
        <f>IF(OR('alle Spiele'!BM65="",'alle Spiele'!BN65=""),0,IF(AND('alle Spiele'!$H65='alle Spiele'!BM65,'alle Spiele'!$J65='alle Spiele'!BN65),Punktsystem!$B$5,IF(OR(AND('alle Spiele'!$H65-'alle Spiele'!$J65&lt;0,'alle Spiele'!BM65-'alle Spiele'!BN65&lt;0),AND('alle Spiele'!$H65-'alle Spiele'!$J65&gt;0,'alle Spiele'!BM65-'alle Spiele'!BN65&gt;0),AND('alle Spiele'!$H65-'alle Spiele'!$J65=0,'alle Spiele'!BM65-'alle Spiele'!BN65=0)),Punktsystem!$B$6,0)))</f>
        <v>0</v>
      </c>
      <c r="BN65" s="226">
        <f>IF(BM65=Punktsystem!$B$6,IF(AND(Punktsystem!$D$9&lt;&gt;"",'alle Spiele'!$H65-'alle Spiele'!$J65='alle Spiele'!BM65-'alle Spiele'!BN65,'alle Spiele'!$H65&lt;&gt;'alle Spiele'!$J65),Punktsystem!$B$9,0)+IF(AND(Punktsystem!$D$11&lt;&gt;"",OR('alle Spiele'!$H65='alle Spiele'!BM65,'alle Spiele'!$J65='alle Spiele'!BN65)),Punktsystem!$B$11,0)+IF(AND(Punktsystem!$D$10&lt;&gt;"",'alle Spiele'!$H65='alle Spiele'!$J65,'alle Spiele'!BM65='alle Spiele'!BN65,ABS('alle Spiele'!$H65-'alle Spiele'!BM65)=1),Punktsystem!$B$10,0),0)</f>
        <v>0</v>
      </c>
      <c r="BO65" s="227">
        <f>IF(BM65=Punktsystem!$B$5,IF(AND(Punktsystem!$I$14&lt;&gt;"",'alle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BP65" s="231">
        <f>IF(OR('alle Spiele'!BP65="",'alle Spiele'!BQ65=""),0,IF(AND('alle Spiele'!$H65='alle Spiele'!BP65,'alle Spiele'!$J65='alle Spiele'!BQ65),Punktsystem!$B$5,IF(OR(AND('alle Spiele'!$H65-'alle Spiele'!$J65&lt;0,'alle Spiele'!BP65-'alle Spiele'!BQ65&lt;0),AND('alle Spiele'!$H65-'alle Spiele'!$J65&gt;0,'alle Spiele'!BP65-'alle Spiele'!BQ65&gt;0),AND('alle Spiele'!$H65-'alle Spiele'!$J65=0,'alle Spiele'!BP65-'alle Spiele'!BQ65=0)),Punktsystem!$B$6,0)))</f>
        <v>0</v>
      </c>
      <c r="BQ65" s="226">
        <f>IF(BP65=Punktsystem!$B$6,IF(AND(Punktsystem!$D$9&lt;&gt;"",'alle Spiele'!$H65-'alle Spiele'!$J65='alle Spiele'!BP65-'alle Spiele'!BQ65,'alle Spiele'!$H65&lt;&gt;'alle Spiele'!$J65),Punktsystem!$B$9,0)+IF(AND(Punktsystem!$D$11&lt;&gt;"",OR('alle Spiele'!$H65='alle Spiele'!BP65,'alle Spiele'!$J65='alle Spiele'!BQ65)),Punktsystem!$B$11,0)+IF(AND(Punktsystem!$D$10&lt;&gt;"",'alle Spiele'!$H65='alle Spiele'!$J65,'alle Spiele'!BP65='alle Spiele'!BQ65,ABS('alle Spiele'!$H65-'alle Spiele'!BP65)=1),Punktsystem!$B$10,0),0)</f>
        <v>0</v>
      </c>
      <c r="BR65" s="227">
        <f>IF(BP65=Punktsystem!$B$5,IF(AND(Punktsystem!$I$14&lt;&gt;"",'alle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BS65" s="231">
        <f>IF(OR('alle Spiele'!BS65="",'alle Spiele'!BT65=""),0,IF(AND('alle Spiele'!$H65='alle Spiele'!BS65,'alle Spiele'!$J65='alle Spiele'!BT65),Punktsystem!$B$5,IF(OR(AND('alle Spiele'!$H65-'alle Spiele'!$J65&lt;0,'alle Spiele'!BS65-'alle Spiele'!BT65&lt;0),AND('alle Spiele'!$H65-'alle Spiele'!$J65&gt;0,'alle Spiele'!BS65-'alle Spiele'!BT65&gt;0),AND('alle Spiele'!$H65-'alle Spiele'!$J65=0,'alle Spiele'!BS65-'alle Spiele'!BT65=0)),Punktsystem!$B$6,0)))</f>
        <v>0</v>
      </c>
      <c r="BT65" s="226">
        <f>IF(BS65=Punktsystem!$B$6,IF(AND(Punktsystem!$D$9&lt;&gt;"",'alle Spiele'!$H65-'alle Spiele'!$J65='alle Spiele'!BS65-'alle Spiele'!BT65,'alle Spiele'!$H65&lt;&gt;'alle Spiele'!$J65),Punktsystem!$B$9,0)+IF(AND(Punktsystem!$D$11&lt;&gt;"",OR('alle Spiele'!$H65='alle Spiele'!BS65,'alle Spiele'!$J65='alle Spiele'!BT65)),Punktsystem!$B$11,0)+IF(AND(Punktsystem!$D$10&lt;&gt;"",'alle Spiele'!$H65='alle Spiele'!$J65,'alle Spiele'!BS65='alle Spiele'!BT65,ABS('alle Spiele'!$H65-'alle Spiele'!BS65)=1),Punktsystem!$B$10,0),0)</f>
        <v>0</v>
      </c>
      <c r="BU65" s="227">
        <f>IF(BS65=Punktsystem!$B$5,IF(AND(Punktsystem!$I$14&lt;&gt;"",'alle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BV65" s="231">
        <f>IF(OR('alle Spiele'!BV65="",'alle Spiele'!BW65=""),0,IF(AND('alle Spiele'!$H65='alle Spiele'!BV65,'alle Spiele'!$J65='alle Spiele'!BW65),Punktsystem!$B$5,IF(OR(AND('alle Spiele'!$H65-'alle Spiele'!$J65&lt;0,'alle Spiele'!BV65-'alle Spiele'!BW65&lt;0),AND('alle Spiele'!$H65-'alle Spiele'!$J65&gt;0,'alle Spiele'!BV65-'alle Spiele'!BW65&gt;0),AND('alle Spiele'!$H65-'alle Spiele'!$J65=0,'alle Spiele'!BV65-'alle Spiele'!BW65=0)),Punktsystem!$B$6,0)))</f>
        <v>0</v>
      </c>
      <c r="BW65" s="226">
        <f>IF(BV65=Punktsystem!$B$6,IF(AND(Punktsystem!$D$9&lt;&gt;"",'alle Spiele'!$H65-'alle Spiele'!$J65='alle Spiele'!BV65-'alle Spiele'!BW65,'alle Spiele'!$H65&lt;&gt;'alle Spiele'!$J65),Punktsystem!$B$9,0)+IF(AND(Punktsystem!$D$11&lt;&gt;"",OR('alle Spiele'!$H65='alle Spiele'!BV65,'alle Spiele'!$J65='alle Spiele'!BW65)),Punktsystem!$B$11,0)+IF(AND(Punktsystem!$D$10&lt;&gt;"",'alle Spiele'!$H65='alle Spiele'!$J65,'alle Spiele'!BV65='alle Spiele'!BW65,ABS('alle Spiele'!$H65-'alle Spiele'!BV65)=1),Punktsystem!$B$10,0),0)</f>
        <v>0</v>
      </c>
      <c r="BX65" s="227">
        <f>IF(BV65=Punktsystem!$B$5,IF(AND(Punktsystem!$I$14&lt;&gt;"",'alle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BY65" s="231">
        <f>IF(OR('alle Spiele'!BY65="",'alle Spiele'!BZ65=""),0,IF(AND('alle Spiele'!$H65='alle Spiele'!BY65,'alle Spiele'!$J65='alle Spiele'!BZ65),Punktsystem!$B$5,IF(OR(AND('alle Spiele'!$H65-'alle Spiele'!$J65&lt;0,'alle Spiele'!BY65-'alle Spiele'!BZ65&lt;0),AND('alle Spiele'!$H65-'alle Spiele'!$J65&gt;0,'alle Spiele'!BY65-'alle Spiele'!BZ65&gt;0),AND('alle Spiele'!$H65-'alle Spiele'!$J65=0,'alle Spiele'!BY65-'alle Spiele'!BZ65=0)),Punktsystem!$B$6,0)))</f>
        <v>0</v>
      </c>
      <c r="BZ65" s="226">
        <f>IF(BY65=Punktsystem!$B$6,IF(AND(Punktsystem!$D$9&lt;&gt;"",'alle Spiele'!$H65-'alle Spiele'!$J65='alle Spiele'!BY65-'alle Spiele'!BZ65,'alle Spiele'!$H65&lt;&gt;'alle Spiele'!$J65),Punktsystem!$B$9,0)+IF(AND(Punktsystem!$D$11&lt;&gt;"",OR('alle Spiele'!$H65='alle Spiele'!BY65,'alle Spiele'!$J65='alle Spiele'!BZ65)),Punktsystem!$B$11,0)+IF(AND(Punktsystem!$D$10&lt;&gt;"",'alle Spiele'!$H65='alle Spiele'!$J65,'alle Spiele'!BY65='alle Spiele'!BZ65,ABS('alle Spiele'!$H65-'alle Spiele'!BY65)=1),Punktsystem!$B$10,0),0)</f>
        <v>0</v>
      </c>
      <c r="CA65" s="227">
        <f>IF(BY65=Punktsystem!$B$5,IF(AND(Punktsystem!$I$14&lt;&gt;"",'alle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CB65" s="231">
        <f>IF(OR('alle Spiele'!CB65="",'alle Spiele'!CC65=""),0,IF(AND('alle Spiele'!$H65='alle Spiele'!CB65,'alle Spiele'!$J65='alle Spiele'!CC65),Punktsystem!$B$5,IF(OR(AND('alle Spiele'!$H65-'alle Spiele'!$J65&lt;0,'alle Spiele'!CB65-'alle Spiele'!CC65&lt;0),AND('alle Spiele'!$H65-'alle Spiele'!$J65&gt;0,'alle Spiele'!CB65-'alle Spiele'!CC65&gt;0),AND('alle Spiele'!$H65-'alle Spiele'!$J65=0,'alle Spiele'!CB65-'alle Spiele'!CC65=0)),Punktsystem!$B$6,0)))</f>
        <v>0</v>
      </c>
      <c r="CC65" s="226">
        <f>IF(CB65=Punktsystem!$B$6,IF(AND(Punktsystem!$D$9&lt;&gt;"",'alle Spiele'!$H65-'alle Spiele'!$J65='alle Spiele'!CB65-'alle Spiele'!CC65,'alle Spiele'!$H65&lt;&gt;'alle Spiele'!$J65),Punktsystem!$B$9,0)+IF(AND(Punktsystem!$D$11&lt;&gt;"",OR('alle Spiele'!$H65='alle Spiele'!CB65,'alle Spiele'!$J65='alle Spiele'!CC65)),Punktsystem!$B$11,0)+IF(AND(Punktsystem!$D$10&lt;&gt;"",'alle Spiele'!$H65='alle Spiele'!$J65,'alle Spiele'!CB65='alle Spiele'!CC65,ABS('alle Spiele'!$H65-'alle Spiele'!CB65)=1),Punktsystem!$B$10,0),0)</f>
        <v>0</v>
      </c>
      <c r="CD65" s="227">
        <f>IF(CB65=Punktsystem!$B$5,IF(AND(Punktsystem!$I$14&lt;&gt;"",'alle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CE65" s="231">
        <f>IF(OR('alle Spiele'!CE65="",'alle Spiele'!CF65=""),0,IF(AND('alle Spiele'!$H65='alle Spiele'!CE65,'alle Spiele'!$J65='alle Spiele'!CF65),Punktsystem!$B$5,IF(OR(AND('alle Spiele'!$H65-'alle Spiele'!$J65&lt;0,'alle Spiele'!CE65-'alle Spiele'!CF65&lt;0),AND('alle Spiele'!$H65-'alle Spiele'!$J65&gt;0,'alle Spiele'!CE65-'alle Spiele'!CF65&gt;0),AND('alle Spiele'!$H65-'alle Spiele'!$J65=0,'alle Spiele'!CE65-'alle Spiele'!CF65=0)),Punktsystem!$B$6,0)))</f>
        <v>0</v>
      </c>
      <c r="CF65" s="226">
        <f>IF(CE65=Punktsystem!$B$6,IF(AND(Punktsystem!$D$9&lt;&gt;"",'alle Spiele'!$H65-'alle Spiele'!$J65='alle Spiele'!CE65-'alle Spiele'!CF65,'alle Spiele'!$H65&lt;&gt;'alle Spiele'!$J65),Punktsystem!$B$9,0)+IF(AND(Punktsystem!$D$11&lt;&gt;"",OR('alle Spiele'!$H65='alle Spiele'!CE65,'alle Spiele'!$J65='alle Spiele'!CF65)),Punktsystem!$B$11,0)+IF(AND(Punktsystem!$D$10&lt;&gt;"",'alle Spiele'!$H65='alle Spiele'!$J65,'alle Spiele'!CE65='alle Spiele'!CF65,ABS('alle Spiele'!$H65-'alle Spiele'!CE65)=1),Punktsystem!$B$10,0),0)</f>
        <v>0</v>
      </c>
      <c r="CG65" s="227">
        <f>IF(CE65=Punktsystem!$B$5,IF(AND(Punktsystem!$I$14&lt;&gt;"",'alle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CH65" s="231">
        <f>IF(OR('alle Spiele'!CH65="",'alle Spiele'!CI65=""),0,IF(AND('alle Spiele'!$H65='alle Spiele'!CH65,'alle Spiele'!$J65='alle Spiele'!CI65),Punktsystem!$B$5,IF(OR(AND('alle Spiele'!$H65-'alle Spiele'!$J65&lt;0,'alle Spiele'!CH65-'alle Spiele'!CI65&lt;0),AND('alle Spiele'!$H65-'alle Spiele'!$J65&gt;0,'alle Spiele'!CH65-'alle Spiele'!CI65&gt;0),AND('alle Spiele'!$H65-'alle Spiele'!$J65=0,'alle Spiele'!CH65-'alle Spiele'!CI65=0)),Punktsystem!$B$6,0)))</f>
        <v>0</v>
      </c>
      <c r="CI65" s="226">
        <f>IF(CH65=Punktsystem!$B$6,IF(AND(Punktsystem!$D$9&lt;&gt;"",'alle Spiele'!$H65-'alle Spiele'!$J65='alle Spiele'!CH65-'alle Spiele'!CI65,'alle Spiele'!$H65&lt;&gt;'alle Spiele'!$J65),Punktsystem!$B$9,0)+IF(AND(Punktsystem!$D$11&lt;&gt;"",OR('alle Spiele'!$H65='alle Spiele'!CH65,'alle Spiele'!$J65='alle Spiele'!CI65)),Punktsystem!$B$11,0)+IF(AND(Punktsystem!$D$10&lt;&gt;"",'alle Spiele'!$H65='alle Spiele'!$J65,'alle Spiele'!CH65='alle Spiele'!CI65,ABS('alle Spiele'!$H65-'alle Spiele'!CH65)=1),Punktsystem!$B$10,0),0)</f>
        <v>0</v>
      </c>
      <c r="CJ65" s="227">
        <f>IF(CH65=Punktsystem!$B$5,IF(AND(Punktsystem!$I$14&lt;&gt;"",'alle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CK65" s="231">
        <f>IF(OR('alle Spiele'!CK65="",'alle Spiele'!CL65=""),0,IF(AND('alle Spiele'!$H65='alle Spiele'!CK65,'alle Spiele'!$J65='alle Spiele'!CL65),Punktsystem!$B$5,IF(OR(AND('alle Spiele'!$H65-'alle Spiele'!$J65&lt;0,'alle Spiele'!CK65-'alle Spiele'!CL65&lt;0),AND('alle Spiele'!$H65-'alle Spiele'!$J65&gt;0,'alle Spiele'!CK65-'alle Spiele'!CL65&gt;0),AND('alle Spiele'!$H65-'alle Spiele'!$J65=0,'alle Spiele'!CK65-'alle Spiele'!CL65=0)),Punktsystem!$B$6,0)))</f>
        <v>0</v>
      </c>
      <c r="CL65" s="226">
        <f>IF(CK65=Punktsystem!$B$6,IF(AND(Punktsystem!$D$9&lt;&gt;"",'alle Spiele'!$H65-'alle Spiele'!$J65='alle Spiele'!CK65-'alle Spiele'!CL65,'alle Spiele'!$H65&lt;&gt;'alle Spiele'!$J65),Punktsystem!$B$9,0)+IF(AND(Punktsystem!$D$11&lt;&gt;"",OR('alle Spiele'!$H65='alle Spiele'!CK65,'alle Spiele'!$J65='alle Spiele'!CL65)),Punktsystem!$B$11,0)+IF(AND(Punktsystem!$D$10&lt;&gt;"",'alle Spiele'!$H65='alle Spiele'!$J65,'alle Spiele'!CK65='alle Spiele'!CL65,ABS('alle Spiele'!$H65-'alle Spiele'!CK65)=1),Punktsystem!$B$10,0),0)</f>
        <v>0</v>
      </c>
      <c r="CM65" s="227">
        <f>IF(CK65=Punktsystem!$B$5,IF(AND(Punktsystem!$I$14&lt;&gt;"",'alle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CN65" s="231">
        <f>IF(OR('alle Spiele'!CN65="",'alle Spiele'!CO65=""),0,IF(AND('alle Spiele'!$H65='alle Spiele'!CN65,'alle Spiele'!$J65='alle Spiele'!CO65),Punktsystem!$B$5,IF(OR(AND('alle Spiele'!$H65-'alle Spiele'!$J65&lt;0,'alle Spiele'!CN65-'alle Spiele'!CO65&lt;0),AND('alle Spiele'!$H65-'alle Spiele'!$J65&gt;0,'alle Spiele'!CN65-'alle Spiele'!CO65&gt;0),AND('alle Spiele'!$H65-'alle Spiele'!$J65=0,'alle Spiele'!CN65-'alle Spiele'!CO65=0)),Punktsystem!$B$6,0)))</f>
        <v>0</v>
      </c>
      <c r="CO65" s="226">
        <f>IF(CN65=Punktsystem!$B$6,IF(AND(Punktsystem!$D$9&lt;&gt;"",'alle Spiele'!$H65-'alle Spiele'!$J65='alle Spiele'!CN65-'alle Spiele'!CO65,'alle Spiele'!$H65&lt;&gt;'alle Spiele'!$J65),Punktsystem!$B$9,0)+IF(AND(Punktsystem!$D$11&lt;&gt;"",OR('alle Spiele'!$H65='alle Spiele'!CN65,'alle Spiele'!$J65='alle Spiele'!CO65)),Punktsystem!$B$11,0)+IF(AND(Punktsystem!$D$10&lt;&gt;"",'alle Spiele'!$H65='alle Spiele'!$J65,'alle Spiele'!CN65='alle Spiele'!CO65,ABS('alle Spiele'!$H65-'alle Spiele'!CN65)=1),Punktsystem!$B$10,0),0)</f>
        <v>0</v>
      </c>
      <c r="CP65" s="227">
        <f>IF(CN65=Punktsystem!$B$5,IF(AND(Punktsystem!$I$14&lt;&gt;"",'alle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CQ65" s="231">
        <f>IF(OR('alle Spiele'!CQ65="",'alle Spiele'!CR65=""),0,IF(AND('alle Spiele'!$H65='alle Spiele'!CQ65,'alle Spiele'!$J65='alle Spiele'!CR65),Punktsystem!$B$5,IF(OR(AND('alle Spiele'!$H65-'alle Spiele'!$J65&lt;0,'alle Spiele'!CQ65-'alle Spiele'!CR65&lt;0),AND('alle Spiele'!$H65-'alle Spiele'!$J65&gt;0,'alle Spiele'!CQ65-'alle Spiele'!CR65&gt;0),AND('alle Spiele'!$H65-'alle Spiele'!$J65=0,'alle Spiele'!CQ65-'alle Spiele'!CR65=0)),Punktsystem!$B$6,0)))</f>
        <v>0</v>
      </c>
      <c r="CR65" s="226">
        <f>IF(CQ65=Punktsystem!$B$6,IF(AND(Punktsystem!$D$9&lt;&gt;"",'alle Spiele'!$H65-'alle Spiele'!$J65='alle Spiele'!CQ65-'alle Spiele'!CR65,'alle Spiele'!$H65&lt;&gt;'alle Spiele'!$J65),Punktsystem!$B$9,0)+IF(AND(Punktsystem!$D$11&lt;&gt;"",OR('alle Spiele'!$H65='alle Spiele'!CQ65,'alle Spiele'!$J65='alle Spiele'!CR65)),Punktsystem!$B$11,0)+IF(AND(Punktsystem!$D$10&lt;&gt;"",'alle Spiele'!$H65='alle Spiele'!$J65,'alle Spiele'!CQ65='alle Spiele'!CR65,ABS('alle Spiele'!$H65-'alle Spiele'!CQ65)=1),Punktsystem!$B$10,0),0)</f>
        <v>0</v>
      </c>
      <c r="CS65" s="227">
        <f>IF(CQ65=Punktsystem!$B$5,IF(AND(Punktsystem!$I$14&lt;&gt;"",'alle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CT65" s="231">
        <f>IF(OR('alle Spiele'!CT65="",'alle Spiele'!CU65=""),0,IF(AND('alle Spiele'!$H65='alle Spiele'!CT65,'alle Spiele'!$J65='alle Spiele'!CU65),Punktsystem!$B$5,IF(OR(AND('alle Spiele'!$H65-'alle Spiele'!$J65&lt;0,'alle Spiele'!CT65-'alle Spiele'!CU65&lt;0),AND('alle Spiele'!$H65-'alle Spiele'!$J65&gt;0,'alle Spiele'!CT65-'alle Spiele'!CU65&gt;0),AND('alle Spiele'!$H65-'alle Spiele'!$J65=0,'alle Spiele'!CT65-'alle Spiele'!CU65=0)),Punktsystem!$B$6,0)))</f>
        <v>0</v>
      </c>
      <c r="CU65" s="226">
        <f>IF(CT65=Punktsystem!$B$6,IF(AND(Punktsystem!$D$9&lt;&gt;"",'alle Spiele'!$H65-'alle Spiele'!$J65='alle Spiele'!CT65-'alle Spiele'!CU65,'alle Spiele'!$H65&lt;&gt;'alle Spiele'!$J65),Punktsystem!$B$9,0)+IF(AND(Punktsystem!$D$11&lt;&gt;"",OR('alle Spiele'!$H65='alle Spiele'!CT65,'alle Spiele'!$J65='alle Spiele'!CU65)),Punktsystem!$B$11,0)+IF(AND(Punktsystem!$D$10&lt;&gt;"",'alle Spiele'!$H65='alle Spiele'!$J65,'alle Spiele'!CT65='alle Spiele'!CU65,ABS('alle Spiele'!$H65-'alle Spiele'!CT65)=1),Punktsystem!$B$10,0),0)</f>
        <v>0</v>
      </c>
      <c r="CV65" s="227">
        <f>IF(CT65=Punktsystem!$B$5,IF(AND(Punktsystem!$I$14&lt;&gt;"",'alle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CW65" s="231">
        <f>IF(OR('alle Spiele'!CW65="",'alle Spiele'!CX65=""),0,IF(AND('alle Spiele'!$H65='alle Spiele'!CW65,'alle Spiele'!$J65='alle Spiele'!CX65),Punktsystem!$B$5,IF(OR(AND('alle Spiele'!$H65-'alle Spiele'!$J65&lt;0,'alle Spiele'!CW65-'alle Spiele'!CX65&lt;0),AND('alle Spiele'!$H65-'alle Spiele'!$J65&gt;0,'alle Spiele'!CW65-'alle Spiele'!CX65&gt;0),AND('alle Spiele'!$H65-'alle Spiele'!$J65=0,'alle Spiele'!CW65-'alle Spiele'!CX65=0)),Punktsystem!$B$6,0)))</f>
        <v>0</v>
      </c>
      <c r="CX65" s="226">
        <f>IF(CW65=Punktsystem!$B$6,IF(AND(Punktsystem!$D$9&lt;&gt;"",'alle Spiele'!$H65-'alle Spiele'!$J65='alle Spiele'!CW65-'alle Spiele'!CX65,'alle Spiele'!$H65&lt;&gt;'alle Spiele'!$J65),Punktsystem!$B$9,0)+IF(AND(Punktsystem!$D$11&lt;&gt;"",OR('alle Spiele'!$H65='alle Spiele'!CW65,'alle Spiele'!$J65='alle Spiele'!CX65)),Punktsystem!$B$11,0)+IF(AND(Punktsystem!$D$10&lt;&gt;"",'alle Spiele'!$H65='alle Spiele'!$J65,'alle Spiele'!CW65='alle Spiele'!CX65,ABS('alle Spiele'!$H65-'alle Spiele'!CW65)=1),Punktsystem!$B$10,0),0)</f>
        <v>0</v>
      </c>
      <c r="CY65" s="227">
        <f>IF(CW65=Punktsystem!$B$5,IF(AND(Punktsystem!$I$14&lt;&gt;"",'alle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CZ65" s="231">
        <f>IF(OR('alle Spiele'!CZ65="",'alle Spiele'!DA65=""),0,IF(AND('alle Spiele'!$H65='alle Spiele'!CZ65,'alle Spiele'!$J65='alle Spiele'!DA65),Punktsystem!$B$5,IF(OR(AND('alle Spiele'!$H65-'alle Spiele'!$J65&lt;0,'alle Spiele'!CZ65-'alle Spiele'!DA65&lt;0),AND('alle Spiele'!$H65-'alle Spiele'!$J65&gt;0,'alle Spiele'!CZ65-'alle Spiele'!DA65&gt;0),AND('alle Spiele'!$H65-'alle Spiele'!$J65=0,'alle Spiele'!CZ65-'alle Spiele'!DA65=0)),Punktsystem!$B$6,0)))</f>
        <v>0</v>
      </c>
      <c r="DA65" s="226">
        <f>IF(CZ65=Punktsystem!$B$6,IF(AND(Punktsystem!$D$9&lt;&gt;"",'alle Spiele'!$H65-'alle Spiele'!$J65='alle Spiele'!CZ65-'alle Spiele'!DA65,'alle Spiele'!$H65&lt;&gt;'alle Spiele'!$J65),Punktsystem!$B$9,0)+IF(AND(Punktsystem!$D$11&lt;&gt;"",OR('alle Spiele'!$H65='alle Spiele'!CZ65,'alle Spiele'!$J65='alle Spiele'!DA65)),Punktsystem!$B$11,0)+IF(AND(Punktsystem!$D$10&lt;&gt;"",'alle Spiele'!$H65='alle Spiele'!$J65,'alle Spiele'!CZ65='alle Spiele'!DA65,ABS('alle Spiele'!$H65-'alle Spiele'!CZ65)=1),Punktsystem!$B$10,0),0)</f>
        <v>0</v>
      </c>
      <c r="DB65" s="227">
        <f>IF(CZ65=Punktsystem!$B$5,IF(AND(Punktsystem!$I$14&lt;&gt;"",'alle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DC65" s="231">
        <f>IF(OR('alle Spiele'!DC65="",'alle Spiele'!DD65=""),0,IF(AND('alle Spiele'!$H65='alle Spiele'!DC65,'alle Spiele'!$J65='alle Spiele'!DD65),Punktsystem!$B$5,IF(OR(AND('alle Spiele'!$H65-'alle Spiele'!$J65&lt;0,'alle Spiele'!DC65-'alle Spiele'!DD65&lt;0),AND('alle Spiele'!$H65-'alle Spiele'!$J65&gt;0,'alle Spiele'!DC65-'alle Spiele'!DD65&gt;0),AND('alle Spiele'!$H65-'alle Spiele'!$J65=0,'alle Spiele'!DC65-'alle Spiele'!DD65=0)),Punktsystem!$B$6,0)))</f>
        <v>0</v>
      </c>
      <c r="DD65" s="226">
        <f>IF(DC65=Punktsystem!$B$6,IF(AND(Punktsystem!$D$9&lt;&gt;"",'alle Spiele'!$H65-'alle Spiele'!$J65='alle Spiele'!DC65-'alle Spiele'!DD65,'alle Spiele'!$H65&lt;&gt;'alle Spiele'!$J65),Punktsystem!$B$9,0)+IF(AND(Punktsystem!$D$11&lt;&gt;"",OR('alle Spiele'!$H65='alle Spiele'!DC65,'alle Spiele'!$J65='alle Spiele'!DD65)),Punktsystem!$B$11,0)+IF(AND(Punktsystem!$D$10&lt;&gt;"",'alle Spiele'!$H65='alle Spiele'!$J65,'alle Spiele'!DC65='alle Spiele'!DD65,ABS('alle Spiele'!$H65-'alle Spiele'!DC65)=1),Punktsystem!$B$10,0),0)</f>
        <v>0</v>
      </c>
      <c r="DE65" s="227">
        <f>IF(DC65=Punktsystem!$B$5,IF(AND(Punktsystem!$I$14&lt;&gt;"",'alle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DF65" s="231">
        <f>IF(OR('alle Spiele'!DF65="",'alle Spiele'!DG65=""),0,IF(AND('alle Spiele'!$H65='alle Spiele'!DF65,'alle Spiele'!$J65='alle Spiele'!DG65),Punktsystem!$B$5,IF(OR(AND('alle Spiele'!$H65-'alle Spiele'!$J65&lt;0,'alle Spiele'!DF65-'alle Spiele'!DG65&lt;0),AND('alle Spiele'!$H65-'alle Spiele'!$J65&gt;0,'alle Spiele'!DF65-'alle Spiele'!DG65&gt;0),AND('alle Spiele'!$H65-'alle Spiele'!$J65=0,'alle Spiele'!DF65-'alle Spiele'!DG65=0)),Punktsystem!$B$6,0)))</f>
        <v>0</v>
      </c>
      <c r="DG65" s="226">
        <f>IF(DF65=Punktsystem!$B$6,IF(AND(Punktsystem!$D$9&lt;&gt;"",'alle Spiele'!$H65-'alle Spiele'!$J65='alle Spiele'!DF65-'alle Spiele'!DG65,'alle Spiele'!$H65&lt;&gt;'alle Spiele'!$J65),Punktsystem!$B$9,0)+IF(AND(Punktsystem!$D$11&lt;&gt;"",OR('alle Spiele'!$H65='alle Spiele'!DF65,'alle Spiele'!$J65='alle Spiele'!DG65)),Punktsystem!$B$11,0)+IF(AND(Punktsystem!$D$10&lt;&gt;"",'alle Spiele'!$H65='alle Spiele'!$J65,'alle Spiele'!DF65='alle Spiele'!DG65,ABS('alle Spiele'!$H65-'alle Spiele'!DF65)=1),Punktsystem!$B$10,0),0)</f>
        <v>0</v>
      </c>
      <c r="DH65" s="227">
        <f>IF(DF65=Punktsystem!$B$5,IF(AND(Punktsystem!$I$14&lt;&gt;"",'alle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DI65" s="231">
        <f>IF(OR('alle Spiele'!DI65="",'alle Spiele'!DJ65=""),0,IF(AND('alle Spiele'!$H65='alle Spiele'!DI65,'alle Spiele'!$J65='alle Spiele'!DJ65),Punktsystem!$B$5,IF(OR(AND('alle Spiele'!$H65-'alle Spiele'!$J65&lt;0,'alle Spiele'!DI65-'alle Spiele'!DJ65&lt;0),AND('alle Spiele'!$H65-'alle Spiele'!$J65&gt;0,'alle Spiele'!DI65-'alle Spiele'!DJ65&gt;0),AND('alle Spiele'!$H65-'alle Spiele'!$J65=0,'alle Spiele'!DI65-'alle Spiele'!DJ65=0)),Punktsystem!$B$6,0)))</f>
        <v>0</v>
      </c>
      <c r="DJ65" s="226">
        <f>IF(DI65=Punktsystem!$B$6,IF(AND(Punktsystem!$D$9&lt;&gt;"",'alle Spiele'!$H65-'alle Spiele'!$J65='alle Spiele'!DI65-'alle Spiele'!DJ65,'alle Spiele'!$H65&lt;&gt;'alle Spiele'!$J65),Punktsystem!$B$9,0)+IF(AND(Punktsystem!$D$11&lt;&gt;"",OR('alle Spiele'!$H65='alle Spiele'!DI65,'alle Spiele'!$J65='alle Spiele'!DJ65)),Punktsystem!$B$11,0)+IF(AND(Punktsystem!$D$10&lt;&gt;"",'alle Spiele'!$H65='alle Spiele'!$J65,'alle Spiele'!DI65='alle Spiele'!DJ65,ABS('alle Spiele'!$H65-'alle Spiele'!DI65)=1),Punktsystem!$B$10,0),0)</f>
        <v>0</v>
      </c>
      <c r="DK65" s="227">
        <f>IF(DI65=Punktsystem!$B$5,IF(AND(Punktsystem!$I$14&lt;&gt;"",'alle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DL65" s="231">
        <f>IF(OR('alle Spiele'!DL65="",'alle Spiele'!DM65=""),0,IF(AND('alle Spiele'!$H65='alle Spiele'!DL65,'alle Spiele'!$J65='alle Spiele'!DM65),Punktsystem!$B$5,IF(OR(AND('alle Spiele'!$H65-'alle Spiele'!$J65&lt;0,'alle Spiele'!DL65-'alle Spiele'!DM65&lt;0),AND('alle Spiele'!$H65-'alle Spiele'!$J65&gt;0,'alle Spiele'!DL65-'alle Spiele'!DM65&gt;0),AND('alle Spiele'!$H65-'alle Spiele'!$J65=0,'alle Spiele'!DL65-'alle Spiele'!DM65=0)),Punktsystem!$B$6,0)))</f>
        <v>0</v>
      </c>
      <c r="DM65" s="226">
        <f>IF(DL65=Punktsystem!$B$6,IF(AND(Punktsystem!$D$9&lt;&gt;"",'alle Spiele'!$H65-'alle Spiele'!$J65='alle Spiele'!DL65-'alle Spiele'!DM65,'alle Spiele'!$H65&lt;&gt;'alle Spiele'!$J65),Punktsystem!$B$9,0)+IF(AND(Punktsystem!$D$11&lt;&gt;"",OR('alle Spiele'!$H65='alle Spiele'!DL65,'alle Spiele'!$J65='alle Spiele'!DM65)),Punktsystem!$B$11,0)+IF(AND(Punktsystem!$D$10&lt;&gt;"",'alle Spiele'!$H65='alle Spiele'!$J65,'alle Spiele'!DL65='alle Spiele'!DM65,ABS('alle Spiele'!$H65-'alle Spiele'!DL65)=1),Punktsystem!$B$10,0),0)</f>
        <v>0</v>
      </c>
      <c r="DN65" s="227">
        <f>IF(DL65=Punktsystem!$B$5,IF(AND(Punktsystem!$I$14&lt;&gt;"",'alle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DO65" s="231">
        <f>IF(OR('alle Spiele'!DO65="",'alle Spiele'!DP65=""),0,IF(AND('alle Spiele'!$H65='alle Spiele'!DO65,'alle Spiele'!$J65='alle Spiele'!DP65),Punktsystem!$B$5,IF(OR(AND('alle Spiele'!$H65-'alle Spiele'!$J65&lt;0,'alle Spiele'!DO65-'alle Spiele'!DP65&lt;0),AND('alle Spiele'!$H65-'alle Spiele'!$J65&gt;0,'alle Spiele'!DO65-'alle Spiele'!DP65&gt;0),AND('alle Spiele'!$H65-'alle Spiele'!$J65=0,'alle Spiele'!DO65-'alle Spiele'!DP65=0)),Punktsystem!$B$6,0)))</f>
        <v>0</v>
      </c>
      <c r="DP65" s="226">
        <f>IF(DO65=Punktsystem!$B$6,IF(AND(Punktsystem!$D$9&lt;&gt;"",'alle Spiele'!$H65-'alle Spiele'!$J65='alle Spiele'!DO65-'alle Spiele'!DP65,'alle Spiele'!$H65&lt;&gt;'alle Spiele'!$J65),Punktsystem!$B$9,0)+IF(AND(Punktsystem!$D$11&lt;&gt;"",OR('alle Spiele'!$H65='alle Spiele'!DO65,'alle Spiele'!$J65='alle Spiele'!DP65)),Punktsystem!$B$11,0)+IF(AND(Punktsystem!$D$10&lt;&gt;"",'alle Spiele'!$H65='alle Spiele'!$J65,'alle Spiele'!DO65='alle Spiele'!DP65,ABS('alle Spiele'!$H65-'alle Spiele'!DO65)=1),Punktsystem!$B$10,0),0)</f>
        <v>0</v>
      </c>
      <c r="DQ65" s="227">
        <f>IF(DO65=Punktsystem!$B$5,IF(AND(Punktsystem!$I$14&lt;&gt;"",'alle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DR65" s="231">
        <f>IF(OR('alle Spiele'!DR65="",'alle Spiele'!DS65=""),0,IF(AND('alle Spiele'!$H65='alle Spiele'!DR65,'alle Spiele'!$J65='alle Spiele'!DS65),Punktsystem!$B$5,IF(OR(AND('alle Spiele'!$H65-'alle Spiele'!$J65&lt;0,'alle Spiele'!DR65-'alle Spiele'!DS65&lt;0),AND('alle Spiele'!$H65-'alle Spiele'!$J65&gt;0,'alle Spiele'!DR65-'alle Spiele'!DS65&gt;0),AND('alle Spiele'!$H65-'alle Spiele'!$J65=0,'alle Spiele'!DR65-'alle Spiele'!DS65=0)),Punktsystem!$B$6,0)))</f>
        <v>0</v>
      </c>
      <c r="DS65" s="226">
        <f>IF(DR65=Punktsystem!$B$6,IF(AND(Punktsystem!$D$9&lt;&gt;"",'alle Spiele'!$H65-'alle Spiele'!$J65='alle Spiele'!DR65-'alle Spiele'!DS65,'alle Spiele'!$H65&lt;&gt;'alle Spiele'!$J65),Punktsystem!$B$9,0)+IF(AND(Punktsystem!$D$11&lt;&gt;"",OR('alle Spiele'!$H65='alle Spiele'!DR65,'alle Spiele'!$J65='alle Spiele'!DS65)),Punktsystem!$B$11,0)+IF(AND(Punktsystem!$D$10&lt;&gt;"",'alle Spiele'!$H65='alle Spiele'!$J65,'alle Spiele'!DR65='alle Spiele'!DS65,ABS('alle Spiele'!$H65-'alle Spiele'!DR65)=1),Punktsystem!$B$10,0),0)</f>
        <v>0</v>
      </c>
      <c r="DT65" s="227">
        <f>IF(DR65=Punktsystem!$B$5,IF(AND(Punktsystem!$I$14&lt;&gt;"",'alle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DU65" s="231">
        <f>IF(OR('alle Spiele'!DU65="",'alle Spiele'!DV65=""),0,IF(AND('alle Spiele'!$H65='alle Spiele'!DU65,'alle Spiele'!$J65='alle Spiele'!DV65),Punktsystem!$B$5,IF(OR(AND('alle Spiele'!$H65-'alle Spiele'!$J65&lt;0,'alle Spiele'!DU65-'alle Spiele'!DV65&lt;0),AND('alle Spiele'!$H65-'alle Spiele'!$J65&gt;0,'alle Spiele'!DU65-'alle Spiele'!DV65&gt;0),AND('alle Spiele'!$H65-'alle Spiele'!$J65=0,'alle Spiele'!DU65-'alle Spiele'!DV65=0)),Punktsystem!$B$6,0)))</f>
        <v>0</v>
      </c>
      <c r="DV65" s="226">
        <f>IF(DU65=Punktsystem!$B$6,IF(AND(Punktsystem!$D$9&lt;&gt;"",'alle Spiele'!$H65-'alle Spiele'!$J65='alle Spiele'!DU65-'alle Spiele'!DV65,'alle Spiele'!$H65&lt;&gt;'alle Spiele'!$J65),Punktsystem!$B$9,0)+IF(AND(Punktsystem!$D$11&lt;&gt;"",OR('alle Spiele'!$H65='alle Spiele'!DU65,'alle Spiele'!$J65='alle Spiele'!DV65)),Punktsystem!$B$11,0)+IF(AND(Punktsystem!$D$10&lt;&gt;"",'alle Spiele'!$H65='alle Spiele'!$J65,'alle Spiele'!DU65='alle Spiele'!DV65,ABS('alle Spiele'!$H65-'alle Spiele'!DU65)=1),Punktsystem!$B$10,0),0)</f>
        <v>0</v>
      </c>
      <c r="DW65" s="227">
        <f>IF(DU65=Punktsystem!$B$5,IF(AND(Punktsystem!$I$14&lt;&gt;"",'alle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DX65" s="231">
        <f>IF(OR('alle Spiele'!DX65="",'alle Spiele'!DY65=""),0,IF(AND('alle Spiele'!$H65='alle Spiele'!DX65,'alle Spiele'!$J65='alle Spiele'!DY65),Punktsystem!$B$5,IF(OR(AND('alle Spiele'!$H65-'alle Spiele'!$J65&lt;0,'alle Spiele'!DX65-'alle Spiele'!DY65&lt;0),AND('alle Spiele'!$H65-'alle Spiele'!$J65&gt;0,'alle Spiele'!DX65-'alle Spiele'!DY65&gt;0),AND('alle Spiele'!$H65-'alle Spiele'!$J65=0,'alle Spiele'!DX65-'alle Spiele'!DY65=0)),Punktsystem!$B$6,0)))</f>
        <v>0</v>
      </c>
      <c r="DY65" s="226">
        <f>IF(DX65=Punktsystem!$B$6,IF(AND(Punktsystem!$D$9&lt;&gt;"",'alle Spiele'!$H65-'alle Spiele'!$J65='alle Spiele'!DX65-'alle Spiele'!DY65,'alle Spiele'!$H65&lt;&gt;'alle Spiele'!$J65),Punktsystem!$B$9,0)+IF(AND(Punktsystem!$D$11&lt;&gt;"",OR('alle Spiele'!$H65='alle Spiele'!DX65,'alle Spiele'!$J65='alle Spiele'!DY65)),Punktsystem!$B$11,0)+IF(AND(Punktsystem!$D$10&lt;&gt;"",'alle Spiele'!$H65='alle Spiele'!$J65,'alle Spiele'!DX65='alle Spiele'!DY65,ABS('alle Spiele'!$H65-'alle Spiele'!DX65)=1),Punktsystem!$B$10,0),0)</f>
        <v>0</v>
      </c>
      <c r="DZ65" s="227">
        <f>IF(DX65=Punktsystem!$B$5,IF(AND(Punktsystem!$I$14&lt;&gt;"",'alle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EA65" s="231">
        <f>IF(OR('alle Spiele'!EA65="",'alle Spiele'!EB65=""),0,IF(AND('alle Spiele'!$H65='alle Spiele'!EA65,'alle Spiele'!$J65='alle Spiele'!EB65),Punktsystem!$B$5,IF(OR(AND('alle Spiele'!$H65-'alle Spiele'!$J65&lt;0,'alle Spiele'!EA65-'alle Spiele'!EB65&lt;0),AND('alle Spiele'!$H65-'alle Spiele'!$J65&gt;0,'alle Spiele'!EA65-'alle Spiele'!EB65&gt;0),AND('alle Spiele'!$H65-'alle Spiele'!$J65=0,'alle Spiele'!EA65-'alle Spiele'!EB65=0)),Punktsystem!$B$6,0)))</f>
        <v>0</v>
      </c>
      <c r="EB65" s="226">
        <f>IF(EA65=Punktsystem!$B$6,IF(AND(Punktsystem!$D$9&lt;&gt;"",'alle Spiele'!$H65-'alle Spiele'!$J65='alle Spiele'!EA65-'alle Spiele'!EB65,'alle Spiele'!$H65&lt;&gt;'alle Spiele'!$J65),Punktsystem!$B$9,0)+IF(AND(Punktsystem!$D$11&lt;&gt;"",OR('alle Spiele'!$H65='alle Spiele'!EA65,'alle Spiele'!$J65='alle Spiele'!EB65)),Punktsystem!$B$11,0)+IF(AND(Punktsystem!$D$10&lt;&gt;"",'alle Spiele'!$H65='alle Spiele'!$J65,'alle Spiele'!EA65='alle Spiele'!EB65,ABS('alle Spiele'!$H65-'alle Spiele'!EA65)=1),Punktsystem!$B$10,0),0)</f>
        <v>0</v>
      </c>
      <c r="EC65" s="227">
        <f>IF(EA65=Punktsystem!$B$5,IF(AND(Punktsystem!$I$14&lt;&gt;"",'alle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ED65" s="231">
        <f>IF(OR('alle Spiele'!ED65="",'alle Spiele'!EE65=""),0,IF(AND('alle Spiele'!$H65='alle Spiele'!ED65,'alle Spiele'!$J65='alle Spiele'!EE65),Punktsystem!$B$5,IF(OR(AND('alle Spiele'!$H65-'alle Spiele'!$J65&lt;0,'alle Spiele'!ED65-'alle Spiele'!EE65&lt;0),AND('alle Spiele'!$H65-'alle Spiele'!$J65&gt;0,'alle Spiele'!ED65-'alle Spiele'!EE65&gt;0),AND('alle Spiele'!$H65-'alle Spiele'!$J65=0,'alle Spiele'!ED65-'alle Spiele'!EE65=0)),Punktsystem!$B$6,0)))</f>
        <v>0</v>
      </c>
      <c r="EE65" s="226">
        <f>IF(ED65=Punktsystem!$B$6,IF(AND(Punktsystem!$D$9&lt;&gt;"",'alle Spiele'!$H65-'alle Spiele'!$J65='alle Spiele'!ED65-'alle Spiele'!EE65,'alle Spiele'!$H65&lt;&gt;'alle Spiele'!$J65),Punktsystem!$B$9,0)+IF(AND(Punktsystem!$D$11&lt;&gt;"",OR('alle Spiele'!$H65='alle Spiele'!ED65,'alle Spiele'!$J65='alle Spiele'!EE65)),Punktsystem!$B$11,0)+IF(AND(Punktsystem!$D$10&lt;&gt;"",'alle Spiele'!$H65='alle Spiele'!$J65,'alle Spiele'!ED65='alle Spiele'!EE65,ABS('alle Spiele'!$H65-'alle Spiele'!ED65)=1),Punktsystem!$B$10,0),0)</f>
        <v>0</v>
      </c>
      <c r="EF65" s="227">
        <f>IF(ED65=Punktsystem!$B$5,IF(AND(Punktsystem!$I$14&lt;&gt;"",'alle Spiele'!$H65+'alle Spiele'!$J65&gt;Punktsystem!$D$14),('alle Spiele'!$H65+'alle Spiele'!$J65-Punktsystem!$D$14)*Punktsystem!$F$14,0)+IF(AND(Punktsystem!$I$15&lt;&gt;"",ABS('alle Spiele'!$H65-'alle Spiele'!$J65)&gt;Punktsystem!$D$15),(ABS('alle Spiele'!$H65-'alle Spiele'!$J65)-Punktsystem!$D$15)*Punktsystem!$F$15,0),0)</f>
        <v>0</v>
      </c>
      <c r="EG65" s="231">
        <f>IF(OR('alle Spiele'!EG65="",'alle Spiele'!EH65=""),0,IF(AND('alle Spiele'!$H65='alle Spiele'!EG65,'alle Spiele'!$J65='alle Spiele'!EH65),Punktsystem!$B$5,IF(OR(AND('alle Spiele'!$H65-'alle Spiele'!$J65&lt;0,'alle Spiele'!EG65-'alle Spiele'!EH65&lt;0),AND('alle Spiele'!$H65-'alle Spiele'!$J65&gt;0,'alle Spiele'!EG65-'alle Spiele'!EH65&gt;0),AND('alle Spiele'!$H65-'alle Spiele'!$J65=0,'alle Spiele'!EG65-'alle Spiele'!EH65=0)),Punktsystem!$B$6,0)))</f>
        <v>0</v>
      </c>
      <c r="EH65" s="226">
        <f>IF(EG65=Punktsystem!$B$6,IF(AND(Punktsystem!$D$9&lt;&gt;"",'alle Spiele'!$H65-'alle Spiele'!$J65='alle Spiele'!EG65-'alle Spiele'!EH65,'alle Spiele'!$H65&lt;&gt;'alle Spiele'!$J65),Punktsystem!$B$9,0)+IF(AND(Punktsystem!$D$11&lt;&gt;"",OR('alle Spiele'!$H65='alle Spiele'!EG65,'alle Spiele'!$J65='alle Spiele'!EH65)),Punktsystem!$B$11,0)+IF(AND(Punktsystem!$D$10&lt;&gt;"",'alle Spiele'!$H65='alle Spiele'!$J65,'alle Spiele'!EG65='alle Spiele'!EH65,ABS('alle Spiele'!$H65-'alle Spiele'!EG65)=1),Punktsystem!$B$10,0),0)</f>
        <v>0</v>
      </c>
      <c r="EI65" s="227">
        <f>IF(EG65=Punktsystem!$B$5,IF(AND(Punktsystem!$I$14&lt;&gt;"",'alle Spiele'!$H65+'alle Spiele'!$J65&gt;Punktsystem!$D$14),('alle Spiele'!$H65+'alle Spiele'!$J65-Punktsystem!$D$14)*Punktsystem!$F$14,0)+IF(AND(Punktsystem!$I$15&lt;&gt;"",ABS('alle Spiele'!$H65-'alle Spiele'!$J65)&gt;Punktsystem!$D$15),(ABS('alle Spiele'!$H65-'alle Spiele'!$J65)-Punktsystem!$D$15)*Punktsystem!$F$15,0),0)</f>
        <v>0</v>
      </c>
    </row>
    <row r="66" spans="1:139" ht="13.5" thickBot="1" x14ac:dyDescent="0.25">
      <c r="A66"/>
      <c r="B66"/>
      <c r="C66"/>
      <c r="D66"/>
      <c r="E66"/>
      <c r="F66"/>
      <c r="G66"/>
      <c r="H66"/>
      <c r="J66"/>
      <c r="K66"/>
      <c r="L66"/>
      <c r="M66"/>
      <c r="N66"/>
      <c r="O66"/>
      <c r="P66"/>
      <c r="Q66"/>
      <c r="T66" s="232">
        <f>IF(OR('alle Spiele'!T66="",'alle Spiele'!U66=""),0,IF(AND('alle Spiele'!$H66='alle Spiele'!T66,'alle Spiele'!$J66='alle Spiele'!U66),Punktsystem!$B$5,IF(OR(AND('alle Spiele'!$H66-'alle Spiele'!$J66&lt;0,'alle Spiele'!T66-'alle Spiele'!U66&lt;0),AND('alle Spiele'!$H66-'alle Spiele'!$J66&gt;0,'alle Spiele'!T66-'alle Spiele'!U66&gt;0),AND('alle Spiele'!$H66-'alle Spiele'!$J66=0,'alle Spiele'!T66-'alle Spiele'!U66=0)),Punktsystem!$B$6,0)))</f>
        <v>0</v>
      </c>
      <c r="U66" s="228">
        <f>IF(T66=Punktsystem!$B$6,IF(AND(Punktsystem!$D$9&lt;&gt;"",'alle Spiele'!$H66-'alle Spiele'!$J66='alle Spiele'!T66-'alle Spiele'!U66,'alle Spiele'!$H66&lt;&gt;'alle Spiele'!$J66),Punktsystem!$B$9,0)+IF(AND(Punktsystem!$D$11&lt;&gt;"",OR('alle Spiele'!$H66='alle Spiele'!T66,'alle Spiele'!$J66='alle Spiele'!U66)),Punktsystem!$B$11,0)+IF(AND(Punktsystem!$D$10&lt;&gt;"",'alle Spiele'!$H66='alle Spiele'!$J66,'alle Spiele'!T66='alle Spiele'!U66,ABS('alle Spiele'!$H66-'alle Spiele'!T66)=1),Punktsystem!$B$10,0),0)</f>
        <v>0</v>
      </c>
      <c r="V66" s="229">
        <f>IF(T66=Punktsystem!$B$5,IF(AND(Punktsystem!$I$14&lt;&gt;"",'alle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W66" s="232">
        <f>IF(OR('alle Spiele'!W66="",'alle Spiele'!X66=""),0,IF(AND('alle Spiele'!$H66='alle Spiele'!W66,'alle Spiele'!$J66='alle Spiele'!X66),Punktsystem!$B$5,IF(OR(AND('alle Spiele'!$H66-'alle Spiele'!$J66&lt;0,'alle Spiele'!W66-'alle Spiele'!X66&lt;0),AND('alle Spiele'!$H66-'alle Spiele'!$J66&gt;0,'alle Spiele'!W66-'alle Spiele'!X66&gt;0),AND('alle Spiele'!$H66-'alle Spiele'!$J66=0,'alle Spiele'!W66-'alle Spiele'!X66=0)),Punktsystem!$B$6,0)))</f>
        <v>0</v>
      </c>
      <c r="X66" s="228">
        <f>IF(W66=Punktsystem!$B$6,IF(AND(Punktsystem!$D$9&lt;&gt;"",'alle Spiele'!$H66-'alle Spiele'!$J66='alle Spiele'!W66-'alle Spiele'!X66,'alle Spiele'!$H66&lt;&gt;'alle Spiele'!$J66),Punktsystem!$B$9,0)+IF(AND(Punktsystem!$D$11&lt;&gt;"",OR('alle Spiele'!$H66='alle Spiele'!W66,'alle Spiele'!$J66='alle Spiele'!X66)),Punktsystem!$B$11,0)+IF(AND(Punktsystem!$D$10&lt;&gt;"",'alle Spiele'!$H66='alle Spiele'!$J66,'alle Spiele'!W66='alle Spiele'!X66,ABS('alle Spiele'!$H66-'alle Spiele'!W66)=1),Punktsystem!$B$10,0),0)</f>
        <v>0</v>
      </c>
      <c r="Y66" s="229">
        <f>IF(W66=Punktsystem!$B$5,IF(AND(Punktsystem!$I$14&lt;&gt;"",'alle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Z66" s="232">
        <f>IF(OR('alle Spiele'!Z66="",'alle Spiele'!AA66=""),0,IF(AND('alle Spiele'!$H66='alle Spiele'!Z66,'alle Spiele'!$J66='alle Spiele'!AA66),Punktsystem!$B$5,IF(OR(AND('alle Spiele'!$H66-'alle Spiele'!$J66&lt;0,'alle Spiele'!Z66-'alle Spiele'!AA66&lt;0),AND('alle Spiele'!$H66-'alle Spiele'!$J66&gt;0,'alle Spiele'!Z66-'alle Spiele'!AA66&gt;0),AND('alle Spiele'!$H66-'alle Spiele'!$J66=0,'alle Spiele'!Z66-'alle Spiele'!AA66=0)),Punktsystem!$B$6,0)))</f>
        <v>0</v>
      </c>
      <c r="AA66" s="228">
        <f>IF(Z66=Punktsystem!$B$6,IF(AND(Punktsystem!$D$9&lt;&gt;"",'alle Spiele'!$H66-'alle Spiele'!$J66='alle Spiele'!Z66-'alle Spiele'!AA66,'alle Spiele'!$H66&lt;&gt;'alle Spiele'!$J66),Punktsystem!$B$9,0)+IF(AND(Punktsystem!$D$11&lt;&gt;"",OR('alle Spiele'!$H66='alle Spiele'!Z66,'alle Spiele'!$J66='alle Spiele'!AA66)),Punktsystem!$B$11,0)+IF(AND(Punktsystem!$D$10&lt;&gt;"",'alle Spiele'!$H66='alle Spiele'!$J66,'alle Spiele'!Z66='alle Spiele'!AA66,ABS('alle Spiele'!$H66-'alle Spiele'!Z66)=1),Punktsystem!$B$10,0),0)</f>
        <v>0</v>
      </c>
      <c r="AB66" s="229">
        <f>IF(Z66=Punktsystem!$B$5,IF(AND(Punktsystem!$I$14&lt;&gt;"",'alle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AC66" s="232">
        <f>IF(OR('alle Spiele'!AC66="",'alle Spiele'!AD66=""),0,IF(AND('alle Spiele'!$H66='alle Spiele'!AC66,'alle Spiele'!$J66='alle Spiele'!AD66),Punktsystem!$B$5,IF(OR(AND('alle Spiele'!$H66-'alle Spiele'!$J66&lt;0,'alle Spiele'!AC66-'alle Spiele'!AD66&lt;0),AND('alle Spiele'!$H66-'alle Spiele'!$J66&gt;0,'alle Spiele'!AC66-'alle Spiele'!AD66&gt;0),AND('alle Spiele'!$H66-'alle Spiele'!$J66=0,'alle Spiele'!AC66-'alle Spiele'!AD66=0)),Punktsystem!$B$6,0)))</f>
        <v>0</v>
      </c>
      <c r="AD66" s="228">
        <f>IF(AC66=Punktsystem!$B$6,IF(AND(Punktsystem!$D$9&lt;&gt;"",'alle Spiele'!$H66-'alle Spiele'!$J66='alle Spiele'!AC66-'alle Spiele'!AD66,'alle Spiele'!$H66&lt;&gt;'alle Spiele'!$J66),Punktsystem!$B$9,0)+IF(AND(Punktsystem!$D$11&lt;&gt;"",OR('alle Spiele'!$H66='alle Spiele'!AC66,'alle Spiele'!$J66='alle Spiele'!AD66)),Punktsystem!$B$11,0)+IF(AND(Punktsystem!$D$10&lt;&gt;"",'alle Spiele'!$H66='alle Spiele'!$J66,'alle Spiele'!AC66='alle Spiele'!AD66,ABS('alle Spiele'!$H66-'alle Spiele'!AC66)=1),Punktsystem!$B$10,0),0)</f>
        <v>0</v>
      </c>
      <c r="AE66" s="229">
        <f>IF(AC66=Punktsystem!$B$5,IF(AND(Punktsystem!$I$14&lt;&gt;"",'alle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AF66" s="232">
        <f>IF(OR('alle Spiele'!AF66="",'alle Spiele'!AG66=""),0,IF(AND('alle Spiele'!$H66='alle Spiele'!AF66,'alle Spiele'!$J66='alle Spiele'!AG66),Punktsystem!$B$5,IF(OR(AND('alle Spiele'!$H66-'alle Spiele'!$J66&lt;0,'alle Spiele'!AF66-'alle Spiele'!AG66&lt;0),AND('alle Spiele'!$H66-'alle Spiele'!$J66&gt;0,'alle Spiele'!AF66-'alle Spiele'!AG66&gt;0),AND('alle Spiele'!$H66-'alle Spiele'!$J66=0,'alle Spiele'!AF66-'alle Spiele'!AG66=0)),Punktsystem!$B$6,0)))</f>
        <v>0</v>
      </c>
      <c r="AG66" s="228">
        <f>IF(AF66=Punktsystem!$B$6,IF(AND(Punktsystem!$D$9&lt;&gt;"",'alle Spiele'!$H66-'alle Spiele'!$J66='alle Spiele'!AF66-'alle Spiele'!AG66,'alle Spiele'!$H66&lt;&gt;'alle Spiele'!$J66),Punktsystem!$B$9,0)+IF(AND(Punktsystem!$D$11&lt;&gt;"",OR('alle Spiele'!$H66='alle Spiele'!AF66,'alle Spiele'!$J66='alle Spiele'!AG66)),Punktsystem!$B$11,0)+IF(AND(Punktsystem!$D$10&lt;&gt;"",'alle Spiele'!$H66='alle Spiele'!$J66,'alle Spiele'!AF66='alle Spiele'!AG66,ABS('alle Spiele'!$H66-'alle Spiele'!AF66)=1),Punktsystem!$B$10,0),0)</f>
        <v>0</v>
      </c>
      <c r="AH66" s="229">
        <f>IF(AF66=Punktsystem!$B$5,IF(AND(Punktsystem!$I$14&lt;&gt;"",'alle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AI66" s="232">
        <f>IF(OR('alle Spiele'!AI66="",'alle Spiele'!AJ66=""),0,IF(AND('alle Spiele'!$H66='alle Spiele'!AI66,'alle Spiele'!$J66='alle Spiele'!AJ66),Punktsystem!$B$5,IF(OR(AND('alle Spiele'!$H66-'alle Spiele'!$J66&lt;0,'alle Spiele'!AI66-'alle Spiele'!AJ66&lt;0),AND('alle Spiele'!$H66-'alle Spiele'!$J66&gt;0,'alle Spiele'!AI66-'alle Spiele'!AJ66&gt;0),AND('alle Spiele'!$H66-'alle Spiele'!$J66=0,'alle Spiele'!AI66-'alle Spiele'!AJ66=0)),Punktsystem!$B$6,0)))</f>
        <v>0</v>
      </c>
      <c r="AJ66" s="228">
        <f>IF(AI66=Punktsystem!$B$6,IF(AND(Punktsystem!$D$9&lt;&gt;"",'alle Spiele'!$H66-'alle Spiele'!$J66='alle Spiele'!AI66-'alle Spiele'!AJ66,'alle Spiele'!$H66&lt;&gt;'alle Spiele'!$J66),Punktsystem!$B$9,0)+IF(AND(Punktsystem!$D$11&lt;&gt;"",OR('alle Spiele'!$H66='alle Spiele'!AI66,'alle Spiele'!$J66='alle Spiele'!AJ66)),Punktsystem!$B$11,0)+IF(AND(Punktsystem!$D$10&lt;&gt;"",'alle Spiele'!$H66='alle Spiele'!$J66,'alle Spiele'!AI66='alle Spiele'!AJ66,ABS('alle Spiele'!$H66-'alle Spiele'!AI66)=1),Punktsystem!$B$10,0),0)</f>
        <v>0</v>
      </c>
      <c r="AK66" s="229">
        <f>IF(AI66=Punktsystem!$B$5,IF(AND(Punktsystem!$I$14&lt;&gt;"",'alle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AL66" s="232">
        <f>IF(OR('alle Spiele'!AL66="",'alle Spiele'!AM66=""),0,IF(AND('alle Spiele'!$H66='alle Spiele'!AL66,'alle Spiele'!$J66='alle Spiele'!AM66),Punktsystem!$B$5,IF(OR(AND('alle Spiele'!$H66-'alle Spiele'!$J66&lt;0,'alle Spiele'!AL66-'alle Spiele'!AM66&lt;0),AND('alle Spiele'!$H66-'alle Spiele'!$J66&gt;0,'alle Spiele'!AL66-'alle Spiele'!AM66&gt;0),AND('alle Spiele'!$H66-'alle Spiele'!$J66=0,'alle Spiele'!AL66-'alle Spiele'!AM66=0)),Punktsystem!$B$6,0)))</f>
        <v>0</v>
      </c>
      <c r="AM66" s="228">
        <f>IF(AL66=Punktsystem!$B$6,IF(AND(Punktsystem!$D$9&lt;&gt;"",'alle Spiele'!$H66-'alle Spiele'!$J66='alle Spiele'!AL66-'alle Spiele'!AM66,'alle Spiele'!$H66&lt;&gt;'alle Spiele'!$J66),Punktsystem!$B$9,0)+IF(AND(Punktsystem!$D$11&lt;&gt;"",OR('alle Spiele'!$H66='alle Spiele'!AL66,'alle Spiele'!$J66='alle Spiele'!AM66)),Punktsystem!$B$11,0)+IF(AND(Punktsystem!$D$10&lt;&gt;"",'alle Spiele'!$H66='alle Spiele'!$J66,'alle Spiele'!AL66='alle Spiele'!AM66,ABS('alle Spiele'!$H66-'alle Spiele'!AL66)=1),Punktsystem!$B$10,0),0)</f>
        <v>0</v>
      </c>
      <c r="AN66" s="229">
        <f>IF(AL66=Punktsystem!$B$5,IF(AND(Punktsystem!$I$14&lt;&gt;"",'alle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AO66" s="232">
        <f>IF(OR('alle Spiele'!AO66="",'alle Spiele'!AP66=""),0,IF(AND('alle Spiele'!$H66='alle Spiele'!AO66,'alle Spiele'!$J66='alle Spiele'!AP66),Punktsystem!$B$5,IF(OR(AND('alle Spiele'!$H66-'alle Spiele'!$J66&lt;0,'alle Spiele'!AO66-'alle Spiele'!AP66&lt;0),AND('alle Spiele'!$H66-'alle Spiele'!$J66&gt;0,'alle Spiele'!AO66-'alle Spiele'!AP66&gt;0),AND('alle Spiele'!$H66-'alle Spiele'!$J66=0,'alle Spiele'!AO66-'alle Spiele'!AP66=0)),Punktsystem!$B$6,0)))</f>
        <v>0</v>
      </c>
      <c r="AP66" s="228">
        <f>IF(AO66=Punktsystem!$B$6,IF(AND(Punktsystem!$D$9&lt;&gt;"",'alle Spiele'!$H66-'alle Spiele'!$J66='alle Spiele'!AO66-'alle Spiele'!AP66,'alle Spiele'!$H66&lt;&gt;'alle Spiele'!$J66),Punktsystem!$B$9,0)+IF(AND(Punktsystem!$D$11&lt;&gt;"",OR('alle Spiele'!$H66='alle Spiele'!AO66,'alle Spiele'!$J66='alle Spiele'!AP66)),Punktsystem!$B$11,0)+IF(AND(Punktsystem!$D$10&lt;&gt;"",'alle Spiele'!$H66='alle Spiele'!$J66,'alle Spiele'!AO66='alle Spiele'!AP66,ABS('alle Spiele'!$H66-'alle Spiele'!AO66)=1),Punktsystem!$B$10,0),0)</f>
        <v>0</v>
      </c>
      <c r="AQ66" s="229">
        <f>IF(AO66=Punktsystem!$B$5,IF(AND(Punktsystem!$I$14&lt;&gt;"",'alle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AR66" s="232">
        <f>IF(OR('alle Spiele'!AR66="",'alle Spiele'!AS66=""),0,IF(AND('alle Spiele'!$H66='alle Spiele'!AR66,'alle Spiele'!$J66='alle Spiele'!AS66),Punktsystem!$B$5,IF(OR(AND('alle Spiele'!$H66-'alle Spiele'!$J66&lt;0,'alle Spiele'!AR66-'alle Spiele'!AS66&lt;0),AND('alle Spiele'!$H66-'alle Spiele'!$J66&gt;0,'alle Spiele'!AR66-'alle Spiele'!AS66&gt;0),AND('alle Spiele'!$H66-'alle Spiele'!$J66=0,'alle Spiele'!AR66-'alle Spiele'!AS66=0)),Punktsystem!$B$6,0)))</f>
        <v>0</v>
      </c>
      <c r="AS66" s="228">
        <f>IF(AR66=Punktsystem!$B$6,IF(AND(Punktsystem!$D$9&lt;&gt;"",'alle Spiele'!$H66-'alle Spiele'!$J66='alle Spiele'!AR66-'alle Spiele'!AS66,'alle Spiele'!$H66&lt;&gt;'alle Spiele'!$J66),Punktsystem!$B$9,0)+IF(AND(Punktsystem!$D$11&lt;&gt;"",OR('alle Spiele'!$H66='alle Spiele'!AR66,'alle Spiele'!$J66='alle Spiele'!AS66)),Punktsystem!$B$11,0)+IF(AND(Punktsystem!$D$10&lt;&gt;"",'alle Spiele'!$H66='alle Spiele'!$J66,'alle Spiele'!AR66='alle Spiele'!AS66,ABS('alle Spiele'!$H66-'alle Spiele'!AR66)=1),Punktsystem!$B$10,0),0)</f>
        <v>0</v>
      </c>
      <c r="AT66" s="229">
        <f>IF(AR66=Punktsystem!$B$5,IF(AND(Punktsystem!$I$14&lt;&gt;"",'alle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AU66" s="232">
        <f>IF(OR('alle Spiele'!AU66="",'alle Spiele'!AV66=""),0,IF(AND('alle Spiele'!$H66='alle Spiele'!AU66,'alle Spiele'!$J66='alle Spiele'!AV66),Punktsystem!$B$5,IF(OR(AND('alle Spiele'!$H66-'alle Spiele'!$J66&lt;0,'alle Spiele'!AU66-'alle Spiele'!AV66&lt;0),AND('alle Spiele'!$H66-'alle Spiele'!$J66&gt;0,'alle Spiele'!AU66-'alle Spiele'!AV66&gt;0),AND('alle Spiele'!$H66-'alle Spiele'!$J66=0,'alle Spiele'!AU66-'alle Spiele'!AV66=0)),Punktsystem!$B$6,0)))</f>
        <v>0</v>
      </c>
      <c r="AV66" s="228">
        <f>IF(AU66=Punktsystem!$B$6,IF(AND(Punktsystem!$D$9&lt;&gt;"",'alle Spiele'!$H66-'alle Spiele'!$J66='alle Spiele'!AU66-'alle Spiele'!AV66,'alle Spiele'!$H66&lt;&gt;'alle Spiele'!$J66),Punktsystem!$B$9,0)+IF(AND(Punktsystem!$D$11&lt;&gt;"",OR('alle Spiele'!$H66='alle Spiele'!AU66,'alle Spiele'!$J66='alle Spiele'!AV66)),Punktsystem!$B$11,0)+IF(AND(Punktsystem!$D$10&lt;&gt;"",'alle Spiele'!$H66='alle Spiele'!$J66,'alle Spiele'!AU66='alle Spiele'!AV66,ABS('alle Spiele'!$H66-'alle Spiele'!AU66)=1),Punktsystem!$B$10,0),0)</f>
        <v>0</v>
      </c>
      <c r="AW66" s="229">
        <f>IF(AU66=Punktsystem!$B$5,IF(AND(Punktsystem!$I$14&lt;&gt;"",'alle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AX66" s="232">
        <f>IF(OR('alle Spiele'!AX66="",'alle Spiele'!AY66=""),0,IF(AND('alle Spiele'!$H66='alle Spiele'!AX66,'alle Spiele'!$J66='alle Spiele'!AY66),Punktsystem!$B$5,IF(OR(AND('alle Spiele'!$H66-'alle Spiele'!$J66&lt;0,'alle Spiele'!AX66-'alle Spiele'!AY66&lt;0),AND('alle Spiele'!$H66-'alle Spiele'!$J66&gt;0,'alle Spiele'!AX66-'alle Spiele'!AY66&gt;0),AND('alle Spiele'!$H66-'alle Spiele'!$J66=0,'alle Spiele'!AX66-'alle Spiele'!AY66=0)),Punktsystem!$B$6,0)))</f>
        <v>0</v>
      </c>
      <c r="AY66" s="228">
        <f>IF(AX66=Punktsystem!$B$6,IF(AND(Punktsystem!$D$9&lt;&gt;"",'alle Spiele'!$H66-'alle Spiele'!$J66='alle Spiele'!AX66-'alle Spiele'!AY66,'alle Spiele'!$H66&lt;&gt;'alle Spiele'!$J66),Punktsystem!$B$9,0)+IF(AND(Punktsystem!$D$11&lt;&gt;"",OR('alle Spiele'!$H66='alle Spiele'!AX66,'alle Spiele'!$J66='alle Spiele'!AY66)),Punktsystem!$B$11,0)+IF(AND(Punktsystem!$D$10&lt;&gt;"",'alle Spiele'!$H66='alle Spiele'!$J66,'alle Spiele'!AX66='alle Spiele'!AY66,ABS('alle Spiele'!$H66-'alle Spiele'!AX66)=1),Punktsystem!$B$10,0),0)</f>
        <v>0</v>
      </c>
      <c r="AZ66" s="229">
        <f>IF(AX66=Punktsystem!$B$5,IF(AND(Punktsystem!$I$14&lt;&gt;"",'alle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BA66" s="232">
        <f>IF(OR('alle Spiele'!BA66="",'alle Spiele'!BB66=""),0,IF(AND('alle Spiele'!$H66='alle Spiele'!BA66,'alle Spiele'!$J66='alle Spiele'!BB66),Punktsystem!$B$5,IF(OR(AND('alle Spiele'!$H66-'alle Spiele'!$J66&lt;0,'alle Spiele'!BA66-'alle Spiele'!BB66&lt;0),AND('alle Spiele'!$H66-'alle Spiele'!$J66&gt;0,'alle Spiele'!BA66-'alle Spiele'!BB66&gt;0),AND('alle Spiele'!$H66-'alle Spiele'!$J66=0,'alle Spiele'!BA66-'alle Spiele'!BB66=0)),Punktsystem!$B$6,0)))</f>
        <v>0</v>
      </c>
      <c r="BB66" s="228">
        <f>IF(BA66=Punktsystem!$B$6,IF(AND(Punktsystem!$D$9&lt;&gt;"",'alle Spiele'!$H66-'alle Spiele'!$J66='alle Spiele'!BA66-'alle Spiele'!BB66,'alle Spiele'!$H66&lt;&gt;'alle Spiele'!$J66),Punktsystem!$B$9,0)+IF(AND(Punktsystem!$D$11&lt;&gt;"",OR('alle Spiele'!$H66='alle Spiele'!BA66,'alle Spiele'!$J66='alle Spiele'!BB66)),Punktsystem!$B$11,0)+IF(AND(Punktsystem!$D$10&lt;&gt;"",'alle Spiele'!$H66='alle Spiele'!$J66,'alle Spiele'!BA66='alle Spiele'!BB66,ABS('alle Spiele'!$H66-'alle Spiele'!BA66)=1),Punktsystem!$B$10,0),0)</f>
        <v>0</v>
      </c>
      <c r="BC66" s="229">
        <f>IF(BA66=Punktsystem!$B$5,IF(AND(Punktsystem!$I$14&lt;&gt;"",'alle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BD66" s="232">
        <f>IF(OR('alle Spiele'!BD66="",'alle Spiele'!BE66=""),0,IF(AND('alle Spiele'!$H66='alle Spiele'!BD66,'alle Spiele'!$J66='alle Spiele'!BE66),Punktsystem!$B$5,IF(OR(AND('alle Spiele'!$H66-'alle Spiele'!$J66&lt;0,'alle Spiele'!BD66-'alle Spiele'!BE66&lt;0),AND('alle Spiele'!$H66-'alle Spiele'!$J66&gt;0,'alle Spiele'!BD66-'alle Spiele'!BE66&gt;0),AND('alle Spiele'!$H66-'alle Spiele'!$J66=0,'alle Spiele'!BD66-'alle Spiele'!BE66=0)),Punktsystem!$B$6,0)))</f>
        <v>0</v>
      </c>
      <c r="BE66" s="228">
        <f>IF(BD66=Punktsystem!$B$6,IF(AND(Punktsystem!$D$9&lt;&gt;"",'alle Spiele'!$H66-'alle Spiele'!$J66='alle Spiele'!BD66-'alle Spiele'!BE66,'alle Spiele'!$H66&lt;&gt;'alle Spiele'!$J66),Punktsystem!$B$9,0)+IF(AND(Punktsystem!$D$11&lt;&gt;"",OR('alle Spiele'!$H66='alle Spiele'!BD66,'alle Spiele'!$J66='alle Spiele'!BE66)),Punktsystem!$B$11,0)+IF(AND(Punktsystem!$D$10&lt;&gt;"",'alle Spiele'!$H66='alle Spiele'!$J66,'alle Spiele'!BD66='alle Spiele'!BE66,ABS('alle Spiele'!$H66-'alle Spiele'!BD66)=1),Punktsystem!$B$10,0),0)</f>
        <v>0</v>
      </c>
      <c r="BF66" s="229">
        <f>IF(BD66=Punktsystem!$B$5,IF(AND(Punktsystem!$I$14&lt;&gt;"",'alle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BG66" s="232">
        <f>IF(OR('alle Spiele'!BG66="",'alle Spiele'!BH66=""),0,IF(AND('alle Spiele'!$H66='alle Spiele'!BG66,'alle Spiele'!$J66='alle Spiele'!BH66),Punktsystem!$B$5,IF(OR(AND('alle Spiele'!$H66-'alle Spiele'!$J66&lt;0,'alle Spiele'!BG66-'alle Spiele'!BH66&lt;0),AND('alle Spiele'!$H66-'alle Spiele'!$J66&gt;0,'alle Spiele'!BG66-'alle Spiele'!BH66&gt;0),AND('alle Spiele'!$H66-'alle Spiele'!$J66=0,'alle Spiele'!BG66-'alle Spiele'!BH66=0)),Punktsystem!$B$6,0)))</f>
        <v>0</v>
      </c>
      <c r="BH66" s="228">
        <f>IF(BG66=Punktsystem!$B$6,IF(AND(Punktsystem!$D$9&lt;&gt;"",'alle Spiele'!$H66-'alle Spiele'!$J66='alle Spiele'!BG66-'alle Spiele'!BH66,'alle Spiele'!$H66&lt;&gt;'alle Spiele'!$J66),Punktsystem!$B$9,0)+IF(AND(Punktsystem!$D$11&lt;&gt;"",OR('alle Spiele'!$H66='alle Spiele'!BG66,'alle Spiele'!$J66='alle Spiele'!BH66)),Punktsystem!$B$11,0)+IF(AND(Punktsystem!$D$10&lt;&gt;"",'alle Spiele'!$H66='alle Spiele'!$J66,'alle Spiele'!BG66='alle Spiele'!BH66,ABS('alle Spiele'!$H66-'alle Spiele'!BG66)=1),Punktsystem!$B$10,0),0)</f>
        <v>0</v>
      </c>
      <c r="BI66" s="229">
        <f>IF(BG66=Punktsystem!$B$5,IF(AND(Punktsystem!$I$14&lt;&gt;"",'alle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BJ66" s="232">
        <f>IF(OR('alle Spiele'!BJ66="",'alle Spiele'!BK66=""),0,IF(AND('alle Spiele'!$H66='alle Spiele'!BJ66,'alle Spiele'!$J66='alle Spiele'!BK66),Punktsystem!$B$5,IF(OR(AND('alle Spiele'!$H66-'alle Spiele'!$J66&lt;0,'alle Spiele'!BJ66-'alle Spiele'!BK66&lt;0),AND('alle Spiele'!$H66-'alle Spiele'!$J66&gt;0,'alle Spiele'!BJ66-'alle Spiele'!BK66&gt;0),AND('alle Spiele'!$H66-'alle Spiele'!$J66=0,'alle Spiele'!BJ66-'alle Spiele'!BK66=0)),Punktsystem!$B$6,0)))</f>
        <v>0</v>
      </c>
      <c r="BK66" s="228">
        <f>IF(BJ66=Punktsystem!$B$6,IF(AND(Punktsystem!$D$9&lt;&gt;"",'alle Spiele'!$H66-'alle Spiele'!$J66='alle Spiele'!BJ66-'alle Spiele'!BK66,'alle Spiele'!$H66&lt;&gt;'alle Spiele'!$J66),Punktsystem!$B$9,0)+IF(AND(Punktsystem!$D$11&lt;&gt;"",OR('alle Spiele'!$H66='alle Spiele'!BJ66,'alle Spiele'!$J66='alle Spiele'!BK66)),Punktsystem!$B$11,0)+IF(AND(Punktsystem!$D$10&lt;&gt;"",'alle Spiele'!$H66='alle Spiele'!$J66,'alle Spiele'!BJ66='alle Spiele'!BK66,ABS('alle Spiele'!$H66-'alle Spiele'!BJ66)=1),Punktsystem!$B$10,0),0)</f>
        <v>0</v>
      </c>
      <c r="BL66" s="229">
        <f>IF(BJ66=Punktsystem!$B$5,IF(AND(Punktsystem!$I$14&lt;&gt;"",'alle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BM66" s="232">
        <f>IF(OR('alle Spiele'!BM66="",'alle Spiele'!BN66=""),0,IF(AND('alle Spiele'!$H66='alle Spiele'!BM66,'alle Spiele'!$J66='alle Spiele'!BN66),Punktsystem!$B$5,IF(OR(AND('alle Spiele'!$H66-'alle Spiele'!$J66&lt;0,'alle Spiele'!BM66-'alle Spiele'!BN66&lt;0),AND('alle Spiele'!$H66-'alle Spiele'!$J66&gt;0,'alle Spiele'!BM66-'alle Spiele'!BN66&gt;0),AND('alle Spiele'!$H66-'alle Spiele'!$J66=0,'alle Spiele'!BM66-'alle Spiele'!BN66=0)),Punktsystem!$B$6,0)))</f>
        <v>0</v>
      </c>
      <c r="BN66" s="228">
        <f>IF(BM66=Punktsystem!$B$6,IF(AND(Punktsystem!$D$9&lt;&gt;"",'alle Spiele'!$H66-'alle Spiele'!$J66='alle Spiele'!BM66-'alle Spiele'!BN66,'alle Spiele'!$H66&lt;&gt;'alle Spiele'!$J66),Punktsystem!$B$9,0)+IF(AND(Punktsystem!$D$11&lt;&gt;"",OR('alle Spiele'!$H66='alle Spiele'!BM66,'alle Spiele'!$J66='alle Spiele'!BN66)),Punktsystem!$B$11,0)+IF(AND(Punktsystem!$D$10&lt;&gt;"",'alle Spiele'!$H66='alle Spiele'!$J66,'alle Spiele'!BM66='alle Spiele'!BN66,ABS('alle Spiele'!$H66-'alle Spiele'!BM66)=1),Punktsystem!$B$10,0),0)</f>
        <v>0</v>
      </c>
      <c r="BO66" s="229">
        <f>IF(BM66=Punktsystem!$B$5,IF(AND(Punktsystem!$I$14&lt;&gt;"",'alle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BP66" s="232">
        <f>IF(OR('alle Spiele'!BP66="",'alle Spiele'!BQ66=""),0,IF(AND('alle Spiele'!$H66='alle Spiele'!BP66,'alle Spiele'!$J66='alle Spiele'!BQ66),Punktsystem!$B$5,IF(OR(AND('alle Spiele'!$H66-'alle Spiele'!$J66&lt;0,'alle Spiele'!BP66-'alle Spiele'!BQ66&lt;0),AND('alle Spiele'!$H66-'alle Spiele'!$J66&gt;0,'alle Spiele'!BP66-'alle Spiele'!BQ66&gt;0),AND('alle Spiele'!$H66-'alle Spiele'!$J66=0,'alle Spiele'!BP66-'alle Spiele'!BQ66=0)),Punktsystem!$B$6,0)))</f>
        <v>0</v>
      </c>
      <c r="BQ66" s="228">
        <f>IF(BP66=Punktsystem!$B$6,IF(AND(Punktsystem!$D$9&lt;&gt;"",'alle Spiele'!$H66-'alle Spiele'!$J66='alle Spiele'!BP66-'alle Spiele'!BQ66,'alle Spiele'!$H66&lt;&gt;'alle Spiele'!$J66),Punktsystem!$B$9,0)+IF(AND(Punktsystem!$D$11&lt;&gt;"",OR('alle Spiele'!$H66='alle Spiele'!BP66,'alle Spiele'!$J66='alle Spiele'!BQ66)),Punktsystem!$B$11,0)+IF(AND(Punktsystem!$D$10&lt;&gt;"",'alle Spiele'!$H66='alle Spiele'!$J66,'alle Spiele'!BP66='alle Spiele'!BQ66,ABS('alle Spiele'!$H66-'alle Spiele'!BP66)=1),Punktsystem!$B$10,0),0)</f>
        <v>0</v>
      </c>
      <c r="BR66" s="229">
        <f>IF(BP66=Punktsystem!$B$5,IF(AND(Punktsystem!$I$14&lt;&gt;"",'alle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BS66" s="232">
        <f>IF(OR('alle Spiele'!BS66="",'alle Spiele'!BT66=""),0,IF(AND('alle Spiele'!$H66='alle Spiele'!BS66,'alle Spiele'!$J66='alle Spiele'!BT66),Punktsystem!$B$5,IF(OR(AND('alle Spiele'!$H66-'alle Spiele'!$J66&lt;0,'alle Spiele'!BS66-'alle Spiele'!BT66&lt;0),AND('alle Spiele'!$H66-'alle Spiele'!$J66&gt;0,'alle Spiele'!BS66-'alle Spiele'!BT66&gt;0),AND('alle Spiele'!$H66-'alle Spiele'!$J66=0,'alle Spiele'!BS66-'alle Spiele'!BT66=0)),Punktsystem!$B$6,0)))</f>
        <v>0</v>
      </c>
      <c r="BT66" s="228">
        <f>IF(BS66=Punktsystem!$B$6,IF(AND(Punktsystem!$D$9&lt;&gt;"",'alle Spiele'!$H66-'alle Spiele'!$J66='alle Spiele'!BS66-'alle Spiele'!BT66,'alle Spiele'!$H66&lt;&gt;'alle Spiele'!$J66),Punktsystem!$B$9,0)+IF(AND(Punktsystem!$D$11&lt;&gt;"",OR('alle Spiele'!$H66='alle Spiele'!BS66,'alle Spiele'!$J66='alle Spiele'!BT66)),Punktsystem!$B$11,0)+IF(AND(Punktsystem!$D$10&lt;&gt;"",'alle Spiele'!$H66='alle Spiele'!$J66,'alle Spiele'!BS66='alle Spiele'!BT66,ABS('alle Spiele'!$H66-'alle Spiele'!BS66)=1),Punktsystem!$B$10,0),0)</f>
        <v>0</v>
      </c>
      <c r="BU66" s="229">
        <f>IF(BS66=Punktsystem!$B$5,IF(AND(Punktsystem!$I$14&lt;&gt;"",'alle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BV66" s="232">
        <f>IF(OR('alle Spiele'!BV66="",'alle Spiele'!BW66=""),0,IF(AND('alle Spiele'!$H66='alle Spiele'!BV66,'alle Spiele'!$J66='alle Spiele'!BW66),Punktsystem!$B$5,IF(OR(AND('alle Spiele'!$H66-'alle Spiele'!$J66&lt;0,'alle Spiele'!BV66-'alle Spiele'!BW66&lt;0),AND('alle Spiele'!$H66-'alle Spiele'!$J66&gt;0,'alle Spiele'!BV66-'alle Spiele'!BW66&gt;0),AND('alle Spiele'!$H66-'alle Spiele'!$J66=0,'alle Spiele'!BV66-'alle Spiele'!BW66=0)),Punktsystem!$B$6,0)))</f>
        <v>0</v>
      </c>
      <c r="BW66" s="228">
        <f>IF(BV66=Punktsystem!$B$6,IF(AND(Punktsystem!$D$9&lt;&gt;"",'alle Spiele'!$H66-'alle Spiele'!$J66='alle Spiele'!BV66-'alle Spiele'!BW66,'alle Spiele'!$H66&lt;&gt;'alle Spiele'!$J66),Punktsystem!$B$9,0)+IF(AND(Punktsystem!$D$11&lt;&gt;"",OR('alle Spiele'!$H66='alle Spiele'!BV66,'alle Spiele'!$J66='alle Spiele'!BW66)),Punktsystem!$B$11,0)+IF(AND(Punktsystem!$D$10&lt;&gt;"",'alle Spiele'!$H66='alle Spiele'!$J66,'alle Spiele'!BV66='alle Spiele'!BW66,ABS('alle Spiele'!$H66-'alle Spiele'!BV66)=1),Punktsystem!$B$10,0),0)</f>
        <v>0</v>
      </c>
      <c r="BX66" s="229">
        <f>IF(BV66=Punktsystem!$B$5,IF(AND(Punktsystem!$I$14&lt;&gt;"",'alle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BY66" s="232">
        <f>IF(OR('alle Spiele'!BY66="",'alle Spiele'!BZ66=""),0,IF(AND('alle Spiele'!$H66='alle Spiele'!BY66,'alle Spiele'!$J66='alle Spiele'!BZ66),Punktsystem!$B$5,IF(OR(AND('alle Spiele'!$H66-'alle Spiele'!$J66&lt;0,'alle Spiele'!BY66-'alle Spiele'!BZ66&lt;0),AND('alle Spiele'!$H66-'alle Spiele'!$J66&gt;0,'alle Spiele'!BY66-'alle Spiele'!BZ66&gt;0),AND('alle Spiele'!$H66-'alle Spiele'!$J66=0,'alle Spiele'!BY66-'alle Spiele'!BZ66=0)),Punktsystem!$B$6,0)))</f>
        <v>0</v>
      </c>
      <c r="BZ66" s="228">
        <f>IF(BY66=Punktsystem!$B$6,IF(AND(Punktsystem!$D$9&lt;&gt;"",'alle Spiele'!$H66-'alle Spiele'!$J66='alle Spiele'!BY66-'alle Spiele'!BZ66,'alle Spiele'!$H66&lt;&gt;'alle Spiele'!$J66),Punktsystem!$B$9,0)+IF(AND(Punktsystem!$D$11&lt;&gt;"",OR('alle Spiele'!$H66='alle Spiele'!BY66,'alle Spiele'!$J66='alle Spiele'!BZ66)),Punktsystem!$B$11,0)+IF(AND(Punktsystem!$D$10&lt;&gt;"",'alle Spiele'!$H66='alle Spiele'!$J66,'alle Spiele'!BY66='alle Spiele'!BZ66,ABS('alle Spiele'!$H66-'alle Spiele'!BY66)=1),Punktsystem!$B$10,0),0)</f>
        <v>0</v>
      </c>
      <c r="CA66" s="229">
        <f>IF(BY66=Punktsystem!$B$5,IF(AND(Punktsystem!$I$14&lt;&gt;"",'alle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CB66" s="232">
        <f>IF(OR('alle Spiele'!CB66="",'alle Spiele'!CC66=""),0,IF(AND('alle Spiele'!$H66='alle Spiele'!CB66,'alle Spiele'!$J66='alle Spiele'!CC66),Punktsystem!$B$5,IF(OR(AND('alle Spiele'!$H66-'alle Spiele'!$J66&lt;0,'alle Spiele'!CB66-'alle Spiele'!CC66&lt;0),AND('alle Spiele'!$H66-'alle Spiele'!$J66&gt;0,'alle Spiele'!CB66-'alle Spiele'!CC66&gt;0),AND('alle Spiele'!$H66-'alle Spiele'!$J66=0,'alle Spiele'!CB66-'alle Spiele'!CC66=0)),Punktsystem!$B$6,0)))</f>
        <v>0</v>
      </c>
      <c r="CC66" s="228">
        <f>IF(CB66=Punktsystem!$B$6,IF(AND(Punktsystem!$D$9&lt;&gt;"",'alle Spiele'!$H66-'alle Spiele'!$J66='alle Spiele'!CB66-'alle Spiele'!CC66,'alle Spiele'!$H66&lt;&gt;'alle Spiele'!$J66),Punktsystem!$B$9,0)+IF(AND(Punktsystem!$D$11&lt;&gt;"",OR('alle Spiele'!$H66='alle Spiele'!CB66,'alle Spiele'!$J66='alle Spiele'!CC66)),Punktsystem!$B$11,0)+IF(AND(Punktsystem!$D$10&lt;&gt;"",'alle Spiele'!$H66='alle Spiele'!$J66,'alle Spiele'!CB66='alle Spiele'!CC66,ABS('alle Spiele'!$H66-'alle Spiele'!CB66)=1),Punktsystem!$B$10,0),0)</f>
        <v>0</v>
      </c>
      <c r="CD66" s="229">
        <f>IF(CB66=Punktsystem!$B$5,IF(AND(Punktsystem!$I$14&lt;&gt;"",'alle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CE66" s="232">
        <f>IF(OR('alle Spiele'!CE66="",'alle Spiele'!CF66=""),0,IF(AND('alle Spiele'!$H66='alle Spiele'!CE66,'alle Spiele'!$J66='alle Spiele'!CF66),Punktsystem!$B$5,IF(OR(AND('alle Spiele'!$H66-'alle Spiele'!$J66&lt;0,'alle Spiele'!CE66-'alle Spiele'!CF66&lt;0),AND('alle Spiele'!$H66-'alle Spiele'!$J66&gt;0,'alle Spiele'!CE66-'alle Spiele'!CF66&gt;0),AND('alle Spiele'!$H66-'alle Spiele'!$J66=0,'alle Spiele'!CE66-'alle Spiele'!CF66=0)),Punktsystem!$B$6,0)))</f>
        <v>0</v>
      </c>
      <c r="CF66" s="228">
        <f>IF(CE66=Punktsystem!$B$6,IF(AND(Punktsystem!$D$9&lt;&gt;"",'alle Spiele'!$H66-'alle Spiele'!$J66='alle Spiele'!CE66-'alle Spiele'!CF66,'alle Spiele'!$H66&lt;&gt;'alle Spiele'!$J66),Punktsystem!$B$9,0)+IF(AND(Punktsystem!$D$11&lt;&gt;"",OR('alle Spiele'!$H66='alle Spiele'!CE66,'alle Spiele'!$J66='alle Spiele'!CF66)),Punktsystem!$B$11,0)+IF(AND(Punktsystem!$D$10&lt;&gt;"",'alle Spiele'!$H66='alle Spiele'!$J66,'alle Spiele'!CE66='alle Spiele'!CF66,ABS('alle Spiele'!$H66-'alle Spiele'!CE66)=1),Punktsystem!$B$10,0),0)</f>
        <v>0</v>
      </c>
      <c r="CG66" s="229">
        <f>IF(CE66=Punktsystem!$B$5,IF(AND(Punktsystem!$I$14&lt;&gt;"",'alle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CH66" s="232">
        <f>IF(OR('alle Spiele'!CH66="",'alle Spiele'!CI66=""),0,IF(AND('alle Spiele'!$H66='alle Spiele'!CH66,'alle Spiele'!$J66='alle Spiele'!CI66),Punktsystem!$B$5,IF(OR(AND('alle Spiele'!$H66-'alle Spiele'!$J66&lt;0,'alle Spiele'!CH66-'alle Spiele'!CI66&lt;0),AND('alle Spiele'!$H66-'alle Spiele'!$J66&gt;0,'alle Spiele'!CH66-'alle Spiele'!CI66&gt;0),AND('alle Spiele'!$H66-'alle Spiele'!$J66=0,'alle Spiele'!CH66-'alle Spiele'!CI66=0)),Punktsystem!$B$6,0)))</f>
        <v>0</v>
      </c>
      <c r="CI66" s="228">
        <f>IF(CH66=Punktsystem!$B$6,IF(AND(Punktsystem!$D$9&lt;&gt;"",'alle Spiele'!$H66-'alle Spiele'!$J66='alle Spiele'!CH66-'alle Spiele'!CI66,'alle Spiele'!$H66&lt;&gt;'alle Spiele'!$J66),Punktsystem!$B$9,0)+IF(AND(Punktsystem!$D$11&lt;&gt;"",OR('alle Spiele'!$H66='alle Spiele'!CH66,'alle Spiele'!$J66='alle Spiele'!CI66)),Punktsystem!$B$11,0)+IF(AND(Punktsystem!$D$10&lt;&gt;"",'alle Spiele'!$H66='alle Spiele'!$J66,'alle Spiele'!CH66='alle Spiele'!CI66,ABS('alle Spiele'!$H66-'alle Spiele'!CH66)=1),Punktsystem!$B$10,0),0)</f>
        <v>0</v>
      </c>
      <c r="CJ66" s="229">
        <f>IF(CH66=Punktsystem!$B$5,IF(AND(Punktsystem!$I$14&lt;&gt;"",'alle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CK66" s="232">
        <f>IF(OR('alle Spiele'!CK66="",'alle Spiele'!CL66=""),0,IF(AND('alle Spiele'!$H66='alle Spiele'!CK66,'alle Spiele'!$J66='alle Spiele'!CL66),Punktsystem!$B$5,IF(OR(AND('alle Spiele'!$H66-'alle Spiele'!$J66&lt;0,'alle Spiele'!CK66-'alle Spiele'!CL66&lt;0),AND('alle Spiele'!$H66-'alle Spiele'!$J66&gt;0,'alle Spiele'!CK66-'alle Spiele'!CL66&gt;0),AND('alle Spiele'!$H66-'alle Spiele'!$J66=0,'alle Spiele'!CK66-'alle Spiele'!CL66=0)),Punktsystem!$B$6,0)))</f>
        <v>0</v>
      </c>
      <c r="CL66" s="228">
        <f>IF(CK66=Punktsystem!$B$6,IF(AND(Punktsystem!$D$9&lt;&gt;"",'alle Spiele'!$H66-'alle Spiele'!$J66='alle Spiele'!CK66-'alle Spiele'!CL66,'alle Spiele'!$H66&lt;&gt;'alle Spiele'!$J66),Punktsystem!$B$9,0)+IF(AND(Punktsystem!$D$11&lt;&gt;"",OR('alle Spiele'!$H66='alle Spiele'!CK66,'alle Spiele'!$J66='alle Spiele'!CL66)),Punktsystem!$B$11,0)+IF(AND(Punktsystem!$D$10&lt;&gt;"",'alle Spiele'!$H66='alle Spiele'!$J66,'alle Spiele'!CK66='alle Spiele'!CL66,ABS('alle Spiele'!$H66-'alle Spiele'!CK66)=1),Punktsystem!$B$10,0),0)</f>
        <v>0</v>
      </c>
      <c r="CM66" s="229">
        <f>IF(CK66=Punktsystem!$B$5,IF(AND(Punktsystem!$I$14&lt;&gt;"",'alle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CN66" s="232">
        <f>IF(OR('alle Spiele'!CN66="",'alle Spiele'!CO66=""),0,IF(AND('alle Spiele'!$H66='alle Spiele'!CN66,'alle Spiele'!$J66='alle Spiele'!CO66),Punktsystem!$B$5,IF(OR(AND('alle Spiele'!$H66-'alle Spiele'!$J66&lt;0,'alle Spiele'!CN66-'alle Spiele'!CO66&lt;0),AND('alle Spiele'!$H66-'alle Spiele'!$J66&gt;0,'alle Spiele'!CN66-'alle Spiele'!CO66&gt;0),AND('alle Spiele'!$H66-'alle Spiele'!$J66=0,'alle Spiele'!CN66-'alle Spiele'!CO66=0)),Punktsystem!$B$6,0)))</f>
        <v>0</v>
      </c>
      <c r="CO66" s="228">
        <f>IF(CN66=Punktsystem!$B$6,IF(AND(Punktsystem!$D$9&lt;&gt;"",'alle Spiele'!$H66-'alle Spiele'!$J66='alle Spiele'!CN66-'alle Spiele'!CO66,'alle Spiele'!$H66&lt;&gt;'alle Spiele'!$J66),Punktsystem!$B$9,0)+IF(AND(Punktsystem!$D$11&lt;&gt;"",OR('alle Spiele'!$H66='alle Spiele'!CN66,'alle Spiele'!$J66='alle Spiele'!CO66)),Punktsystem!$B$11,0)+IF(AND(Punktsystem!$D$10&lt;&gt;"",'alle Spiele'!$H66='alle Spiele'!$J66,'alle Spiele'!CN66='alle Spiele'!CO66,ABS('alle Spiele'!$H66-'alle Spiele'!CN66)=1),Punktsystem!$B$10,0),0)</f>
        <v>0</v>
      </c>
      <c r="CP66" s="229">
        <f>IF(CN66=Punktsystem!$B$5,IF(AND(Punktsystem!$I$14&lt;&gt;"",'alle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CQ66" s="232">
        <f>IF(OR('alle Spiele'!CQ66="",'alle Spiele'!CR66=""),0,IF(AND('alle Spiele'!$H66='alle Spiele'!CQ66,'alle Spiele'!$J66='alle Spiele'!CR66),Punktsystem!$B$5,IF(OR(AND('alle Spiele'!$H66-'alle Spiele'!$J66&lt;0,'alle Spiele'!CQ66-'alle Spiele'!CR66&lt;0),AND('alle Spiele'!$H66-'alle Spiele'!$J66&gt;0,'alle Spiele'!CQ66-'alle Spiele'!CR66&gt;0),AND('alle Spiele'!$H66-'alle Spiele'!$J66=0,'alle Spiele'!CQ66-'alle Spiele'!CR66=0)),Punktsystem!$B$6,0)))</f>
        <v>0</v>
      </c>
      <c r="CR66" s="228">
        <f>IF(CQ66=Punktsystem!$B$6,IF(AND(Punktsystem!$D$9&lt;&gt;"",'alle Spiele'!$H66-'alle Spiele'!$J66='alle Spiele'!CQ66-'alle Spiele'!CR66,'alle Spiele'!$H66&lt;&gt;'alle Spiele'!$J66),Punktsystem!$B$9,0)+IF(AND(Punktsystem!$D$11&lt;&gt;"",OR('alle Spiele'!$H66='alle Spiele'!CQ66,'alle Spiele'!$J66='alle Spiele'!CR66)),Punktsystem!$B$11,0)+IF(AND(Punktsystem!$D$10&lt;&gt;"",'alle Spiele'!$H66='alle Spiele'!$J66,'alle Spiele'!CQ66='alle Spiele'!CR66,ABS('alle Spiele'!$H66-'alle Spiele'!CQ66)=1),Punktsystem!$B$10,0),0)</f>
        <v>0</v>
      </c>
      <c r="CS66" s="229">
        <f>IF(CQ66=Punktsystem!$B$5,IF(AND(Punktsystem!$I$14&lt;&gt;"",'alle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CT66" s="232">
        <f>IF(OR('alle Spiele'!CT66="",'alle Spiele'!CU66=""),0,IF(AND('alle Spiele'!$H66='alle Spiele'!CT66,'alle Spiele'!$J66='alle Spiele'!CU66),Punktsystem!$B$5,IF(OR(AND('alle Spiele'!$H66-'alle Spiele'!$J66&lt;0,'alle Spiele'!CT66-'alle Spiele'!CU66&lt;0),AND('alle Spiele'!$H66-'alle Spiele'!$J66&gt;0,'alle Spiele'!CT66-'alle Spiele'!CU66&gt;0),AND('alle Spiele'!$H66-'alle Spiele'!$J66=0,'alle Spiele'!CT66-'alle Spiele'!CU66=0)),Punktsystem!$B$6,0)))</f>
        <v>0</v>
      </c>
      <c r="CU66" s="228">
        <f>IF(CT66=Punktsystem!$B$6,IF(AND(Punktsystem!$D$9&lt;&gt;"",'alle Spiele'!$H66-'alle Spiele'!$J66='alle Spiele'!CT66-'alle Spiele'!CU66,'alle Spiele'!$H66&lt;&gt;'alle Spiele'!$J66),Punktsystem!$B$9,0)+IF(AND(Punktsystem!$D$11&lt;&gt;"",OR('alle Spiele'!$H66='alle Spiele'!CT66,'alle Spiele'!$J66='alle Spiele'!CU66)),Punktsystem!$B$11,0)+IF(AND(Punktsystem!$D$10&lt;&gt;"",'alle Spiele'!$H66='alle Spiele'!$J66,'alle Spiele'!CT66='alle Spiele'!CU66,ABS('alle Spiele'!$H66-'alle Spiele'!CT66)=1),Punktsystem!$B$10,0),0)</f>
        <v>0</v>
      </c>
      <c r="CV66" s="229">
        <f>IF(CT66=Punktsystem!$B$5,IF(AND(Punktsystem!$I$14&lt;&gt;"",'alle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CW66" s="232">
        <f>IF(OR('alle Spiele'!CW66="",'alle Spiele'!CX66=""),0,IF(AND('alle Spiele'!$H66='alle Spiele'!CW66,'alle Spiele'!$J66='alle Spiele'!CX66),Punktsystem!$B$5,IF(OR(AND('alle Spiele'!$H66-'alle Spiele'!$J66&lt;0,'alle Spiele'!CW66-'alle Spiele'!CX66&lt;0),AND('alle Spiele'!$H66-'alle Spiele'!$J66&gt;0,'alle Spiele'!CW66-'alle Spiele'!CX66&gt;0),AND('alle Spiele'!$H66-'alle Spiele'!$J66=0,'alle Spiele'!CW66-'alle Spiele'!CX66=0)),Punktsystem!$B$6,0)))</f>
        <v>0</v>
      </c>
      <c r="CX66" s="228">
        <f>IF(CW66=Punktsystem!$B$6,IF(AND(Punktsystem!$D$9&lt;&gt;"",'alle Spiele'!$H66-'alle Spiele'!$J66='alle Spiele'!CW66-'alle Spiele'!CX66,'alle Spiele'!$H66&lt;&gt;'alle Spiele'!$J66),Punktsystem!$B$9,0)+IF(AND(Punktsystem!$D$11&lt;&gt;"",OR('alle Spiele'!$H66='alle Spiele'!CW66,'alle Spiele'!$J66='alle Spiele'!CX66)),Punktsystem!$B$11,0)+IF(AND(Punktsystem!$D$10&lt;&gt;"",'alle Spiele'!$H66='alle Spiele'!$J66,'alle Spiele'!CW66='alle Spiele'!CX66,ABS('alle Spiele'!$H66-'alle Spiele'!CW66)=1),Punktsystem!$B$10,0),0)</f>
        <v>0</v>
      </c>
      <c r="CY66" s="229">
        <f>IF(CW66=Punktsystem!$B$5,IF(AND(Punktsystem!$I$14&lt;&gt;"",'alle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CZ66" s="232">
        <f>IF(OR('alle Spiele'!CZ66="",'alle Spiele'!DA66=""),0,IF(AND('alle Spiele'!$H66='alle Spiele'!CZ66,'alle Spiele'!$J66='alle Spiele'!DA66),Punktsystem!$B$5,IF(OR(AND('alle Spiele'!$H66-'alle Spiele'!$J66&lt;0,'alle Spiele'!CZ66-'alle Spiele'!DA66&lt;0),AND('alle Spiele'!$H66-'alle Spiele'!$J66&gt;0,'alle Spiele'!CZ66-'alle Spiele'!DA66&gt;0),AND('alle Spiele'!$H66-'alle Spiele'!$J66=0,'alle Spiele'!CZ66-'alle Spiele'!DA66=0)),Punktsystem!$B$6,0)))</f>
        <v>0</v>
      </c>
      <c r="DA66" s="228">
        <f>IF(CZ66=Punktsystem!$B$6,IF(AND(Punktsystem!$D$9&lt;&gt;"",'alle Spiele'!$H66-'alle Spiele'!$J66='alle Spiele'!CZ66-'alle Spiele'!DA66,'alle Spiele'!$H66&lt;&gt;'alle Spiele'!$J66),Punktsystem!$B$9,0)+IF(AND(Punktsystem!$D$11&lt;&gt;"",OR('alle Spiele'!$H66='alle Spiele'!CZ66,'alle Spiele'!$J66='alle Spiele'!DA66)),Punktsystem!$B$11,0)+IF(AND(Punktsystem!$D$10&lt;&gt;"",'alle Spiele'!$H66='alle Spiele'!$J66,'alle Spiele'!CZ66='alle Spiele'!DA66,ABS('alle Spiele'!$H66-'alle Spiele'!CZ66)=1),Punktsystem!$B$10,0),0)</f>
        <v>0</v>
      </c>
      <c r="DB66" s="229">
        <f>IF(CZ66=Punktsystem!$B$5,IF(AND(Punktsystem!$I$14&lt;&gt;"",'alle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DC66" s="232">
        <f>IF(OR('alle Spiele'!DC66="",'alle Spiele'!DD66=""),0,IF(AND('alle Spiele'!$H66='alle Spiele'!DC66,'alle Spiele'!$J66='alle Spiele'!DD66),Punktsystem!$B$5,IF(OR(AND('alle Spiele'!$H66-'alle Spiele'!$J66&lt;0,'alle Spiele'!DC66-'alle Spiele'!DD66&lt;0),AND('alle Spiele'!$H66-'alle Spiele'!$J66&gt;0,'alle Spiele'!DC66-'alle Spiele'!DD66&gt;0),AND('alle Spiele'!$H66-'alle Spiele'!$J66=0,'alle Spiele'!DC66-'alle Spiele'!DD66=0)),Punktsystem!$B$6,0)))</f>
        <v>0</v>
      </c>
      <c r="DD66" s="228">
        <f>IF(DC66=Punktsystem!$B$6,IF(AND(Punktsystem!$D$9&lt;&gt;"",'alle Spiele'!$H66-'alle Spiele'!$J66='alle Spiele'!DC66-'alle Spiele'!DD66,'alle Spiele'!$H66&lt;&gt;'alle Spiele'!$J66),Punktsystem!$B$9,0)+IF(AND(Punktsystem!$D$11&lt;&gt;"",OR('alle Spiele'!$H66='alle Spiele'!DC66,'alle Spiele'!$J66='alle Spiele'!DD66)),Punktsystem!$B$11,0)+IF(AND(Punktsystem!$D$10&lt;&gt;"",'alle Spiele'!$H66='alle Spiele'!$J66,'alle Spiele'!DC66='alle Spiele'!DD66,ABS('alle Spiele'!$H66-'alle Spiele'!DC66)=1),Punktsystem!$B$10,0),0)</f>
        <v>0</v>
      </c>
      <c r="DE66" s="229">
        <f>IF(DC66=Punktsystem!$B$5,IF(AND(Punktsystem!$I$14&lt;&gt;"",'alle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DF66" s="232">
        <f>IF(OR('alle Spiele'!DF66="",'alle Spiele'!DG66=""),0,IF(AND('alle Spiele'!$H66='alle Spiele'!DF66,'alle Spiele'!$J66='alle Spiele'!DG66),Punktsystem!$B$5,IF(OR(AND('alle Spiele'!$H66-'alle Spiele'!$J66&lt;0,'alle Spiele'!DF66-'alle Spiele'!DG66&lt;0),AND('alle Spiele'!$H66-'alle Spiele'!$J66&gt;0,'alle Spiele'!DF66-'alle Spiele'!DG66&gt;0),AND('alle Spiele'!$H66-'alle Spiele'!$J66=0,'alle Spiele'!DF66-'alle Spiele'!DG66=0)),Punktsystem!$B$6,0)))</f>
        <v>0</v>
      </c>
      <c r="DG66" s="228">
        <f>IF(DF66=Punktsystem!$B$6,IF(AND(Punktsystem!$D$9&lt;&gt;"",'alle Spiele'!$H66-'alle Spiele'!$J66='alle Spiele'!DF66-'alle Spiele'!DG66,'alle Spiele'!$H66&lt;&gt;'alle Spiele'!$J66),Punktsystem!$B$9,0)+IF(AND(Punktsystem!$D$11&lt;&gt;"",OR('alle Spiele'!$H66='alle Spiele'!DF66,'alle Spiele'!$J66='alle Spiele'!DG66)),Punktsystem!$B$11,0)+IF(AND(Punktsystem!$D$10&lt;&gt;"",'alle Spiele'!$H66='alle Spiele'!$J66,'alle Spiele'!DF66='alle Spiele'!DG66,ABS('alle Spiele'!$H66-'alle Spiele'!DF66)=1),Punktsystem!$B$10,0),0)</f>
        <v>0</v>
      </c>
      <c r="DH66" s="229">
        <f>IF(DF66=Punktsystem!$B$5,IF(AND(Punktsystem!$I$14&lt;&gt;"",'alle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DI66" s="232">
        <f>IF(OR('alle Spiele'!DI66="",'alle Spiele'!DJ66=""),0,IF(AND('alle Spiele'!$H66='alle Spiele'!DI66,'alle Spiele'!$J66='alle Spiele'!DJ66),Punktsystem!$B$5,IF(OR(AND('alle Spiele'!$H66-'alle Spiele'!$J66&lt;0,'alle Spiele'!DI66-'alle Spiele'!DJ66&lt;0),AND('alle Spiele'!$H66-'alle Spiele'!$J66&gt;0,'alle Spiele'!DI66-'alle Spiele'!DJ66&gt;0),AND('alle Spiele'!$H66-'alle Spiele'!$J66=0,'alle Spiele'!DI66-'alle Spiele'!DJ66=0)),Punktsystem!$B$6,0)))</f>
        <v>0</v>
      </c>
      <c r="DJ66" s="228">
        <f>IF(DI66=Punktsystem!$B$6,IF(AND(Punktsystem!$D$9&lt;&gt;"",'alle Spiele'!$H66-'alle Spiele'!$J66='alle Spiele'!DI66-'alle Spiele'!DJ66,'alle Spiele'!$H66&lt;&gt;'alle Spiele'!$J66),Punktsystem!$B$9,0)+IF(AND(Punktsystem!$D$11&lt;&gt;"",OR('alle Spiele'!$H66='alle Spiele'!DI66,'alle Spiele'!$J66='alle Spiele'!DJ66)),Punktsystem!$B$11,0)+IF(AND(Punktsystem!$D$10&lt;&gt;"",'alle Spiele'!$H66='alle Spiele'!$J66,'alle Spiele'!DI66='alle Spiele'!DJ66,ABS('alle Spiele'!$H66-'alle Spiele'!DI66)=1),Punktsystem!$B$10,0),0)</f>
        <v>0</v>
      </c>
      <c r="DK66" s="229">
        <f>IF(DI66=Punktsystem!$B$5,IF(AND(Punktsystem!$I$14&lt;&gt;"",'alle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DL66" s="232">
        <f>IF(OR('alle Spiele'!DL66="",'alle Spiele'!DM66=""),0,IF(AND('alle Spiele'!$H66='alle Spiele'!DL66,'alle Spiele'!$J66='alle Spiele'!DM66),Punktsystem!$B$5,IF(OR(AND('alle Spiele'!$H66-'alle Spiele'!$J66&lt;0,'alle Spiele'!DL66-'alle Spiele'!DM66&lt;0),AND('alle Spiele'!$H66-'alle Spiele'!$J66&gt;0,'alle Spiele'!DL66-'alle Spiele'!DM66&gt;0),AND('alle Spiele'!$H66-'alle Spiele'!$J66=0,'alle Spiele'!DL66-'alle Spiele'!DM66=0)),Punktsystem!$B$6,0)))</f>
        <v>0</v>
      </c>
      <c r="DM66" s="228">
        <f>IF(DL66=Punktsystem!$B$6,IF(AND(Punktsystem!$D$9&lt;&gt;"",'alle Spiele'!$H66-'alle Spiele'!$J66='alle Spiele'!DL66-'alle Spiele'!DM66,'alle Spiele'!$H66&lt;&gt;'alle Spiele'!$J66),Punktsystem!$B$9,0)+IF(AND(Punktsystem!$D$11&lt;&gt;"",OR('alle Spiele'!$H66='alle Spiele'!DL66,'alle Spiele'!$J66='alle Spiele'!DM66)),Punktsystem!$B$11,0)+IF(AND(Punktsystem!$D$10&lt;&gt;"",'alle Spiele'!$H66='alle Spiele'!$J66,'alle Spiele'!DL66='alle Spiele'!DM66,ABS('alle Spiele'!$H66-'alle Spiele'!DL66)=1),Punktsystem!$B$10,0),0)</f>
        <v>0</v>
      </c>
      <c r="DN66" s="229">
        <f>IF(DL66=Punktsystem!$B$5,IF(AND(Punktsystem!$I$14&lt;&gt;"",'alle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DO66" s="232">
        <f>IF(OR('alle Spiele'!DO66="",'alle Spiele'!DP66=""),0,IF(AND('alle Spiele'!$H66='alle Spiele'!DO66,'alle Spiele'!$J66='alle Spiele'!DP66),Punktsystem!$B$5,IF(OR(AND('alle Spiele'!$H66-'alle Spiele'!$J66&lt;0,'alle Spiele'!DO66-'alle Spiele'!DP66&lt;0),AND('alle Spiele'!$H66-'alle Spiele'!$J66&gt;0,'alle Spiele'!DO66-'alle Spiele'!DP66&gt;0),AND('alle Spiele'!$H66-'alle Spiele'!$J66=0,'alle Spiele'!DO66-'alle Spiele'!DP66=0)),Punktsystem!$B$6,0)))</f>
        <v>0</v>
      </c>
      <c r="DP66" s="228">
        <f>IF(DO66=Punktsystem!$B$6,IF(AND(Punktsystem!$D$9&lt;&gt;"",'alle Spiele'!$H66-'alle Spiele'!$J66='alle Spiele'!DO66-'alle Spiele'!DP66,'alle Spiele'!$H66&lt;&gt;'alle Spiele'!$J66),Punktsystem!$B$9,0)+IF(AND(Punktsystem!$D$11&lt;&gt;"",OR('alle Spiele'!$H66='alle Spiele'!DO66,'alle Spiele'!$J66='alle Spiele'!DP66)),Punktsystem!$B$11,0)+IF(AND(Punktsystem!$D$10&lt;&gt;"",'alle Spiele'!$H66='alle Spiele'!$J66,'alle Spiele'!DO66='alle Spiele'!DP66,ABS('alle Spiele'!$H66-'alle Spiele'!DO66)=1),Punktsystem!$B$10,0),0)</f>
        <v>0</v>
      </c>
      <c r="DQ66" s="229">
        <f>IF(DO66=Punktsystem!$B$5,IF(AND(Punktsystem!$I$14&lt;&gt;"",'alle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DR66" s="232">
        <f>IF(OR('alle Spiele'!DR66="",'alle Spiele'!DS66=""),0,IF(AND('alle Spiele'!$H66='alle Spiele'!DR66,'alle Spiele'!$J66='alle Spiele'!DS66),Punktsystem!$B$5,IF(OR(AND('alle Spiele'!$H66-'alle Spiele'!$J66&lt;0,'alle Spiele'!DR66-'alle Spiele'!DS66&lt;0),AND('alle Spiele'!$H66-'alle Spiele'!$J66&gt;0,'alle Spiele'!DR66-'alle Spiele'!DS66&gt;0),AND('alle Spiele'!$H66-'alle Spiele'!$J66=0,'alle Spiele'!DR66-'alle Spiele'!DS66=0)),Punktsystem!$B$6,0)))</f>
        <v>0</v>
      </c>
      <c r="DS66" s="228">
        <f>IF(DR66=Punktsystem!$B$6,IF(AND(Punktsystem!$D$9&lt;&gt;"",'alle Spiele'!$H66-'alle Spiele'!$J66='alle Spiele'!DR66-'alle Spiele'!DS66,'alle Spiele'!$H66&lt;&gt;'alle Spiele'!$J66),Punktsystem!$B$9,0)+IF(AND(Punktsystem!$D$11&lt;&gt;"",OR('alle Spiele'!$H66='alle Spiele'!DR66,'alle Spiele'!$J66='alle Spiele'!DS66)),Punktsystem!$B$11,0)+IF(AND(Punktsystem!$D$10&lt;&gt;"",'alle Spiele'!$H66='alle Spiele'!$J66,'alle Spiele'!DR66='alle Spiele'!DS66,ABS('alle Spiele'!$H66-'alle Spiele'!DR66)=1),Punktsystem!$B$10,0),0)</f>
        <v>0</v>
      </c>
      <c r="DT66" s="229">
        <f>IF(DR66=Punktsystem!$B$5,IF(AND(Punktsystem!$I$14&lt;&gt;"",'alle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DU66" s="232">
        <f>IF(OR('alle Spiele'!DU66="",'alle Spiele'!DV66=""),0,IF(AND('alle Spiele'!$H66='alle Spiele'!DU66,'alle Spiele'!$J66='alle Spiele'!DV66),Punktsystem!$B$5,IF(OR(AND('alle Spiele'!$H66-'alle Spiele'!$J66&lt;0,'alle Spiele'!DU66-'alle Spiele'!DV66&lt;0),AND('alle Spiele'!$H66-'alle Spiele'!$J66&gt;0,'alle Spiele'!DU66-'alle Spiele'!DV66&gt;0),AND('alle Spiele'!$H66-'alle Spiele'!$J66=0,'alle Spiele'!DU66-'alle Spiele'!DV66=0)),Punktsystem!$B$6,0)))</f>
        <v>0</v>
      </c>
      <c r="DV66" s="228">
        <f>IF(DU66=Punktsystem!$B$6,IF(AND(Punktsystem!$D$9&lt;&gt;"",'alle Spiele'!$H66-'alle Spiele'!$J66='alle Spiele'!DU66-'alle Spiele'!DV66,'alle Spiele'!$H66&lt;&gt;'alle Spiele'!$J66),Punktsystem!$B$9,0)+IF(AND(Punktsystem!$D$11&lt;&gt;"",OR('alle Spiele'!$H66='alle Spiele'!DU66,'alle Spiele'!$J66='alle Spiele'!DV66)),Punktsystem!$B$11,0)+IF(AND(Punktsystem!$D$10&lt;&gt;"",'alle Spiele'!$H66='alle Spiele'!$J66,'alle Spiele'!DU66='alle Spiele'!DV66,ABS('alle Spiele'!$H66-'alle Spiele'!DU66)=1),Punktsystem!$B$10,0),0)</f>
        <v>0</v>
      </c>
      <c r="DW66" s="229">
        <f>IF(DU66=Punktsystem!$B$5,IF(AND(Punktsystem!$I$14&lt;&gt;"",'alle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DX66" s="232">
        <f>IF(OR('alle Spiele'!DX66="",'alle Spiele'!DY66=""),0,IF(AND('alle Spiele'!$H66='alle Spiele'!DX66,'alle Spiele'!$J66='alle Spiele'!DY66),Punktsystem!$B$5,IF(OR(AND('alle Spiele'!$H66-'alle Spiele'!$J66&lt;0,'alle Spiele'!DX66-'alle Spiele'!DY66&lt;0),AND('alle Spiele'!$H66-'alle Spiele'!$J66&gt;0,'alle Spiele'!DX66-'alle Spiele'!DY66&gt;0),AND('alle Spiele'!$H66-'alle Spiele'!$J66=0,'alle Spiele'!DX66-'alle Spiele'!DY66=0)),Punktsystem!$B$6,0)))</f>
        <v>0</v>
      </c>
      <c r="DY66" s="228">
        <f>IF(DX66=Punktsystem!$B$6,IF(AND(Punktsystem!$D$9&lt;&gt;"",'alle Spiele'!$H66-'alle Spiele'!$J66='alle Spiele'!DX66-'alle Spiele'!DY66,'alle Spiele'!$H66&lt;&gt;'alle Spiele'!$J66),Punktsystem!$B$9,0)+IF(AND(Punktsystem!$D$11&lt;&gt;"",OR('alle Spiele'!$H66='alle Spiele'!DX66,'alle Spiele'!$J66='alle Spiele'!DY66)),Punktsystem!$B$11,0)+IF(AND(Punktsystem!$D$10&lt;&gt;"",'alle Spiele'!$H66='alle Spiele'!$J66,'alle Spiele'!DX66='alle Spiele'!DY66,ABS('alle Spiele'!$H66-'alle Spiele'!DX66)=1),Punktsystem!$B$10,0),0)</f>
        <v>0</v>
      </c>
      <c r="DZ66" s="229">
        <f>IF(DX66=Punktsystem!$B$5,IF(AND(Punktsystem!$I$14&lt;&gt;"",'alle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EA66" s="232">
        <f>IF(OR('alle Spiele'!EA66="",'alle Spiele'!EB66=""),0,IF(AND('alle Spiele'!$H66='alle Spiele'!EA66,'alle Spiele'!$J66='alle Spiele'!EB66),Punktsystem!$B$5,IF(OR(AND('alle Spiele'!$H66-'alle Spiele'!$J66&lt;0,'alle Spiele'!EA66-'alle Spiele'!EB66&lt;0),AND('alle Spiele'!$H66-'alle Spiele'!$J66&gt;0,'alle Spiele'!EA66-'alle Spiele'!EB66&gt;0),AND('alle Spiele'!$H66-'alle Spiele'!$J66=0,'alle Spiele'!EA66-'alle Spiele'!EB66=0)),Punktsystem!$B$6,0)))</f>
        <v>0</v>
      </c>
      <c r="EB66" s="228">
        <f>IF(EA66=Punktsystem!$B$6,IF(AND(Punktsystem!$D$9&lt;&gt;"",'alle Spiele'!$H66-'alle Spiele'!$J66='alle Spiele'!EA66-'alle Spiele'!EB66,'alle Spiele'!$H66&lt;&gt;'alle Spiele'!$J66),Punktsystem!$B$9,0)+IF(AND(Punktsystem!$D$11&lt;&gt;"",OR('alle Spiele'!$H66='alle Spiele'!EA66,'alle Spiele'!$J66='alle Spiele'!EB66)),Punktsystem!$B$11,0)+IF(AND(Punktsystem!$D$10&lt;&gt;"",'alle Spiele'!$H66='alle Spiele'!$J66,'alle Spiele'!EA66='alle Spiele'!EB66,ABS('alle Spiele'!$H66-'alle Spiele'!EA66)=1),Punktsystem!$B$10,0),0)</f>
        <v>0</v>
      </c>
      <c r="EC66" s="229">
        <f>IF(EA66=Punktsystem!$B$5,IF(AND(Punktsystem!$I$14&lt;&gt;"",'alle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ED66" s="232">
        <f>IF(OR('alle Spiele'!ED66="",'alle Spiele'!EE66=""),0,IF(AND('alle Spiele'!$H66='alle Spiele'!ED66,'alle Spiele'!$J66='alle Spiele'!EE66),Punktsystem!$B$5,IF(OR(AND('alle Spiele'!$H66-'alle Spiele'!$J66&lt;0,'alle Spiele'!ED66-'alle Spiele'!EE66&lt;0),AND('alle Spiele'!$H66-'alle Spiele'!$J66&gt;0,'alle Spiele'!ED66-'alle Spiele'!EE66&gt;0),AND('alle Spiele'!$H66-'alle Spiele'!$J66=0,'alle Spiele'!ED66-'alle Spiele'!EE66=0)),Punktsystem!$B$6,0)))</f>
        <v>0</v>
      </c>
      <c r="EE66" s="228">
        <f>IF(ED66=Punktsystem!$B$6,IF(AND(Punktsystem!$D$9&lt;&gt;"",'alle Spiele'!$H66-'alle Spiele'!$J66='alle Spiele'!ED66-'alle Spiele'!EE66,'alle Spiele'!$H66&lt;&gt;'alle Spiele'!$J66),Punktsystem!$B$9,0)+IF(AND(Punktsystem!$D$11&lt;&gt;"",OR('alle Spiele'!$H66='alle Spiele'!ED66,'alle Spiele'!$J66='alle Spiele'!EE66)),Punktsystem!$B$11,0)+IF(AND(Punktsystem!$D$10&lt;&gt;"",'alle Spiele'!$H66='alle Spiele'!$J66,'alle Spiele'!ED66='alle Spiele'!EE66,ABS('alle Spiele'!$H66-'alle Spiele'!ED66)=1),Punktsystem!$B$10,0),0)</f>
        <v>0</v>
      </c>
      <c r="EF66" s="229">
        <f>IF(ED66=Punktsystem!$B$5,IF(AND(Punktsystem!$I$14&lt;&gt;"",'alle Spiele'!$H66+'alle Spiele'!$J66&gt;Punktsystem!$D$14),('alle Spiele'!$H66+'alle Spiele'!$J66-Punktsystem!$D$14)*Punktsystem!$F$14,0)+IF(AND(Punktsystem!$I$15&lt;&gt;"",ABS('alle Spiele'!$H66-'alle Spiele'!$J66)&gt;Punktsystem!$D$15),(ABS('alle Spiele'!$H66-'alle Spiele'!$J66)-Punktsystem!$D$15)*Punktsystem!$F$15,0),0)</f>
        <v>0</v>
      </c>
      <c r="EG66" s="232">
        <f>IF(OR('alle Spiele'!EG66="",'alle Spiele'!EH66=""),0,IF(AND('alle Spiele'!$H66='alle Spiele'!EG66,'alle Spiele'!$J66='alle Spiele'!EH66),Punktsystem!$B$5,IF(OR(AND('alle Spiele'!$H66-'alle Spiele'!$J66&lt;0,'alle Spiele'!EG66-'alle Spiele'!EH66&lt;0),AND('alle Spiele'!$H66-'alle Spiele'!$J66&gt;0,'alle Spiele'!EG66-'alle Spiele'!EH66&gt;0),AND('alle Spiele'!$H66-'alle Spiele'!$J66=0,'alle Spiele'!EG66-'alle Spiele'!EH66=0)),Punktsystem!$B$6,0)))</f>
        <v>0</v>
      </c>
      <c r="EH66" s="228">
        <f>IF(EG66=Punktsystem!$B$6,IF(AND(Punktsystem!$D$9&lt;&gt;"",'alle Spiele'!$H66-'alle Spiele'!$J66='alle Spiele'!EG66-'alle Spiele'!EH66,'alle Spiele'!$H66&lt;&gt;'alle Spiele'!$J66),Punktsystem!$B$9,0)+IF(AND(Punktsystem!$D$11&lt;&gt;"",OR('alle Spiele'!$H66='alle Spiele'!EG66,'alle Spiele'!$J66='alle Spiele'!EH66)),Punktsystem!$B$11,0)+IF(AND(Punktsystem!$D$10&lt;&gt;"",'alle Spiele'!$H66='alle Spiele'!$J66,'alle Spiele'!EG66='alle Spiele'!EH66,ABS('alle Spiele'!$H66-'alle Spiele'!EG66)=1),Punktsystem!$B$10,0),0)</f>
        <v>0</v>
      </c>
      <c r="EI66" s="229">
        <f>IF(EG66=Punktsystem!$B$5,IF(AND(Punktsystem!$I$14&lt;&gt;"",'alle Spiele'!$H66+'alle Spiele'!$J66&gt;Punktsystem!$D$14),('alle Spiele'!$H66+'alle Spiele'!$J66-Punktsystem!$D$14)*Punktsystem!$F$14,0)+IF(AND(Punktsystem!$I$15&lt;&gt;"",ABS('alle Spiele'!$H66-'alle Spiele'!$J66)&gt;Punktsystem!$D$15),(ABS('alle Spiele'!$H66-'alle Spiele'!$J66)-Punktsystem!$D$15)*Punktsystem!$F$15,0),0)</f>
        <v>0</v>
      </c>
    </row>
    <row r="67" spans="1:139" ht="13.5" thickBot="1" x14ac:dyDescent="0.25">
      <c r="A67"/>
      <c r="B67"/>
      <c r="C67"/>
      <c r="D67"/>
      <c r="E67"/>
      <c r="F67"/>
      <c r="G67"/>
      <c r="H67"/>
      <c r="J67"/>
      <c r="K67"/>
      <c r="L67"/>
      <c r="M67"/>
      <c r="N67"/>
      <c r="O67"/>
      <c r="P67"/>
      <c r="Q67"/>
      <c r="T67" s="231">
        <f>IF(OR('alle Spiele'!T67="",'alle Spiele'!U67=""),0,IF(AND('alle Spiele'!$H67='alle Spiele'!T67,'alle Spiele'!$J67='alle Spiele'!U67),Punktsystem!$B$5,IF(OR(AND('alle Spiele'!$H67-'alle Spiele'!$J67&lt;0,'alle Spiele'!T67-'alle Spiele'!U67&lt;0),AND('alle Spiele'!$H67-'alle Spiele'!$J67&gt;0,'alle Spiele'!T67-'alle Spiele'!U67&gt;0),AND('alle Spiele'!$H67-'alle Spiele'!$J67=0,'alle Spiele'!T67-'alle Spiele'!U67=0)),Punktsystem!$B$6,0)))</f>
        <v>0</v>
      </c>
      <c r="U67" s="226">
        <f>IF(T67=Punktsystem!$B$6,IF(AND(Punktsystem!$D$9&lt;&gt;"",'alle Spiele'!$H67-'alle Spiele'!$J67='alle Spiele'!T67-'alle Spiele'!U67,'alle Spiele'!$H67&lt;&gt;'alle Spiele'!$J67),Punktsystem!$B$9,0)+IF(AND(Punktsystem!$D$11&lt;&gt;"",OR('alle Spiele'!$H67='alle Spiele'!T67,'alle Spiele'!$J67='alle Spiele'!U67)),Punktsystem!$B$11,0)+IF(AND(Punktsystem!$D$10&lt;&gt;"",'alle Spiele'!$H67='alle Spiele'!$J67,'alle Spiele'!T67='alle Spiele'!U67,ABS('alle Spiele'!$H67-'alle Spiele'!T67)=1),Punktsystem!$B$10,0),0)</f>
        <v>0</v>
      </c>
      <c r="V67" s="227">
        <f>IF(T67=Punktsystem!$B$5,IF(AND(Punktsystem!$I$14&lt;&gt;"",'alle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W67" s="231">
        <f>IF(OR('alle Spiele'!W67="",'alle Spiele'!X67=""),0,IF(AND('alle Spiele'!$H67='alle Spiele'!W67,'alle Spiele'!$J67='alle Spiele'!X67),Punktsystem!$B$5,IF(OR(AND('alle Spiele'!$H67-'alle Spiele'!$J67&lt;0,'alle Spiele'!W67-'alle Spiele'!X67&lt;0),AND('alle Spiele'!$H67-'alle Spiele'!$J67&gt;0,'alle Spiele'!W67-'alle Spiele'!X67&gt;0),AND('alle Spiele'!$H67-'alle Spiele'!$J67=0,'alle Spiele'!W67-'alle Spiele'!X67=0)),Punktsystem!$B$6,0)))</f>
        <v>0</v>
      </c>
      <c r="X67" s="226">
        <f>IF(W67=Punktsystem!$B$6,IF(AND(Punktsystem!$D$9&lt;&gt;"",'alle Spiele'!$H67-'alle Spiele'!$J67='alle Spiele'!W67-'alle Spiele'!X67,'alle Spiele'!$H67&lt;&gt;'alle Spiele'!$J67),Punktsystem!$B$9,0)+IF(AND(Punktsystem!$D$11&lt;&gt;"",OR('alle Spiele'!$H67='alle Spiele'!W67,'alle Spiele'!$J67='alle Spiele'!X67)),Punktsystem!$B$11,0)+IF(AND(Punktsystem!$D$10&lt;&gt;"",'alle Spiele'!$H67='alle Spiele'!$J67,'alle Spiele'!W67='alle Spiele'!X67,ABS('alle Spiele'!$H67-'alle Spiele'!W67)=1),Punktsystem!$B$10,0),0)</f>
        <v>0</v>
      </c>
      <c r="Y67" s="227">
        <f>IF(W67=Punktsystem!$B$5,IF(AND(Punktsystem!$I$14&lt;&gt;"",'alle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Z67" s="231">
        <f>IF(OR('alle Spiele'!Z67="",'alle Spiele'!AA67=""),0,IF(AND('alle Spiele'!$H67='alle Spiele'!Z67,'alle Spiele'!$J67='alle Spiele'!AA67),Punktsystem!$B$5,IF(OR(AND('alle Spiele'!$H67-'alle Spiele'!$J67&lt;0,'alle Spiele'!Z67-'alle Spiele'!AA67&lt;0),AND('alle Spiele'!$H67-'alle Spiele'!$J67&gt;0,'alle Spiele'!Z67-'alle Spiele'!AA67&gt;0),AND('alle Spiele'!$H67-'alle Spiele'!$J67=0,'alle Spiele'!Z67-'alle Spiele'!AA67=0)),Punktsystem!$B$6,0)))</f>
        <v>0</v>
      </c>
      <c r="AA67" s="226">
        <f>IF(Z67=Punktsystem!$B$6,IF(AND(Punktsystem!$D$9&lt;&gt;"",'alle Spiele'!$H67-'alle Spiele'!$J67='alle Spiele'!Z67-'alle Spiele'!AA67,'alle Spiele'!$H67&lt;&gt;'alle Spiele'!$J67),Punktsystem!$B$9,0)+IF(AND(Punktsystem!$D$11&lt;&gt;"",OR('alle Spiele'!$H67='alle Spiele'!Z67,'alle Spiele'!$J67='alle Spiele'!AA67)),Punktsystem!$B$11,0)+IF(AND(Punktsystem!$D$10&lt;&gt;"",'alle Spiele'!$H67='alle Spiele'!$J67,'alle Spiele'!Z67='alle Spiele'!AA67,ABS('alle Spiele'!$H67-'alle Spiele'!Z67)=1),Punktsystem!$B$10,0),0)</f>
        <v>0</v>
      </c>
      <c r="AB67" s="227">
        <f>IF(Z67=Punktsystem!$B$5,IF(AND(Punktsystem!$I$14&lt;&gt;"",'alle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AC67" s="231">
        <f>IF(OR('alle Spiele'!AC67="",'alle Spiele'!AD67=""),0,IF(AND('alle Spiele'!$H67='alle Spiele'!AC67,'alle Spiele'!$J67='alle Spiele'!AD67),Punktsystem!$B$5,IF(OR(AND('alle Spiele'!$H67-'alle Spiele'!$J67&lt;0,'alle Spiele'!AC67-'alle Spiele'!AD67&lt;0),AND('alle Spiele'!$H67-'alle Spiele'!$J67&gt;0,'alle Spiele'!AC67-'alle Spiele'!AD67&gt;0),AND('alle Spiele'!$H67-'alle Spiele'!$J67=0,'alle Spiele'!AC67-'alle Spiele'!AD67=0)),Punktsystem!$B$6,0)))</f>
        <v>0</v>
      </c>
      <c r="AD67" s="226">
        <f>IF(AC67=Punktsystem!$B$6,IF(AND(Punktsystem!$D$9&lt;&gt;"",'alle Spiele'!$H67-'alle Spiele'!$J67='alle Spiele'!AC67-'alle Spiele'!AD67,'alle Spiele'!$H67&lt;&gt;'alle Spiele'!$J67),Punktsystem!$B$9,0)+IF(AND(Punktsystem!$D$11&lt;&gt;"",OR('alle Spiele'!$H67='alle Spiele'!AC67,'alle Spiele'!$J67='alle Spiele'!AD67)),Punktsystem!$B$11,0)+IF(AND(Punktsystem!$D$10&lt;&gt;"",'alle Spiele'!$H67='alle Spiele'!$J67,'alle Spiele'!AC67='alle Spiele'!AD67,ABS('alle Spiele'!$H67-'alle Spiele'!AC67)=1),Punktsystem!$B$10,0),0)</f>
        <v>0</v>
      </c>
      <c r="AE67" s="227">
        <f>IF(AC67=Punktsystem!$B$5,IF(AND(Punktsystem!$I$14&lt;&gt;"",'alle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AF67" s="231">
        <f>IF(OR('alle Spiele'!AF67="",'alle Spiele'!AG67=""),0,IF(AND('alle Spiele'!$H67='alle Spiele'!AF67,'alle Spiele'!$J67='alle Spiele'!AG67),Punktsystem!$B$5,IF(OR(AND('alle Spiele'!$H67-'alle Spiele'!$J67&lt;0,'alle Spiele'!AF67-'alle Spiele'!AG67&lt;0),AND('alle Spiele'!$H67-'alle Spiele'!$J67&gt;0,'alle Spiele'!AF67-'alle Spiele'!AG67&gt;0),AND('alle Spiele'!$H67-'alle Spiele'!$J67=0,'alle Spiele'!AF67-'alle Spiele'!AG67=0)),Punktsystem!$B$6,0)))</f>
        <v>0</v>
      </c>
      <c r="AG67" s="226">
        <f>IF(AF67=Punktsystem!$B$6,IF(AND(Punktsystem!$D$9&lt;&gt;"",'alle Spiele'!$H67-'alle Spiele'!$J67='alle Spiele'!AF67-'alle Spiele'!AG67,'alle Spiele'!$H67&lt;&gt;'alle Spiele'!$J67),Punktsystem!$B$9,0)+IF(AND(Punktsystem!$D$11&lt;&gt;"",OR('alle Spiele'!$H67='alle Spiele'!AF67,'alle Spiele'!$J67='alle Spiele'!AG67)),Punktsystem!$B$11,0)+IF(AND(Punktsystem!$D$10&lt;&gt;"",'alle Spiele'!$H67='alle Spiele'!$J67,'alle Spiele'!AF67='alle Spiele'!AG67,ABS('alle Spiele'!$H67-'alle Spiele'!AF67)=1),Punktsystem!$B$10,0),0)</f>
        <v>0</v>
      </c>
      <c r="AH67" s="227">
        <f>IF(AF67=Punktsystem!$B$5,IF(AND(Punktsystem!$I$14&lt;&gt;"",'alle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AI67" s="231">
        <f>IF(OR('alle Spiele'!AI67="",'alle Spiele'!AJ67=""),0,IF(AND('alle Spiele'!$H67='alle Spiele'!AI67,'alle Spiele'!$J67='alle Spiele'!AJ67),Punktsystem!$B$5,IF(OR(AND('alle Spiele'!$H67-'alle Spiele'!$J67&lt;0,'alle Spiele'!AI67-'alle Spiele'!AJ67&lt;0),AND('alle Spiele'!$H67-'alle Spiele'!$J67&gt;0,'alle Spiele'!AI67-'alle Spiele'!AJ67&gt;0),AND('alle Spiele'!$H67-'alle Spiele'!$J67=0,'alle Spiele'!AI67-'alle Spiele'!AJ67=0)),Punktsystem!$B$6,0)))</f>
        <v>0</v>
      </c>
      <c r="AJ67" s="226">
        <f>IF(AI67=Punktsystem!$B$6,IF(AND(Punktsystem!$D$9&lt;&gt;"",'alle Spiele'!$H67-'alle Spiele'!$J67='alle Spiele'!AI67-'alle Spiele'!AJ67,'alle Spiele'!$H67&lt;&gt;'alle Spiele'!$J67),Punktsystem!$B$9,0)+IF(AND(Punktsystem!$D$11&lt;&gt;"",OR('alle Spiele'!$H67='alle Spiele'!AI67,'alle Spiele'!$J67='alle Spiele'!AJ67)),Punktsystem!$B$11,0)+IF(AND(Punktsystem!$D$10&lt;&gt;"",'alle Spiele'!$H67='alle Spiele'!$J67,'alle Spiele'!AI67='alle Spiele'!AJ67,ABS('alle Spiele'!$H67-'alle Spiele'!AI67)=1),Punktsystem!$B$10,0),0)</f>
        <v>0</v>
      </c>
      <c r="AK67" s="227">
        <f>IF(AI67=Punktsystem!$B$5,IF(AND(Punktsystem!$I$14&lt;&gt;"",'alle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AL67" s="231">
        <f>IF(OR('alle Spiele'!AL67="",'alle Spiele'!AM67=""),0,IF(AND('alle Spiele'!$H67='alle Spiele'!AL67,'alle Spiele'!$J67='alle Spiele'!AM67),Punktsystem!$B$5,IF(OR(AND('alle Spiele'!$H67-'alle Spiele'!$J67&lt;0,'alle Spiele'!AL67-'alle Spiele'!AM67&lt;0),AND('alle Spiele'!$H67-'alle Spiele'!$J67&gt;0,'alle Spiele'!AL67-'alle Spiele'!AM67&gt;0),AND('alle Spiele'!$H67-'alle Spiele'!$J67=0,'alle Spiele'!AL67-'alle Spiele'!AM67=0)),Punktsystem!$B$6,0)))</f>
        <v>0</v>
      </c>
      <c r="AM67" s="226">
        <f>IF(AL67=Punktsystem!$B$6,IF(AND(Punktsystem!$D$9&lt;&gt;"",'alle Spiele'!$H67-'alle Spiele'!$J67='alle Spiele'!AL67-'alle Spiele'!AM67,'alle Spiele'!$H67&lt;&gt;'alle Spiele'!$J67),Punktsystem!$B$9,0)+IF(AND(Punktsystem!$D$11&lt;&gt;"",OR('alle Spiele'!$H67='alle Spiele'!AL67,'alle Spiele'!$J67='alle Spiele'!AM67)),Punktsystem!$B$11,0)+IF(AND(Punktsystem!$D$10&lt;&gt;"",'alle Spiele'!$H67='alle Spiele'!$J67,'alle Spiele'!AL67='alle Spiele'!AM67,ABS('alle Spiele'!$H67-'alle Spiele'!AL67)=1),Punktsystem!$B$10,0),0)</f>
        <v>0</v>
      </c>
      <c r="AN67" s="227">
        <f>IF(AL67=Punktsystem!$B$5,IF(AND(Punktsystem!$I$14&lt;&gt;"",'alle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AO67" s="231">
        <f>IF(OR('alle Spiele'!AO67="",'alle Spiele'!AP67=""),0,IF(AND('alle Spiele'!$H67='alle Spiele'!AO67,'alle Spiele'!$J67='alle Spiele'!AP67),Punktsystem!$B$5,IF(OR(AND('alle Spiele'!$H67-'alle Spiele'!$J67&lt;0,'alle Spiele'!AO67-'alle Spiele'!AP67&lt;0),AND('alle Spiele'!$H67-'alle Spiele'!$J67&gt;0,'alle Spiele'!AO67-'alle Spiele'!AP67&gt;0),AND('alle Spiele'!$H67-'alle Spiele'!$J67=0,'alle Spiele'!AO67-'alle Spiele'!AP67=0)),Punktsystem!$B$6,0)))</f>
        <v>0</v>
      </c>
      <c r="AP67" s="226">
        <f>IF(AO67=Punktsystem!$B$6,IF(AND(Punktsystem!$D$9&lt;&gt;"",'alle Spiele'!$H67-'alle Spiele'!$J67='alle Spiele'!AO67-'alle Spiele'!AP67,'alle Spiele'!$H67&lt;&gt;'alle Spiele'!$J67),Punktsystem!$B$9,0)+IF(AND(Punktsystem!$D$11&lt;&gt;"",OR('alle Spiele'!$H67='alle Spiele'!AO67,'alle Spiele'!$J67='alle Spiele'!AP67)),Punktsystem!$B$11,0)+IF(AND(Punktsystem!$D$10&lt;&gt;"",'alle Spiele'!$H67='alle Spiele'!$J67,'alle Spiele'!AO67='alle Spiele'!AP67,ABS('alle Spiele'!$H67-'alle Spiele'!AO67)=1),Punktsystem!$B$10,0),0)</f>
        <v>0</v>
      </c>
      <c r="AQ67" s="227">
        <f>IF(AO67=Punktsystem!$B$5,IF(AND(Punktsystem!$I$14&lt;&gt;"",'alle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AR67" s="231">
        <f>IF(OR('alle Spiele'!AR67="",'alle Spiele'!AS67=""),0,IF(AND('alle Spiele'!$H67='alle Spiele'!AR67,'alle Spiele'!$J67='alle Spiele'!AS67),Punktsystem!$B$5,IF(OR(AND('alle Spiele'!$H67-'alle Spiele'!$J67&lt;0,'alle Spiele'!AR67-'alle Spiele'!AS67&lt;0),AND('alle Spiele'!$H67-'alle Spiele'!$J67&gt;0,'alle Spiele'!AR67-'alle Spiele'!AS67&gt;0),AND('alle Spiele'!$H67-'alle Spiele'!$J67=0,'alle Spiele'!AR67-'alle Spiele'!AS67=0)),Punktsystem!$B$6,0)))</f>
        <v>0</v>
      </c>
      <c r="AS67" s="226">
        <f>IF(AR67=Punktsystem!$B$6,IF(AND(Punktsystem!$D$9&lt;&gt;"",'alle Spiele'!$H67-'alle Spiele'!$J67='alle Spiele'!AR67-'alle Spiele'!AS67,'alle Spiele'!$H67&lt;&gt;'alle Spiele'!$J67),Punktsystem!$B$9,0)+IF(AND(Punktsystem!$D$11&lt;&gt;"",OR('alle Spiele'!$H67='alle Spiele'!AR67,'alle Spiele'!$J67='alle Spiele'!AS67)),Punktsystem!$B$11,0)+IF(AND(Punktsystem!$D$10&lt;&gt;"",'alle Spiele'!$H67='alle Spiele'!$J67,'alle Spiele'!AR67='alle Spiele'!AS67,ABS('alle Spiele'!$H67-'alle Spiele'!AR67)=1),Punktsystem!$B$10,0),0)</f>
        <v>0</v>
      </c>
      <c r="AT67" s="227">
        <f>IF(AR67=Punktsystem!$B$5,IF(AND(Punktsystem!$I$14&lt;&gt;"",'alle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AU67" s="231">
        <f>IF(OR('alle Spiele'!AU67="",'alle Spiele'!AV67=""),0,IF(AND('alle Spiele'!$H67='alle Spiele'!AU67,'alle Spiele'!$J67='alle Spiele'!AV67),Punktsystem!$B$5,IF(OR(AND('alle Spiele'!$H67-'alle Spiele'!$J67&lt;0,'alle Spiele'!AU67-'alle Spiele'!AV67&lt;0),AND('alle Spiele'!$H67-'alle Spiele'!$J67&gt;0,'alle Spiele'!AU67-'alle Spiele'!AV67&gt;0),AND('alle Spiele'!$H67-'alle Spiele'!$J67=0,'alle Spiele'!AU67-'alle Spiele'!AV67=0)),Punktsystem!$B$6,0)))</f>
        <v>0</v>
      </c>
      <c r="AV67" s="226">
        <f>IF(AU67=Punktsystem!$B$6,IF(AND(Punktsystem!$D$9&lt;&gt;"",'alle Spiele'!$H67-'alle Spiele'!$J67='alle Spiele'!AU67-'alle Spiele'!AV67,'alle Spiele'!$H67&lt;&gt;'alle Spiele'!$J67),Punktsystem!$B$9,0)+IF(AND(Punktsystem!$D$11&lt;&gt;"",OR('alle Spiele'!$H67='alle Spiele'!AU67,'alle Spiele'!$J67='alle Spiele'!AV67)),Punktsystem!$B$11,0)+IF(AND(Punktsystem!$D$10&lt;&gt;"",'alle Spiele'!$H67='alle Spiele'!$J67,'alle Spiele'!AU67='alle Spiele'!AV67,ABS('alle Spiele'!$H67-'alle Spiele'!AU67)=1),Punktsystem!$B$10,0),0)</f>
        <v>0</v>
      </c>
      <c r="AW67" s="227">
        <f>IF(AU67=Punktsystem!$B$5,IF(AND(Punktsystem!$I$14&lt;&gt;"",'alle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AX67" s="231">
        <f>IF(OR('alle Spiele'!AX67="",'alle Spiele'!AY67=""),0,IF(AND('alle Spiele'!$H67='alle Spiele'!AX67,'alle Spiele'!$J67='alle Spiele'!AY67),Punktsystem!$B$5,IF(OR(AND('alle Spiele'!$H67-'alle Spiele'!$J67&lt;0,'alle Spiele'!AX67-'alle Spiele'!AY67&lt;0),AND('alle Spiele'!$H67-'alle Spiele'!$J67&gt;0,'alle Spiele'!AX67-'alle Spiele'!AY67&gt;0),AND('alle Spiele'!$H67-'alle Spiele'!$J67=0,'alle Spiele'!AX67-'alle Spiele'!AY67=0)),Punktsystem!$B$6,0)))</f>
        <v>0</v>
      </c>
      <c r="AY67" s="226">
        <f>IF(AX67=Punktsystem!$B$6,IF(AND(Punktsystem!$D$9&lt;&gt;"",'alle Spiele'!$H67-'alle Spiele'!$J67='alle Spiele'!AX67-'alle Spiele'!AY67,'alle Spiele'!$H67&lt;&gt;'alle Spiele'!$J67),Punktsystem!$B$9,0)+IF(AND(Punktsystem!$D$11&lt;&gt;"",OR('alle Spiele'!$H67='alle Spiele'!AX67,'alle Spiele'!$J67='alle Spiele'!AY67)),Punktsystem!$B$11,0)+IF(AND(Punktsystem!$D$10&lt;&gt;"",'alle Spiele'!$H67='alle Spiele'!$J67,'alle Spiele'!AX67='alle Spiele'!AY67,ABS('alle Spiele'!$H67-'alle Spiele'!AX67)=1),Punktsystem!$B$10,0),0)</f>
        <v>0</v>
      </c>
      <c r="AZ67" s="227">
        <f>IF(AX67=Punktsystem!$B$5,IF(AND(Punktsystem!$I$14&lt;&gt;"",'alle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BA67" s="231">
        <f>IF(OR('alle Spiele'!BA67="",'alle Spiele'!BB67=""),0,IF(AND('alle Spiele'!$H67='alle Spiele'!BA67,'alle Spiele'!$J67='alle Spiele'!BB67),Punktsystem!$B$5,IF(OR(AND('alle Spiele'!$H67-'alle Spiele'!$J67&lt;0,'alle Spiele'!BA67-'alle Spiele'!BB67&lt;0),AND('alle Spiele'!$H67-'alle Spiele'!$J67&gt;0,'alle Spiele'!BA67-'alle Spiele'!BB67&gt;0),AND('alle Spiele'!$H67-'alle Spiele'!$J67=0,'alle Spiele'!BA67-'alle Spiele'!BB67=0)),Punktsystem!$B$6,0)))</f>
        <v>0</v>
      </c>
      <c r="BB67" s="226">
        <f>IF(BA67=Punktsystem!$B$6,IF(AND(Punktsystem!$D$9&lt;&gt;"",'alle Spiele'!$H67-'alle Spiele'!$J67='alle Spiele'!BA67-'alle Spiele'!BB67,'alle Spiele'!$H67&lt;&gt;'alle Spiele'!$J67),Punktsystem!$B$9,0)+IF(AND(Punktsystem!$D$11&lt;&gt;"",OR('alle Spiele'!$H67='alle Spiele'!BA67,'alle Spiele'!$J67='alle Spiele'!BB67)),Punktsystem!$B$11,0)+IF(AND(Punktsystem!$D$10&lt;&gt;"",'alle Spiele'!$H67='alle Spiele'!$J67,'alle Spiele'!BA67='alle Spiele'!BB67,ABS('alle Spiele'!$H67-'alle Spiele'!BA67)=1),Punktsystem!$B$10,0),0)</f>
        <v>0</v>
      </c>
      <c r="BC67" s="227">
        <f>IF(BA67=Punktsystem!$B$5,IF(AND(Punktsystem!$I$14&lt;&gt;"",'alle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BD67" s="231">
        <f>IF(OR('alle Spiele'!BD67="",'alle Spiele'!BE67=""),0,IF(AND('alle Spiele'!$H67='alle Spiele'!BD67,'alle Spiele'!$J67='alle Spiele'!BE67),Punktsystem!$B$5,IF(OR(AND('alle Spiele'!$H67-'alle Spiele'!$J67&lt;0,'alle Spiele'!BD67-'alle Spiele'!BE67&lt;0),AND('alle Spiele'!$H67-'alle Spiele'!$J67&gt;0,'alle Spiele'!BD67-'alle Spiele'!BE67&gt;0),AND('alle Spiele'!$H67-'alle Spiele'!$J67=0,'alle Spiele'!BD67-'alle Spiele'!BE67=0)),Punktsystem!$B$6,0)))</f>
        <v>0</v>
      </c>
      <c r="BE67" s="226">
        <f>IF(BD67=Punktsystem!$B$6,IF(AND(Punktsystem!$D$9&lt;&gt;"",'alle Spiele'!$H67-'alle Spiele'!$J67='alle Spiele'!BD67-'alle Spiele'!BE67,'alle Spiele'!$H67&lt;&gt;'alle Spiele'!$J67),Punktsystem!$B$9,0)+IF(AND(Punktsystem!$D$11&lt;&gt;"",OR('alle Spiele'!$H67='alle Spiele'!BD67,'alle Spiele'!$J67='alle Spiele'!BE67)),Punktsystem!$B$11,0)+IF(AND(Punktsystem!$D$10&lt;&gt;"",'alle Spiele'!$H67='alle Spiele'!$J67,'alle Spiele'!BD67='alle Spiele'!BE67,ABS('alle Spiele'!$H67-'alle Spiele'!BD67)=1),Punktsystem!$B$10,0),0)</f>
        <v>0</v>
      </c>
      <c r="BF67" s="227">
        <f>IF(BD67=Punktsystem!$B$5,IF(AND(Punktsystem!$I$14&lt;&gt;"",'alle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BG67" s="231">
        <f>IF(OR('alle Spiele'!BG67="",'alle Spiele'!BH67=""),0,IF(AND('alle Spiele'!$H67='alle Spiele'!BG67,'alle Spiele'!$J67='alle Spiele'!BH67),Punktsystem!$B$5,IF(OR(AND('alle Spiele'!$H67-'alle Spiele'!$J67&lt;0,'alle Spiele'!BG67-'alle Spiele'!BH67&lt;0),AND('alle Spiele'!$H67-'alle Spiele'!$J67&gt;0,'alle Spiele'!BG67-'alle Spiele'!BH67&gt;0),AND('alle Spiele'!$H67-'alle Spiele'!$J67=0,'alle Spiele'!BG67-'alle Spiele'!BH67=0)),Punktsystem!$B$6,0)))</f>
        <v>0</v>
      </c>
      <c r="BH67" s="226">
        <f>IF(BG67=Punktsystem!$B$6,IF(AND(Punktsystem!$D$9&lt;&gt;"",'alle Spiele'!$H67-'alle Spiele'!$J67='alle Spiele'!BG67-'alle Spiele'!BH67,'alle Spiele'!$H67&lt;&gt;'alle Spiele'!$J67),Punktsystem!$B$9,0)+IF(AND(Punktsystem!$D$11&lt;&gt;"",OR('alle Spiele'!$H67='alle Spiele'!BG67,'alle Spiele'!$J67='alle Spiele'!BH67)),Punktsystem!$B$11,0)+IF(AND(Punktsystem!$D$10&lt;&gt;"",'alle Spiele'!$H67='alle Spiele'!$J67,'alle Spiele'!BG67='alle Spiele'!BH67,ABS('alle Spiele'!$H67-'alle Spiele'!BG67)=1),Punktsystem!$B$10,0),0)</f>
        <v>0</v>
      </c>
      <c r="BI67" s="227">
        <f>IF(BG67=Punktsystem!$B$5,IF(AND(Punktsystem!$I$14&lt;&gt;"",'alle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BJ67" s="231">
        <f>IF(OR('alle Spiele'!BJ67="",'alle Spiele'!BK67=""),0,IF(AND('alle Spiele'!$H67='alle Spiele'!BJ67,'alle Spiele'!$J67='alle Spiele'!BK67),Punktsystem!$B$5,IF(OR(AND('alle Spiele'!$H67-'alle Spiele'!$J67&lt;0,'alle Spiele'!BJ67-'alle Spiele'!BK67&lt;0),AND('alle Spiele'!$H67-'alle Spiele'!$J67&gt;0,'alle Spiele'!BJ67-'alle Spiele'!BK67&gt;0),AND('alle Spiele'!$H67-'alle Spiele'!$J67=0,'alle Spiele'!BJ67-'alle Spiele'!BK67=0)),Punktsystem!$B$6,0)))</f>
        <v>0</v>
      </c>
      <c r="BK67" s="226">
        <f>IF(BJ67=Punktsystem!$B$6,IF(AND(Punktsystem!$D$9&lt;&gt;"",'alle Spiele'!$H67-'alle Spiele'!$J67='alle Spiele'!BJ67-'alle Spiele'!BK67,'alle Spiele'!$H67&lt;&gt;'alle Spiele'!$J67),Punktsystem!$B$9,0)+IF(AND(Punktsystem!$D$11&lt;&gt;"",OR('alle Spiele'!$H67='alle Spiele'!BJ67,'alle Spiele'!$J67='alle Spiele'!BK67)),Punktsystem!$B$11,0)+IF(AND(Punktsystem!$D$10&lt;&gt;"",'alle Spiele'!$H67='alle Spiele'!$J67,'alle Spiele'!BJ67='alle Spiele'!BK67,ABS('alle Spiele'!$H67-'alle Spiele'!BJ67)=1),Punktsystem!$B$10,0),0)</f>
        <v>0</v>
      </c>
      <c r="BL67" s="227">
        <f>IF(BJ67=Punktsystem!$B$5,IF(AND(Punktsystem!$I$14&lt;&gt;"",'alle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BM67" s="231">
        <f>IF(OR('alle Spiele'!BM67="",'alle Spiele'!BN67=""),0,IF(AND('alle Spiele'!$H67='alle Spiele'!BM67,'alle Spiele'!$J67='alle Spiele'!BN67),Punktsystem!$B$5,IF(OR(AND('alle Spiele'!$H67-'alle Spiele'!$J67&lt;0,'alle Spiele'!BM67-'alle Spiele'!BN67&lt;0),AND('alle Spiele'!$H67-'alle Spiele'!$J67&gt;0,'alle Spiele'!BM67-'alle Spiele'!BN67&gt;0),AND('alle Spiele'!$H67-'alle Spiele'!$J67=0,'alle Spiele'!BM67-'alle Spiele'!BN67=0)),Punktsystem!$B$6,0)))</f>
        <v>0</v>
      </c>
      <c r="BN67" s="226">
        <f>IF(BM67=Punktsystem!$B$6,IF(AND(Punktsystem!$D$9&lt;&gt;"",'alle Spiele'!$H67-'alle Spiele'!$J67='alle Spiele'!BM67-'alle Spiele'!BN67,'alle Spiele'!$H67&lt;&gt;'alle Spiele'!$J67),Punktsystem!$B$9,0)+IF(AND(Punktsystem!$D$11&lt;&gt;"",OR('alle Spiele'!$H67='alle Spiele'!BM67,'alle Spiele'!$J67='alle Spiele'!BN67)),Punktsystem!$B$11,0)+IF(AND(Punktsystem!$D$10&lt;&gt;"",'alle Spiele'!$H67='alle Spiele'!$J67,'alle Spiele'!BM67='alle Spiele'!BN67,ABS('alle Spiele'!$H67-'alle Spiele'!BM67)=1),Punktsystem!$B$10,0),0)</f>
        <v>0</v>
      </c>
      <c r="BO67" s="227">
        <f>IF(BM67=Punktsystem!$B$5,IF(AND(Punktsystem!$I$14&lt;&gt;"",'alle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BP67" s="231">
        <f>IF(OR('alle Spiele'!BP67="",'alle Spiele'!BQ67=""),0,IF(AND('alle Spiele'!$H67='alle Spiele'!BP67,'alle Spiele'!$J67='alle Spiele'!BQ67),Punktsystem!$B$5,IF(OR(AND('alle Spiele'!$H67-'alle Spiele'!$J67&lt;0,'alle Spiele'!BP67-'alle Spiele'!BQ67&lt;0),AND('alle Spiele'!$H67-'alle Spiele'!$J67&gt;0,'alle Spiele'!BP67-'alle Spiele'!BQ67&gt;0),AND('alle Spiele'!$H67-'alle Spiele'!$J67=0,'alle Spiele'!BP67-'alle Spiele'!BQ67=0)),Punktsystem!$B$6,0)))</f>
        <v>0</v>
      </c>
      <c r="BQ67" s="226">
        <f>IF(BP67=Punktsystem!$B$6,IF(AND(Punktsystem!$D$9&lt;&gt;"",'alle Spiele'!$H67-'alle Spiele'!$J67='alle Spiele'!BP67-'alle Spiele'!BQ67,'alle Spiele'!$H67&lt;&gt;'alle Spiele'!$J67),Punktsystem!$B$9,0)+IF(AND(Punktsystem!$D$11&lt;&gt;"",OR('alle Spiele'!$H67='alle Spiele'!BP67,'alle Spiele'!$J67='alle Spiele'!BQ67)),Punktsystem!$B$11,0)+IF(AND(Punktsystem!$D$10&lt;&gt;"",'alle Spiele'!$H67='alle Spiele'!$J67,'alle Spiele'!BP67='alle Spiele'!BQ67,ABS('alle Spiele'!$H67-'alle Spiele'!BP67)=1),Punktsystem!$B$10,0),0)</f>
        <v>0</v>
      </c>
      <c r="BR67" s="227">
        <f>IF(BP67=Punktsystem!$B$5,IF(AND(Punktsystem!$I$14&lt;&gt;"",'alle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BS67" s="231">
        <f>IF(OR('alle Spiele'!BS67="",'alle Spiele'!BT67=""),0,IF(AND('alle Spiele'!$H67='alle Spiele'!BS67,'alle Spiele'!$J67='alle Spiele'!BT67),Punktsystem!$B$5,IF(OR(AND('alle Spiele'!$H67-'alle Spiele'!$J67&lt;0,'alle Spiele'!BS67-'alle Spiele'!BT67&lt;0),AND('alle Spiele'!$H67-'alle Spiele'!$J67&gt;0,'alle Spiele'!BS67-'alle Spiele'!BT67&gt;0),AND('alle Spiele'!$H67-'alle Spiele'!$J67=0,'alle Spiele'!BS67-'alle Spiele'!BT67=0)),Punktsystem!$B$6,0)))</f>
        <v>0</v>
      </c>
      <c r="BT67" s="226">
        <f>IF(BS67=Punktsystem!$B$6,IF(AND(Punktsystem!$D$9&lt;&gt;"",'alle Spiele'!$H67-'alle Spiele'!$J67='alle Spiele'!BS67-'alle Spiele'!BT67,'alle Spiele'!$H67&lt;&gt;'alle Spiele'!$J67),Punktsystem!$B$9,0)+IF(AND(Punktsystem!$D$11&lt;&gt;"",OR('alle Spiele'!$H67='alle Spiele'!BS67,'alle Spiele'!$J67='alle Spiele'!BT67)),Punktsystem!$B$11,0)+IF(AND(Punktsystem!$D$10&lt;&gt;"",'alle Spiele'!$H67='alle Spiele'!$J67,'alle Spiele'!BS67='alle Spiele'!BT67,ABS('alle Spiele'!$H67-'alle Spiele'!BS67)=1),Punktsystem!$B$10,0),0)</f>
        <v>0</v>
      </c>
      <c r="BU67" s="227">
        <f>IF(BS67=Punktsystem!$B$5,IF(AND(Punktsystem!$I$14&lt;&gt;"",'alle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BV67" s="231">
        <f>IF(OR('alle Spiele'!BV67="",'alle Spiele'!BW67=""),0,IF(AND('alle Spiele'!$H67='alle Spiele'!BV67,'alle Spiele'!$J67='alle Spiele'!BW67),Punktsystem!$B$5,IF(OR(AND('alle Spiele'!$H67-'alle Spiele'!$J67&lt;0,'alle Spiele'!BV67-'alle Spiele'!BW67&lt;0),AND('alle Spiele'!$H67-'alle Spiele'!$J67&gt;0,'alle Spiele'!BV67-'alle Spiele'!BW67&gt;0),AND('alle Spiele'!$H67-'alle Spiele'!$J67=0,'alle Spiele'!BV67-'alle Spiele'!BW67=0)),Punktsystem!$B$6,0)))</f>
        <v>0</v>
      </c>
      <c r="BW67" s="226">
        <f>IF(BV67=Punktsystem!$B$6,IF(AND(Punktsystem!$D$9&lt;&gt;"",'alle Spiele'!$H67-'alle Spiele'!$J67='alle Spiele'!BV67-'alle Spiele'!BW67,'alle Spiele'!$H67&lt;&gt;'alle Spiele'!$J67),Punktsystem!$B$9,0)+IF(AND(Punktsystem!$D$11&lt;&gt;"",OR('alle Spiele'!$H67='alle Spiele'!BV67,'alle Spiele'!$J67='alle Spiele'!BW67)),Punktsystem!$B$11,0)+IF(AND(Punktsystem!$D$10&lt;&gt;"",'alle Spiele'!$H67='alle Spiele'!$J67,'alle Spiele'!BV67='alle Spiele'!BW67,ABS('alle Spiele'!$H67-'alle Spiele'!BV67)=1),Punktsystem!$B$10,0),0)</f>
        <v>0</v>
      </c>
      <c r="BX67" s="227">
        <f>IF(BV67=Punktsystem!$B$5,IF(AND(Punktsystem!$I$14&lt;&gt;"",'alle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BY67" s="231">
        <f>IF(OR('alle Spiele'!BY67="",'alle Spiele'!BZ67=""),0,IF(AND('alle Spiele'!$H67='alle Spiele'!BY67,'alle Spiele'!$J67='alle Spiele'!BZ67),Punktsystem!$B$5,IF(OR(AND('alle Spiele'!$H67-'alle Spiele'!$J67&lt;0,'alle Spiele'!BY67-'alle Spiele'!BZ67&lt;0),AND('alle Spiele'!$H67-'alle Spiele'!$J67&gt;0,'alle Spiele'!BY67-'alle Spiele'!BZ67&gt;0),AND('alle Spiele'!$H67-'alle Spiele'!$J67=0,'alle Spiele'!BY67-'alle Spiele'!BZ67=0)),Punktsystem!$B$6,0)))</f>
        <v>0</v>
      </c>
      <c r="BZ67" s="226">
        <f>IF(BY67=Punktsystem!$B$6,IF(AND(Punktsystem!$D$9&lt;&gt;"",'alle Spiele'!$H67-'alle Spiele'!$J67='alle Spiele'!BY67-'alle Spiele'!BZ67,'alle Spiele'!$H67&lt;&gt;'alle Spiele'!$J67),Punktsystem!$B$9,0)+IF(AND(Punktsystem!$D$11&lt;&gt;"",OR('alle Spiele'!$H67='alle Spiele'!BY67,'alle Spiele'!$J67='alle Spiele'!BZ67)),Punktsystem!$B$11,0)+IF(AND(Punktsystem!$D$10&lt;&gt;"",'alle Spiele'!$H67='alle Spiele'!$J67,'alle Spiele'!BY67='alle Spiele'!BZ67,ABS('alle Spiele'!$H67-'alle Spiele'!BY67)=1),Punktsystem!$B$10,0),0)</f>
        <v>0</v>
      </c>
      <c r="CA67" s="227">
        <f>IF(BY67=Punktsystem!$B$5,IF(AND(Punktsystem!$I$14&lt;&gt;"",'alle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CB67" s="231">
        <f>IF(OR('alle Spiele'!CB67="",'alle Spiele'!CC67=""),0,IF(AND('alle Spiele'!$H67='alle Spiele'!CB67,'alle Spiele'!$J67='alle Spiele'!CC67),Punktsystem!$B$5,IF(OR(AND('alle Spiele'!$H67-'alle Spiele'!$J67&lt;0,'alle Spiele'!CB67-'alle Spiele'!CC67&lt;0),AND('alle Spiele'!$H67-'alle Spiele'!$J67&gt;0,'alle Spiele'!CB67-'alle Spiele'!CC67&gt;0),AND('alle Spiele'!$H67-'alle Spiele'!$J67=0,'alle Spiele'!CB67-'alle Spiele'!CC67=0)),Punktsystem!$B$6,0)))</f>
        <v>0</v>
      </c>
      <c r="CC67" s="226">
        <f>IF(CB67=Punktsystem!$B$6,IF(AND(Punktsystem!$D$9&lt;&gt;"",'alle Spiele'!$H67-'alle Spiele'!$J67='alle Spiele'!CB67-'alle Spiele'!CC67,'alle Spiele'!$H67&lt;&gt;'alle Spiele'!$J67),Punktsystem!$B$9,0)+IF(AND(Punktsystem!$D$11&lt;&gt;"",OR('alle Spiele'!$H67='alle Spiele'!CB67,'alle Spiele'!$J67='alle Spiele'!CC67)),Punktsystem!$B$11,0)+IF(AND(Punktsystem!$D$10&lt;&gt;"",'alle Spiele'!$H67='alle Spiele'!$J67,'alle Spiele'!CB67='alle Spiele'!CC67,ABS('alle Spiele'!$H67-'alle Spiele'!CB67)=1),Punktsystem!$B$10,0),0)</f>
        <v>0</v>
      </c>
      <c r="CD67" s="227">
        <f>IF(CB67=Punktsystem!$B$5,IF(AND(Punktsystem!$I$14&lt;&gt;"",'alle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CE67" s="231">
        <f>IF(OR('alle Spiele'!CE67="",'alle Spiele'!CF67=""),0,IF(AND('alle Spiele'!$H67='alle Spiele'!CE67,'alle Spiele'!$J67='alle Spiele'!CF67),Punktsystem!$B$5,IF(OR(AND('alle Spiele'!$H67-'alle Spiele'!$J67&lt;0,'alle Spiele'!CE67-'alle Spiele'!CF67&lt;0),AND('alle Spiele'!$H67-'alle Spiele'!$J67&gt;0,'alle Spiele'!CE67-'alle Spiele'!CF67&gt;0),AND('alle Spiele'!$H67-'alle Spiele'!$J67=0,'alle Spiele'!CE67-'alle Spiele'!CF67=0)),Punktsystem!$B$6,0)))</f>
        <v>0</v>
      </c>
      <c r="CF67" s="226">
        <f>IF(CE67=Punktsystem!$B$6,IF(AND(Punktsystem!$D$9&lt;&gt;"",'alle Spiele'!$H67-'alle Spiele'!$J67='alle Spiele'!CE67-'alle Spiele'!CF67,'alle Spiele'!$H67&lt;&gt;'alle Spiele'!$J67),Punktsystem!$B$9,0)+IF(AND(Punktsystem!$D$11&lt;&gt;"",OR('alle Spiele'!$H67='alle Spiele'!CE67,'alle Spiele'!$J67='alle Spiele'!CF67)),Punktsystem!$B$11,0)+IF(AND(Punktsystem!$D$10&lt;&gt;"",'alle Spiele'!$H67='alle Spiele'!$J67,'alle Spiele'!CE67='alle Spiele'!CF67,ABS('alle Spiele'!$H67-'alle Spiele'!CE67)=1),Punktsystem!$B$10,0),0)</f>
        <v>0</v>
      </c>
      <c r="CG67" s="227">
        <f>IF(CE67=Punktsystem!$B$5,IF(AND(Punktsystem!$I$14&lt;&gt;"",'alle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CH67" s="231">
        <f>IF(OR('alle Spiele'!CH67="",'alle Spiele'!CI67=""),0,IF(AND('alle Spiele'!$H67='alle Spiele'!CH67,'alle Spiele'!$J67='alle Spiele'!CI67),Punktsystem!$B$5,IF(OR(AND('alle Spiele'!$H67-'alle Spiele'!$J67&lt;0,'alle Spiele'!CH67-'alle Spiele'!CI67&lt;0),AND('alle Spiele'!$H67-'alle Spiele'!$J67&gt;0,'alle Spiele'!CH67-'alle Spiele'!CI67&gt;0),AND('alle Spiele'!$H67-'alle Spiele'!$J67=0,'alle Spiele'!CH67-'alle Spiele'!CI67=0)),Punktsystem!$B$6,0)))</f>
        <v>0</v>
      </c>
      <c r="CI67" s="226">
        <f>IF(CH67=Punktsystem!$B$6,IF(AND(Punktsystem!$D$9&lt;&gt;"",'alle Spiele'!$H67-'alle Spiele'!$J67='alle Spiele'!CH67-'alle Spiele'!CI67,'alle Spiele'!$H67&lt;&gt;'alle Spiele'!$J67),Punktsystem!$B$9,0)+IF(AND(Punktsystem!$D$11&lt;&gt;"",OR('alle Spiele'!$H67='alle Spiele'!CH67,'alle Spiele'!$J67='alle Spiele'!CI67)),Punktsystem!$B$11,0)+IF(AND(Punktsystem!$D$10&lt;&gt;"",'alle Spiele'!$H67='alle Spiele'!$J67,'alle Spiele'!CH67='alle Spiele'!CI67,ABS('alle Spiele'!$H67-'alle Spiele'!CH67)=1),Punktsystem!$B$10,0),0)</f>
        <v>0</v>
      </c>
      <c r="CJ67" s="227">
        <f>IF(CH67=Punktsystem!$B$5,IF(AND(Punktsystem!$I$14&lt;&gt;"",'alle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CK67" s="231">
        <f>IF(OR('alle Spiele'!CK67="",'alle Spiele'!CL67=""),0,IF(AND('alle Spiele'!$H67='alle Spiele'!CK67,'alle Spiele'!$J67='alle Spiele'!CL67),Punktsystem!$B$5,IF(OR(AND('alle Spiele'!$H67-'alle Spiele'!$J67&lt;0,'alle Spiele'!CK67-'alle Spiele'!CL67&lt;0),AND('alle Spiele'!$H67-'alle Spiele'!$J67&gt;0,'alle Spiele'!CK67-'alle Spiele'!CL67&gt;0),AND('alle Spiele'!$H67-'alle Spiele'!$J67=0,'alle Spiele'!CK67-'alle Spiele'!CL67=0)),Punktsystem!$B$6,0)))</f>
        <v>0</v>
      </c>
      <c r="CL67" s="226">
        <f>IF(CK67=Punktsystem!$B$6,IF(AND(Punktsystem!$D$9&lt;&gt;"",'alle Spiele'!$H67-'alle Spiele'!$J67='alle Spiele'!CK67-'alle Spiele'!CL67,'alle Spiele'!$H67&lt;&gt;'alle Spiele'!$J67),Punktsystem!$B$9,0)+IF(AND(Punktsystem!$D$11&lt;&gt;"",OR('alle Spiele'!$H67='alle Spiele'!CK67,'alle Spiele'!$J67='alle Spiele'!CL67)),Punktsystem!$B$11,0)+IF(AND(Punktsystem!$D$10&lt;&gt;"",'alle Spiele'!$H67='alle Spiele'!$J67,'alle Spiele'!CK67='alle Spiele'!CL67,ABS('alle Spiele'!$H67-'alle Spiele'!CK67)=1),Punktsystem!$B$10,0),0)</f>
        <v>0</v>
      </c>
      <c r="CM67" s="227">
        <f>IF(CK67=Punktsystem!$B$5,IF(AND(Punktsystem!$I$14&lt;&gt;"",'alle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CN67" s="231">
        <f>IF(OR('alle Spiele'!CN67="",'alle Spiele'!CO67=""),0,IF(AND('alle Spiele'!$H67='alle Spiele'!CN67,'alle Spiele'!$J67='alle Spiele'!CO67),Punktsystem!$B$5,IF(OR(AND('alle Spiele'!$H67-'alle Spiele'!$J67&lt;0,'alle Spiele'!CN67-'alle Spiele'!CO67&lt;0),AND('alle Spiele'!$H67-'alle Spiele'!$J67&gt;0,'alle Spiele'!CN67-'alle Spiele'!CO67&gt;0),AND('alle Spiele'!$H67-'alle Spiele'!$J67=0,'alle Spiele'!CN67-'alle Spiele'!CO67=0)),Punktsystem!$B$6,0)))</f>
        <v>0</v>
      </c>
      <c r="CO67" s="226">
        <f>IF(CN67=Punktsystem!$B$6,IF(AND(Punktsystem!$D$9&lt;&gt;"",'alle Spiele'!$H67-'alle Spiele'!$J67='alle Spiele'!CN67-'alle Spiele'!CO67,'alle Spiele'!$H67&lt;&gt;'alle Spiele'!$J67),Punktsystem!$B$9,0)+IF(AND(Punktsystem!$D$11&lt;&gt;"",OR('alle Spiele'!$H67='alle Spiele'!CN67,'alle Spiele'!$J67='alle Spiele'!CO67)),Punktsystem!$B$11,0)+IF(AND(Punktsystem!$D$10&lt;&gt;"",'alle Spiele'!$H67='alle Spiele'!$J67,'alle Spiele'!CN67='alle Spiele'!CO67,ABS('alle Spiele'!$H67-'alle Spiele'!CN67)=1),Punktsystem!$B$10,0),0)</f>
        <v>0</v>
      </c>
      <c r="CP67" s="227">
        <f>IF(CN67=Punktsystem!$B$5,IF(AND(Punktsystem!$I$14&lt;&gt;"",'alle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CQ67" s="231">
        <f>IF(OR('alle Spiele'!CQ67="",'alle Spiele'!CR67=""),0,IF(AND('alle Spiele'!$H67='alle Spiele'!CQ67,'alle Spiele'!$J67='alle Spiele'!CR67),Punktsystem!$B$5,IF(OR(AND('alle Spiele'!$H67-'alle Spiele'!$J67&lt;0,'alle Spiele'!CQ67-'alle Spiele'!CR67&lt;0),AND('alle Spiele'!$H67-'alle Spiele'!$J67&gt;0,'alle Spiele'!CQ67-'alle Spiele'!CR67&gt;0),AND('alle Spiele'!$H67-'alle Spiele'!$J67=0,'alle Spiele'!CQ67-'alle Spiele'!CR67=0)),Punktsystem!$B$6,0)))</f>
        <v>0</v>
      </c>
      <c r="CR67" s="226">
        <f>IF(CQ67=Punktsystem!$B$6,IF(AND(Punktsystem!$D$9&lt;&gt;"",'alle Spiele'!$H67-'alle Spiele'!$J67='alle Spiele'!CQ67-'alle Spiele'!CR67,'alle Spiele'!$H67&lt;&gt;'alle Spiele'!$J67),Punktsystem!$B$9,0)+IF(AND(Punktsystem!$D$11&lt;&gt;"",OR('alle Spiele'!$H67='alle Spiele'!CQ67,'alle Spiele'!$J67='alle Spiele'!CR67)),Punktsystem!$B$11,0)+IF(AND(Punktsystem!$D$10&lt;&gt;"",'alle Spiele'!$H67='alle Spiele'!$J67,'alle Spiele'!CQ67='alle Spiele'!CR67,ABS('alle Spiele'!$H67-'alle Spiele'!CQ67)=1),Punktsystem!$B$10,0),0)</f>
        <v>0</v>
      </c>
      <c r="CS67" s="227">
        <f>IF(CQ67=Punktsystem!$B$5,IF(AND(Punktsystem!$I$14&lt;&gt;"",'alle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CT67" s="231">
        <f>IF(OR('alle Spiele'!CT67="",'alle Spiele'!CU67=""),0,IF(AND('alle Spiele'!$H67='alle Spiele'!CT67,'alle Spiele'!$J67='alle Spiele'!CU67),Punktsystem!$B$5,IF(OR(AND('alle Spiele'!$H67-'alle Spiele'!$J67&lt;0,'alle Spiele'!CT67-'alle Spiele'!CU67&lt;0),AND('alle Spiele'!$H67-'alle Spiele'!$J67&gt;0,'alle Spiele'!CT67-'alle Spiele'!CU67&gt;0),AND('alle Spiele'!$H67-'alle Spiele'!$J67=0,'alle Spiele'!CT67-'alle Spiele'!CU67=0)),Punktsystem!$B$6,0)))</f>
        <v>0</v>
      </c>
      <c r="CU67" s="226">
        <f>IF(CT67=Punktsystem!$B$6,IF(AND(Punktsystem!$D$9&lt;&gt;"",'alle Spiele'!$H67-'alle Spiele'!$J67='alle Spiele'!CT67-'alle Spiele'!CU67,'alle Spiele'!$H67&lt;&gt;'alle Spiele'!$J67),Punktsystem!$B$9,0)+IF(AND(Punktsystem!$D$11&lt;&gt;"",OR('alle Spiele'!$H67='alle Spiele'!CT67,'alle Spiele'!$J67='alle Spiele'!CU67)),Punktsystem!$B$11,0)+IF(AND(Punktsystem!$D$10&lt;&gt;"",'alle Spiele'!$H67='alle Spiele'!$J67,'alle Spiele'!CT67='alle Spiele'!CU67,ABS('alle Spiele'!$H67-'alle Spiele'!CT67)=1),Punktsystem!$B$10,0),0)</f>
        <v>0</v>
      </c>
      <c r="CV67" s="227">
        <f>IF(CT67=Punktsystem!$B$5,IF(AND(Punktsystem!$I$14&lt;&gt;"",'alle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CW67" s="231">
        <f>IF(OR('alle Spiele'!CW67="",'alle Spiele'!CX67=""),0,IF(AND('alle Spiele'!$H67='alle Spiele'!CW67,'alle Spiele'!$J67='alle Spiele'!CX67),Punktsystem!$B$5,IF(OR(AND('alle Spiele'!$H67-'alle Spiele'!$J67&lt;0,'alle Spiele'!CW67-'alle Spiele'!CX67&lt;0),AND('alle Spiele'!$H67-'alle Spiele'!$J67&gt;0,'alle Spiele'!CW67-'alle Spiele'!CX67&gt;0),AND('alle Spiele'!$H67-'alle Spiele'!$J67=0,'alle Spiele'!CW67-'alle Spiele'!CX67=0)),Punktsystem!$B$6,0)))</f>
        <v>0</v>
      </c>
      <c r="CX67" s="226">
        <f>IF(CW67=Punktsystem!$B$6,IF(AND(Punktsystem!$D$9&lt;&gt;"",'alle Spiele'!$H67-'alle Spiele'!$J67='alle Spiele'!CW67-'alle Spiele'!CX67,'alle Spiele'!$H67&lt;&gt;'alle Spiele'!$J67),Punktsystem!$B$9,0)+IF(AND(Punktsystem!$D$11&lt;&gt;"",OR('alle Spiele'!$H67='alle Spiele'!CW67,'alle Spiele'!$J67='alle Spiele'!CX67)),Punktsystem!$B$11,0)+IF(AND(Punktsystem!$D$10&lt;&gt;"",'alle Spiele'!$H67='alle Spiele'!$J67,'alle Spiele'!CW67='alle Spiele'!CX67,ABS('alle Spiele'!$H67-'alle Spiele'!CW67)=1),Punktsystem!$B$10,0),0)</f>
        <v>0</v>
      </c>
      <c r="CY67" s="227">
        <f>IF(CW67=Punktsystem!$B$5,IF(AND(Punktsystem!$I$14&lt;&gt;"",'alle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CZ67" s="231">
        <f>IF(OR('alle Spiele'!CZ67="",'alle Spiele'!DA67=""),0,IF(AND('alle Spiele'!$H67='alle Spiele'!CZ67,'alle Spiele'!$J67='alle Spiele'!DA67),Punktsystem!$B$5,IF(OR(AND('alle Spiele'!$H67-'alle Spiele'!$J67&lt;0,'alle Spiele'!CZ67-'alle Spiele'!DA67&lt;0),AND('alle Spiele'!$H67-'alle Spiele'!$J67&gt;0,'alle Spiele'!CZ67-'alle Spiele'!DA67&gt;0),AND('alle Spiele'!$H67-'alle Spiele'!$J67=0,'alle Spiele'!CZ67-'alle Spiele'!DA67=0)),Punktsystem!$B$6,0)))</f>
        <v>0</v>
      </c>
      <c r="DA67" s="226">
        <f>IF(CZ67=Punktsystem!$B$6,IF(AND(Punktsystem!$D$9&lt;&gt;"",'alle Spiele'!$H67-'alle Spiele'!$J67='alle Spiele'!CZ67-'alle Spiele'!DA67,'alle Spiele'!$H67&lt;&gt;'alle Spiele'!$J67),Punktsystem!$B$9,0)+IF(AND(Punktsystem!$D$11&lt;&gt;"",OR('alle Spiele'!$H67='alle Spiele'!CZ67,'alle Spiele'!$J67='alle Spiele'!DA67)),Punktsystem!$B$11,0)+IF(AND(Punktsystem!$D$10&lt;&gt;"",'alle Spiele'!$H67='alle Spiele'!$J67,'alle Spiele'!CZ67='alle Spiele'!DA67,ABS('alle Spiele'!$H67-'alle Spiele'!CZ67)=1),Punktsystem!$B$10,0),0)</f>
        <v>0</v>
      </c>
      <c r="DB67" s="227">
        <f>IF(CZ67=Punktsystem!$B$5,IF(AND(Punktsystem!$I$14&lt;&gt;"",'alle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DC67" s="231">
        <f>IF(OR('alle Spiele'!DC67="",'alle Spiele'!DD67=""),0,IF(AND('alle Spiele'!$H67='alle Spiele'!DC67,'alle Spiele'!$J67='alle Spiele'!DD67),Punktsystem!$B$5,IF(OR(AND('alle Spiele'!$H67-'alle Spiele'!$J67&lt;0,'alle Spiele'!DC67-'alle Spiele'!DD67&lt;0),AND('alle Spiele'!$H67-'alle Spiele'!$J67&gt;0,'alle Spiele'!DC67-'alle Spiele'!DD67&gt;0),AND('alle Spiele'!$H67-'alle Spiele'!$J67=0,'alle Spiele'!DC67-'alle Spiele'!DD67=0)),Punktsystem!$B$6,0)))</f>
        <v>0</v>
      </c>
      <c r="DD67" s="226">
        <f>IF(DC67=Punktsystem!$B$6,IF(AND(Punktsystem!$D$9&lt;&gt;"",'alle Spiele'!$H67-'alle Spiele'!$J67='alle Spiele'!DC67-'alle Spiele'!DD67,'alle Spiele'!$H67&lt;&gt;'alle Spiele'!$J67),Punktsystem!$B$9,0)+IF(AND(Punktsystem!$D$11&lt;&gt;"",OR('alle Spiele'!$H67='alle Spiele'!DC67,'alle Spiele'!$J67='alle Spiele'!DD67)),Punktsystem!$B$11,0)+IF(AND(Punktsystem!$D$10&lt;&gt;"",'alle Spiele'!$H67='alle Spiele'!$J67,'alle Spiele'!DC67='alle Spiele'!DD67,ABS('alle Spiele'!$H67-'alle Spiele'!DC67)=1),Punktsystem!$B$10,0),0)</f>
        <v>0</v>
      </c>
      <c r="DE67" s="227">
        <f>IF(DC67=Punktsystem!$B$5,IF(AND(Punktsystem!$I$14&lt;&gt;"",'alle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DF67" s="231">
        <f>IF(OR('alle Spiele'!DF67="",'alle Spiele'!DG67=""),0,IF(AND('alle Spiele'!$H67='alle Spiele'!DF67,'alle Spiele'!$J67='alle Spiele'!DG67),Punktsystem!$B$5,IF(OR(AND('alle Spiele'!$H67-'alle Spiele'!$J67&lt;0,'alle Spiele'!DF67-'alle Spiele'!DG67&lt;0),AND('alle Spiele'!$H67-'alle Spiele'!$J67&gt;0,'alle Spiele'!DF67-'alle Spiele'!DG67&gt;0),AND('alle Spiele'!$H67-'alle Spiele'!$J67=0,'alle Spiele'!DF67-'alle Spiele'!DG67=0)),Punktsystem!$B$6,0)))</f>
        <v>0</v>
      </c>
      <c r="DG67" s="226">
        <f>IF(DF67=Punktsystem!$B$6,IF(AND(Punktsystem!$D$9&lt;&gt;"",'alle Spiele'!$H67-'alle Spiele'!$J67='alle Spiele'!DF67-'alle Spiele'!DG67,'alle Spiele'!$H67&lt;&gt;'alle Spiele'!$J67),Punktsystem!$B$9,0)+IF(AND(Punktsystem!$D$11&lt;&gt;"",OR('alle Spiele'!$H67='alle Spiele'!DF67,'alle Spiele'!$J67='alle Spiele'!DG67)),Punktsystem!$B$11,0)+IF(AND(Punktsystem!$D$10&lt;&gt;"",'alle Spiele'!$H67='alle Spiele'!$J67,'alle Spiele'!DF67='alle Spiele'!DG67,ABS('alle Spiele'!$H67-'alle Spiele'!DF67)=1),Punktsystem!$B$10,0),0)</f>
        <v>0</v>
      </c>
      <c r="DH67" s="227">
        <f>IF(DF67=Punktsystem!$B$5,IF(AND(Punktsystem!$I$14&lt;&gt;"",'alle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DI67" s="231">
        <f>IF(OR('alle Spiele'!DI67="",'alle Spiele'!DJ67=""),0,IF(AND('alle Spiele'!$H67='alle Spiele'!DI67,'alle Spiele'!$J67='alle Spiele'!DJ67),Punktsystem!$B$5,IF(OR(AND('alle Spiele'!$H67-'alle Spiele'!$J67&lt;0,'alle Spiele'!DI67-'alle Spiele'!DJ67&lt;0),AND('alle Spiele'!$H67-'alle Spiele'!$J67&gt;0,'alle Spiele'!DI67-'alle Spiele'!DJ67&gt;0),AND('alle Spiele'!$H67-'alle Spiele'!$J67=0,'alle Spiele'!DI67-'alle Spiele'!DJ67=0)),Punktsystem!$B$6,0)))</f>
        <v>0</v>
      </c>
      <c r="DJ67" s="226">
        <f>IF(DI67=Punktsystem!$B$6,IF(AND(Punktsystem!$D$9&lt;&gt;"",'alle Spiele'!$H67-'alle Spiele'!$J67='alle Spiele'!DI67-'alle Spiele'!DJ67,'alle Spiele'!$H67&lt;&gt;'alle Spiele'!$J67),Punktsystem!$B$9,0)+IF(AND(Punktsystem!$D$11&lt;&gt;"",OR('alle Spiele'!$H67='alle Spiele'!DI67,'alle Spiele'!$J67='alle Spiele'!DJ67)),Punktsystem!$B$11,0)+IF(AND(Punktsystem!$D$10&lt;&gt;"",'alle Spiele'!$H67='alle Spiele'!$J67,'alle Spiele'!DI67='alle Spiele'!DJ67,ABS('alle Spiele'!$H67-'alle Spiele'!DI67)=1),Punktsystem!$B$10,0),0)</f>
        <v>0</v>
      </c>
      <c r="DK67" s="227">
        <f>IF(DI67=Punktsystem!$B$5,IF(AND(Punktsystem!$I$14&lt;&gt;"",'alle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DL67" s="231">
        <f>IF(OR('alle Spiele'!DL67="",'alle Spiele'!DM67=""),0,IF(AND('alle Spiele'!$H67='alle Spiele'!DL67,'alle Spiele'!$J67='alle Spiele'!DM67),Punktsystem!$B$5,IF(OR(AND('alle Spiele'!$H67-'alle Spiele'!$J67&lt;0,'alle Spiele'!DL67-'alle Spiele'!DM67&lt;0),AND('alle Spiele'!$H67-'alle Spiele'!$J67&gt;0,'alle Spiele'!DL67-'alle Spiele'!DM67&gt;0),AND('alle Spiele'!$H67-'alle Spiele'!$J67=0,'alle Spiele'!DL67-'alle Spiele'!DM67=0)),Punktsystem!$B$6,0)))</f>
        <v>0</v>
      </c>
      <c r="DM67" s="226">
        <f>IF(DL67=Punktsystem!$B$6,IF(AND(Punktsystem!$D$9&lt;&gt;"",'alle Spiele'!$H67-'alle Spiele'!$J67='alle Spiele'!DL67-'alle Spiele'!DM67,'alle Spiele'!$H67&lt;&gt;'alle Spiele'!$J67),Punktsystem!$B$9,0)+IF(AND(Punktsystem!$D$11&lt;&gt;"",OR('alle Spiele'!$H67='alle Spiele'!DL67,'alle Spiele'!$J67='alle Spiele'!DM67)),Punktsystem!$B$11,0)+IF(AND(Punktsystem!$D$10&lt;&gt;"",'alle Spiele'!$H67='alle Spiele'!$J67,'alle Spiele'!DL67='alle Spiele'!DM67,ABS('alle Spiele'!$H67-'alle Spiele'!DL67)=1),Punktsystem!$B$10,0),0)</f>
        <v>0</v>
      </c>
      <c r="DN67" s="227">
        <f>IF(DL67=Punktsystem!$B$5,IF(AND(Punktsystem!$I$14&lt;&gt;"",'alle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DO67" s="231">
        <f>IF(OR('alle Spiele'!DO67="",'alle Spiele'!DP67=""),0,IF(AND('alle Spiele'!$H67='alle Spiele'!DO67,'alle Spiele'!$J67='alle Spiele'!DP67),Punktsystem!$B$5,IF(OR(AND('alle Spiele'!$H67-'alle Spiele'!$J67&lt;0,'alle Spiele'!DO67-'alle Spiele'!DP67&lt;0),AND('alle Spiele'!$H67-'alle Spiele'!$J67&gt;0,'alle Spiele'!DO67-'alle Spiele'!DP67&gt;0),AND('alle Spiele'!$H67-'alle Spiele'!$J67=0,'alle Spiele'!DO67-'alle Spiele'!DP67=0)),Punktsystem!$B$6,0)))</f>
        <v>0</v>
      </c>
      <c r="DP67" s="226">
        <f>IF(DO67=Punktsystem!$B$6,IF(AND(Punktsystem!$D$9&lt;&gt;"",'alle Spiele'!$H67-'alle Spiele'!$J67='alle Spiele'!DO67-'alle Spiele'!DP67,'alle Spiele'!$H67&lt;&gt;'alle Spiele'!$J67),Punktsystem!$B$9,0)+IF(AND(Punktsystem!$D$11&lt;&gt;"",OR('alle Spiele'!$H67='alle Spiele'!DO67,'alle Spiele'!$J67='alle Spiele'!DP67)),Punktsystem!$B$11,0)+IF(AND(Punktsystem!$D$10&lt;&gt;"",'alle Spiele'!$H67='alle Spiele'!$J67,'alle Spiele'!DO67='alle Spiele'!DP67,ABS('alle Spiele'!$H67-'alle Spiele'!DO67)=1),Punktsystem!$B$10,0),0)</f>
        <v>0</v>
      </c>
      <c r="DQ67" s="227">
        <f>IF(DO67=Punktsystem!$B$5,IF(AND(Punktsystem!$I$14&lt;&gt;"",'alle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DR67" s="231">
        <f>IF(OR('alle Spiele'!DR67="",'alle Spiele'!DS67=""),0,IF(AND('alle Spiele'!$H67='alle Spiele'!DR67,'alle Spiele'!$J67='alle Spiele'!DS67),Punktsystem!$B$5,IF(OR(AND('alle Spiele'!$H67-'alle Spiele'!$J67&lt;0,'alle Spiele'!DR67-'alle Spiele'!DS67&lt;0),AND('alle Spiele'!$H67-'alle Spiele'!$J67&gt;0,'alle Spiele'!DR67-'alle Spiele'!DS67&gt;0),AND('alle Spiele'!$H67-'alle Spiele'!$J67=0,'alle Spiele'!DR67-'alle Spiele'!DS67=0)),Punktsystem!$B$6,0)))</f>
        <v>0</v>
      </c>
      <c r="DS67" s="226">
        <f>IF(DR67=Punktsystem!$B$6,IF(AND(Punktsystem!$D$9&lt;&gt;"",'alle Spiele'!$H67-'alle Spiele'!$J67='alle Spiele'!DR67-'alle Spiele'!DS67,'alle Spiele'!$H67&lt;&gt;'alle Spiele'!$J67),Punktsystem!$B$9,0)+IF(AND(Punktsystem!$D$11&lt;&gt;"",OR('alle Spiele'!$H67='alle Spiele'!DR67,'alle Spiele'!$J67='alle Spiele'!DS67)),Punktsystem!$B$11,0)+IF(AND(Punktsystem!$D$10&lt;&gt;"",'alle Spiele'!$H67='alle Spiele'!$J67,'alle Spiele'!DR67='alle Spiele'!DS67,ABS('alle Spiele'!$H67-'alle Spiele'!DR67)=1),Punktsystem!$B$10,0),0)</f>
        <v>0</v>
      </c>
      <c r="DT67" s="227">
        <f>IF(DR67=Punktsystem!$B$5,IF(AND(Punktsystem!$I$14&lt;&gt;"",'alle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DU67" s="231">
        <f>IF(OR('alle Spiele'!DU67="",'alle Spiele'!DV67=""),0,IF(AND('alle Spiele'!$H67='alle Spiele'!DU67,'alle Spiele'!$J67='alle Spiele'!DV67),Punktsystem!$B$5,IF(OR(AND('alle Spiele'!$H67-'alle Spiele'!$J67&lt;0,'alle Spiele'!DU67-'alle Spiele'!DV67&lt;0),AND('alle Spiele'!$H67-'alle Spiele'!$J67&gt;0,'alle Spiele'!DU67-'alle Spiele'!DV67&gt;0),AND('alle Spiele'!$H67-'alle Spiele'!$J67=0,'alle Spiele'!DU67-'alle Spiele'!DV67=0)),Punktsystem!$B$6,0)))</f>
        <v>0</v>
      </c>
      <c r="DV67" s="226">
        <f>IF(DU67=Punktsystem!$B$6,IF(AND(Punktsystem!$D$9&lt;&gt;"",'alle Spiele'!$H67-'alle Spiele'!$J67='alle Spiele'!DU67-'alle Spiele'!DV67,'alle Spiele'!$H67&lt;&gt;'alle Spiele'!$J67),Punktsystem!$B$9,0)+IF(AND(Punktsystem!$D$11&lt;&gt;"",OR('alle Spiele'!$H67='alle Spiele'!DU67,'alle Spiele'!$J67='alle Spiele'!DV67)),Punktsystem!$B$11,0)+IF(AND(Punktsystem!$D$10&lt;&gt;"",'alle Spiele'!$H67='alle Spiele'!$J67,'alle Spiele'!DU67='alle Spiele'!DV67,ABS('alle Spiele'!$H67-'alle Spiele'!DU67)=1),Punktsystem!$B$10,0),0)</f>
        <v>0</v>
      </c>
      <c r="DW67" s="227">
        <f>IF(DU67=Punktsystem!$B$5,IF(AND(Punktsystem!$I$14&lt;&gt;"",'alle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DX67" s="231">
        <f>IF(OR('alle Spiele'!DX67="",'alle Spiele'!DY67=""),0,IF(AND('alle Spiele'!$H67='alle Spiele'!DX67,'alle Spiele'!$J67='alle Spiele'!DY67),Punktsystem!$B$5,IF(OR(AND('alle Spiele'!$H67-'alle Spiele'!$J67&lt;0,'alle Spiele'!DX67-'alle Spiele'!DY67&lt;0),AND('alle Spiele'!$H67-'alle Spiele'!$J67&gt;0,'alle Spiele'!DX67-'alle Spiele'!DY67&gt;0),AND('alle Spiele'!$H67-'alle Spiele'!$J67=0,'alle Spiele'!DX67-'alle Spiele'!DY67=0)),Punktsystem!$B$6,0)))</f>
        <v>0</v>
      </c>
      <c r="DY67" s="226">
        <f>IF(DX67=Punktsystem!$B$6,IF(AND(Punktsystem!$D$9&lt;&gt;"",'alle Spiele'!$H67-'alle Spiele'!$J67='alle Spiele'!DX67-'alle Spiele'!DY67,'alle Spiele'!$H67&lt;&gt;'alle Spiele'!$J67),Punktsystem!$B$9,0)+IF(AND(Punktsystem!$D$11&lt;&gt;"",OR('alle Spiele'!$H67='alle Spiele'!DX67,'alle Spiele'!$J67='alle Spiele'!DY67)),Punktsystem!$B$11,0)+IF(AND(Punktsystem!$D$10&lt;&gt;"",'alle Spiele'!$H67='alle Spiele'!$J67,'alle Spiele'!DX67='alle Spiele'!DY67,ABS('alle Spiele'!$H67-'alle Spiele'!DX67)=1),Punktsystem!$B$10,0),0)</f>
        <v>0</v>
      </c>
      <c r="DZ67" s="227">
        <f>IF(DX67=Punktsystem!$B$5,IF(AND(Punktsystem!$I$14&lt;&gt;"",'alle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EA67" s="231">
        <f>IF(OR('alle Spiele'!EA67="",'alle Spiele'!EB67=""),0,IF(AND('alle Spiele'!$H67='alle Spiele'!EA67,'alle Spiele'!$J67='alle Spiele'!EB67),Punktsystem!$B$5,IF(OR(AND('alle Spiele'!$H67-'alle Spiele'!$J67&lt;0,'alle Spiele'!EA67-'alle Spiele'!EB67&lt;0),AND('alle Spiele'!$H67-'alle Spiele'!$J67&gt;0,'alle Spiele'!EA67-'alle Spiele'!EB67&gt;0),AND('alle Spiele'!$H67-'alle Spiele'!$J67=0,'alle Spiele'!EA67-'alle Spiele'!EB67=0)),Punktsystem!$B$6,0)))</f>
        <v>0</v>
      </c>
      <c r="EB67" s="226">
        <f>IF(EA67=Punktsystem!$B$6,IF(AND(Punktsystem!$D$9&lt;&gt;"",'alle Spiele'!$H67-'alle Spiele'!$J67='alle Spiele'!EA67-'alle Spiele'!EB67,'alle Spiele'!$H67&lt;&gt;'alle Spiele'!$J67),Punktsystem!$B$9,0)+IF(AND(Punktsystem!$D$11&lt;&gt;"",OR('alle Spiele'!$H67='alle Spiele'!EA67,'alle Spiele'!$J67='alle Spiele'!EB67)),Punktsystem!$B$11,0)+IF(AND(Punktsystem!$D$10&lt;&gt;"",'alle Spiele'!$H67='alle Spiele'!$J67,'alle Spiele'!EA67='alle Spiele'!EB67,ABS('alle Spiele'!$H67-'alle Spiele'!EA67)=1),Punktsystem!$B$10,0),0)</f>
        <v>0</v>
      </c>
      <c r="EC67" s="227">
        <f>IF(EA67=Punktsystem!$B$5,IF(AND(Punktsystem!$I$14&lt;&gt;"",'alle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ED67" s="231">
        <f>IF(OR('alle Spiele'!ED67="",'alle Spiele'!EE67=""),0,IF(AND('alle Spiele'!$H67='alle Spiele'!ED67,'alle Spiele'!$J67='alle Spiele'!EE67),Punktsystem!$B$5,IF(OR(AND('alle Spiele'!$H67-'alle Spiele'!$J67&lt;0,'alle Spiele'!ED67-'alle Spiele'!EE67&lt;0),AND('alle Spiele'!$H67-'alle Spiele'!$J67&gt;0,'alle Spiele'!ED67-'alle Spiele'!EE67&gt;0),AND('alle Spiele'!$H67-'alle Spiele'!$J67=0,'alle Spiele'!ED67-'alle Spiele'!EE67=0)),Punktsystem!$B$6,0)))</f>
        <v>0</v>
      </c>
      <c r="EE67" s="226">
        <f>IF(ED67=Punktsystem!$B$6,IF(AND(Punktsystem!$D$9&lt;&gt;"",'alle Spiele'!$H67-'alle Spiele'!$J67='alle Spiele'!ED67-'alle Spiele'!EE67,'alle Spiele'!$H67&lt;&gt;'alle Spiele'!$J67),Punktsystem!$B$9,0)+IF(AND(Punktsystem!$D$11&lt;&gt;"",OR('alle Spiele'!$H67='alle Spiele'!ED67,'alle Spiele'!$J67='alle Spiele'!EE67)),Punktsystem!$B$11,0)+IF(AND(Punktsystem!$D$10&lt;&gt;"",'alle Spiele'!$H67='alle Spiele'!$J67,'alle Spiele'!ED67='alle Spiele'!EE67,ABS('alle Spiele'!$H67-'alle Spiele'!ED67)=1),Punktsystem!$B$10,0),0)</f>
        <v>0</v>
      </c>
      <c r="EF67" s="227">
        <f>IF(ED67=Punktsystem!$B$5,IF(AND(Punktsystem!$I$14&lt;&gt;"",'alle Spiele'!$H67+'alle Spiele'!$J67&gt;Punktsystem!$D$14),('alle Spiele'!$H67+'alle Spiele'!$J67-Punktsystem!$D$14)*Punktsystem!$F$14,0)+IF(AND(Punktsystem!$I$15&lt;&gt;"",ABS('alle Spiele'!$H67-'alle Spiele'!$J67)&gt;Punktsystem!$D$15),(ABS('alle Spiele'!$H67-'alle Spiele'!$J67)-Punktsystem!$D$15)*Punktsystem!$F$15,0),0)</f>
        <v>0</v>
      </c>
      <c r="EG67" s="231">
        <f>IF(OR('alle Spiele'!EG67="",'alle Spiele'!EH67=""),0,IF(AND('alle Spiele'!$H67='alle Spiele'!EG67,'alle Spiele'!$J67='alle Spiele'!EH67),Punktsystem!$B$5,IF(OR(AND('alle Spiele'!$H67-'alle Spiele'!$J67&lt;0,'alle Spiele'!EG67-'alle Spiele'!EH67&lt;0),AND('alle Spiele'!$H67-'alle Spiele'!$J67&gt;0,'alle Spiele'!EG67-'alle Spiele'!EH67&gt;0),AND('alle Spiele'!$H67-'alle Spiele'!$J67=0,'alle Spiele'!EG67-'alle Spiele'!EH67=0)),Punktsystem!$B$6,0)))</f>
        <v>0</v>
      </c>
      <c r="EH67" s="226">
        <f>IF(EG67=Punktsystem!$B$6,IF(AND(Punktsystem!$D$9&lt;&gt;"",'alle Spiele'!$H67-'alle Spiele'!$J67='alle Spiele'!EG67-'alle Spiele'!EH67,'alle Spiele'!$H67&lt;&gt;'alle Spiele'!$J67),Punktsystem!$B$9,0)+IF(AND(Punktsystem!$D$11&lt;&gt;"",OR('alle Spiele'!$H67='alle Spiele'!EG67,'alle Spiele'!$J67='alle Spiele'!EH67)),Punktsystem!$B$11,0)+IF(AND(Punktsystem!$D$10&lt;&gt;"",'alle Spiele'!$H67='alle Spiele'!$J67,'alle Spiele'!EG67='alle Spiele'!EH67,ABS('alle Spiele'!$H67-'alle Spiele'!EG67)=1),Punktsystem!$B$10,0),0)</f>
        <v>0</v>
      </c>
      <c r="EI67" s="227">
        <f>IF(EG67=Punktsystem!$B$5,IF(AND(Punktsystem!$I$14&lt;&gt;"",'alle Spiele'!$H67+'alle Spiele'!$J67&gt;Punktsystem!$D$14),('alle Spiele'!$H67+'alle Spiele'!$J67-Punktsystem!$D$14)*Punktsystem!$F$14,0)+IF(AND(Punktsystem!$I$15&lt;&gt;"",ABS('alle Spiele'!$H67-'alle Spiele'!$J67)&gt;Punktsystem!$D$15),(ABS('alle Spiele'!$H67-'alle Spiele'!$J67)-Punktsystem!$D$15)*Punktsystem!$F$15,0),0)</f>
        <v>0</v>
      </c>
    </row>
    <row r="68" spans="1:139" x14ac:dyDescent="0.2"/>
  </sheetData>
  <sheetProtection sheet="1" objects="1" scenarios="1" selectLockedCells="1"/>
  <mergeCells count="40">
    <mergeCell ref="T2:V2"/>
    <mergeCell ref="W2:Y2"/>
    <mergeCell ref="Z2:AB2"/>
    <mergeCell ref="AC2:AE2"/>
    <mergeCell ref="AF2:AH2"/>
    <mergeCell ref="AI2:AK2"/>
    <mergeCell ref="AL2:AN2"/>
    <mergeCell ref="AO2:AQ2"/>
    <mergeCell ref="AR2:AT2"/>
    <mergeCell ref="AU2:AW2"/>
    <mergeCell ref="AX2:AZ2"/>
    <mergeCell ref="BA2:BC2"/>
    <mergeCell ref="BD2:BF2"/>
    <mergeCell ref="BG2:BI2"/>
    <mergeCell ref="BJ2:BL2"/>
    <mergeCell ref="BM2:BO2"/>
    <mergeCell ref="BP2:BR2"/>
    <mergeCell ref="BS2:BU2"/>
    <mergeCell ref="BV2:BX2"/>
    <mergeCell ref="BY2:CA2"/>
    <mergeCell ref="CB2:CD2"/>
    <mergeCell ref="CE2:CG2"/>
    <mergeCell ref="CH2:CJ2"/>
    <mergeCell ref="CK2:CM2"/>
    <mergeCell ref="CN2:CP2"/>
    <mergeCell ref="CQ2:CS2"/>
    <mergeCell ref="CT2:CV2"/>
    <mergeCell ref="CW2:CY2"/>
    <mergeCell ref="CZ2:DB2"/>
    <mergeCell ref="DC2:DE2"/>
    <mergeCell ref="DF2:DH2"/>
    <mergeCell ref="DI2:DK2"/>
    <mergeCell ref="DL2:DN2"/>
    <mergeCell ref="DO2:DQ2"/>
    <mergeCell ref="EG2:EI2"/>
    <mergeCell ref="DR2:DT2"/>
    <mergeCell ref="DU2:DW2"/>
    <mergeCell ref="DX2:DZ2"/>
    <mergeCell ref="EA2:EC2"/>
    <mergeCell ref="ED2:EF2"/>
  </mergeCells>
  <conditionalFormatting sqref="T4:EI67">
    <cfRule type="colorScale" priority="1">
      <colorScale>
        <cfvo type="min"/>
        <cfvo type="max"/>
        <color rgb="FFFCFCFF"/>
        <color theme="9" tint="-0.249977111117893"/>
      </colorScale>
    </cfRule>
  </conditionalFormatting>
  <pageMargins left="0.43307086614173229" right="0.47244094488188981" top="0.6" bottom="0.46" header="0.38" footer="0.28000000000000003"/>
  <pageSetup paperSize="9" scale="50" fitToWidth="10" orientation="landscape" horizontalDpi="300" verticalDpi="300" r:id="rId1"/>
  <headerFooter alignWithMargins="0">
    <oddHeader>&amp;LFußball-WM 2010&amp;A (gedr.: &amp;D)&amp;RWolfgang Schmidt-Sielexcontact@schmidt-sielex.de</oddHeader>
    <oddFooter>Seite &amp;P von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0000"/>
  </sheetPr>
  <dimension ref="A1:N104"/>
  <sheetViews>
    <sheetView workbookViewId="0">
      <selection activeCell="C8" sqref="C8"/>
    </sheetView>
  </sheetViews>
  <sheetFormatPr baseColWidth="10" defaultRowHeight="12.75" x14ac:dyDescent="0.2"/>
  <cols>
    <col min="1" max="1" width="6.85546875" customWidth="1"/>
    <col min="2" max="2" width="22.7109375" customWidth="1"/>
  </cols>
  <sheetData>
    <row r="1" spans="1:5" x14ac:dyDescent="0.2">
      <c r="A1" s="2" t="s">
        <v>54</v>
      </c>
    </row>
    <row r="2" spans="1:5" ht="13.5" thickBot="1" x14ac:dyDescent="0.25"/>
    <row r="3" spans="1:5" ht="13.5" thickBot="1" x14ac:dyDescent="0.25">
      <c r="A3" s="144" t="s">
        <v>53</v>
      </c>
      <c r="B3" s="145"/>
      <c r="D3" s="186" t="s">
        <v>107</v>
      </c>
      <c r="E3" s="187"/>
    </row>
    <row r="4" spans="1:5" ht="13.5" thickBot="1" x14ac:dyDescent="0.25">
      <c r="A4" s="62" t="s">
        <v>51</v>
      </c>
      <c r="B4" s="152" t="s">
        <v>52</v>
      </c>
      <c r="D4" s="191" t="s">
        <v>50</v>
      </c>
      <c r="E4" s="192" t="s">
        <v>108</v>
      </c>
    </row>
    <row r="5" spans="1:5" x14ac:dyDescent="0.2">
      <c r="A5" s="143">
        <v>11</v>
      </c>
      <c r="B5" s="159" t="s">
        <v>79</v>
      </c>
      <c r="D5" s="190" t="s">
        <v>109</v>
      </c>
      <c r="E5" s="193">
        <f>Gruppenplatzierung!A3</f>
        <v>0</v>
      </c>
    </row>
    <row r="6" spans="1:5" x14ac:dyDescent="0.2">
      <c r="A6" s="141">
        <v>12</v>
      </c>
      <c r="B6" s="160" t="s">
        <v>196</v>
      </c>
      <c r="D6" s="188" t="s">
        <v>110</v>
      </c>
      <c r="E6" s="194">
        <f>Gruppenplatzierung!A7</f>
        <v>0</v>
      </c>
    </row>
    <row r="7" spans="1:5" x14ac:dyDescent="0.2">
      <c r="A7" s="141">
        <v>13</v>
      </c>
      <c r="B7" s="160" t="s">
        <v>197</v>
      </c>
      <c r="D7" s="188" t="s">
        <v>111</v>
      </c>
      <c r="E7" s="194">
        <f>Gruppenplatzierung!A11</f>
        <v>0</v>
      </c>
    </row>
    <row r="8" spans="1:5" x14ac:dyDescent="0.2">
      <c r="A8" s="141">
        <v>14</v>
      </c>
      <c r="B8" s="160" t="s">
        <v>69</v>
      </c>
      <c r="D8" s="188" t="s">
        <v>112</v>
      </c>
      <c r="E8" s="194">
        <f>Gruppenplatzierung!A15</f>
        <v>0</v>
      </c>
    </row>
    <row r="9" spans="1:5" x14ac:dyDescent="0.2">
      <c r="A9" s="141">
        <v>21</v>
      </c>
      <c r="B9" s="160" t="s">
        <v>77</v>
      </c>
      <c r="D9" s="188" t="s">
        <v>113</v>
      </c>
      <c r="E9" s="194">
        <f>Gruppenplatzierung!A19</f>
        <v>0</v>
      </c>
    </row>
    <row r="10" spans="1:5" x14ac:dyDescent="0.2">
      <c r="A10" s="141">
        <v>22</v>
      </c>
      <c r="B10" s="160" t="s">
        <v>65</v>
      </c>
      <c r="D10" s="188" t="s">
        <v>114</v>
      </c>
      <c r="E10" s="194">
        <f>Gruppenplatzierung!A23</f>
        <v>0</v>
      </c>
    </row>
    <row r="11" spans="1:5" x14ac:dyDescent="0.2">
      <c r="A11" s="141">
        <v>23</v>
      </c>
      <c r="B11" s="160" t="s">
        <v>198</v>
      </c>
      <c r="D11" s="188" t="s">
        <v>7</v>
      </c>
      <c r="E11" s="194">
        <f>Gruppenplatzierung!A27</f>
        <v>0</v>
      </c>
    </row>
    <row r="12" spans="1:5" ht="13.5" thickBot="1" x14ac:dyDescent="0.25">
      <c r="A12" s="141">
        <v>24</v>
      </c>
      <c r="B12" s="160" t="s">
        <v>74</v>
      </c>
      <c r="D12" s="189" t="s">
        <v>115</v>
      </c>
      <c r="E12" s="195">
        <f>Gruppenplatzierung!A31</f>
        <v>0</v>
      </c>
    </row>
    <row r="13" spans="1:5" x14ac:dyDescent="0.2">
      <c r="A13" s="141">
        <v>31</v>
      </c>
      <c r="B13" s="160" t="s">
        <v>72</v>
      </c>
    </row>
    <row r="14" spans="1:5" x14ac:dyDescent="0.2">
      <c r="A14" s="141">
        <v>32</v>
      </c>
      <c r="B14" s="160" t="s">
        <v>66</v>
      </c>
    </row>
    <row r="15" spans="1:5" x14ac:dyDescent="0.2">
      <c r="A15" s="141">
        <v>33</v>
      </c>
      <c r="B15" s="160" t="s">
        <v>199</v>
      </c>
    </row>
    <row r="16" spans="1:5" x14ac:dyDescent="0.2">
      <c r="A16" s="141">
        <v>34</v>
      </c>
      <c r="B16" s="160" t="s">
        <v>200</v>
      </c>
    </row>
    <row r="17" spans="1:2" x14ac:dyDescent="0.2">
      <c r="A17" s="141">
        <v>41</v>
      </c>
      <c r="B17" s="160" t="s">
        <v>73</v>
      </c>
    </row>
    <row r="18" spans="1:2" x14ac:dyDescent="0.2">
      <c r="A18" s="141">
        <v>42</v>
      </c>
      <c r="B18" s="160" t="s">
        <v>201</v>
      </c>
    </row>
    <row r="19" spans="1:2" x14ac:dyDescent="0.2">
      <c r="A19" s="141">
        <v>43</v>
      </c>
      <c r="B19" s="160" t="s">
        <v>63</v>
      </c>
    </row>
    <row r="20" spans="1:2" x14ac:dyDescent="0.2">
      <c r="A20" s="141">
        <v>44</v>
      </c>
      <c r="B20" s="160" t="s">
        <v>75</v>
      </c>
    </row>
    <row r="21" spans="1:2" x14ac:dyDescent="0.2">
      <c r="A21" s="141">
        <v>51</v>
      </c>
      <c r="B21" s="160" t="s">
        <v>62</v>
      </c>
    </row>
    <row r="22" spans="1:2" x14ac:dyDescent="0.2">
      <c r="A22" s="141">
        <v>52</v>
      </c>
      <c r="B22" s="160" t="s">
        <v>71</v>
      </c>
    </row>
    <row r="23" spans="1:2" x14ac:dyDescent="0.2">
      <c r="A23" s="141">
        <v>53</v>
      </c>
      <c r="B23" s="160" t="s">
        <v>202</v>
      </c>
    </row>
    <row r="24" spans="1:2" x14ac:dyDescent="0.2">
      <c r="A24" s="141">
        <v>54</v>
      </c>
      <c r="B24" s="160" t="s">
        <v>203</v>
      </c>
    </row>
    <row r="25" spans="1:2" x14ac:dyDescent="0.2">
      <c r="A25" s="141">
        <v>61</v>
      </c>
      <c r="B25" s="160" t="s">
        <v>76</v>
      </c>
    </row>
    <row r="26" spans="1:2" x14ac:dyDescent="0.2">
      <c r="A26" s="141">
        <v>62</v>
      </c>
      <c r="B26" s="160" t="s">
        <v>64</v>
      </c>
    </row>
    <row r="27" spans="1:2" x14ac:dyDescent="0.2">
      <c r="A27" s="141">
        <v>63</v>
      </c>
      <c r="B27" s="160" t="s">
        <v>204</v>
      </c>
    </row>
    <row r="28" spans="1:2" x14ac:dyDescent="0.2">
      <c r="A28" s="141">
        <v>64</v>
      </c>
      <c r="B28" s="160" t="s">
        <v>205</v>
      </c>
    </row>
    <row r="29" spans="1:2" x14ac:dyDescent="0.2">
      <c r="A29" s="141">
        <v>71</v>
      </c>
      <c r="B29" s="160" t="s">
        <v>78</v>
      </c>
    </row>
    <row r="30" spans="1:2" x14ac:dyDescent="0.2">
      <c r="A30" s="141">
        <v>72</v>
      </c>
      <c r="B30" s="160" t="s">
        <v>206</v>
      </c>
    </row>
    <row r="31" spans="1:2" x14ac:dyDescent="0.2">
      <c r="A31" s="141">
        <v>73</v>
      </c>
      <c r="B31" s="160" t="s">
        <v>207</v>
      </c>
    </row>
    <row r="32" spans="1:2" x14ac:dyDescent="0.2">
      <c r="A32" s="141">
        <v>74</v>
      </c>
      <c r="B32" s="160" t="s">
        <v>70</v>
      </c>
    </row>
    <row r="33" spans="1:10" x14ac:dyDescent="0.2">
      <c r="A33" s="141">
        <v>81</v>
      </c>
      <c r="B33" s="160" t="s">
        <v>208</v>
      </c>
    </row>
    <row r="34" spans="1:10" x14ac:dyDescent="0.2">
      <c r="A34" s="141">
        <v>82</v>
      </c>
      <c r="B34" s="160" t="s">
        <v>209</v>
      </c>
    </row>
    <row r="35" spans="1:10" x14ac:dyDescent="0.2">
      <c r="A35" s="141">
        <v>83</v>
      </c>
      <c r="B35" s="160" t="s">
        <v>67</v>
      </c>
    </row>
    <row r="36" spans="1:10" ht="13.5" thickBot="1" x14ac:dyDescent="0.25">
      <c r="A36" s="142">
        <v>84</v>
      </c>
      <c r="B36" s="161" t="s">
        <v>68</v>
      </c>
    </row>
    <row r="37" spans="1:10" x14ac:dyDescent="0.2">
      <c r="G37" s="151" t="s">
        <v>85</v>
      </c>
      <c r="H37" s="296" t="s">
        <v>83</v>
      </c>
      <c r="I37" s="296"/>
    </row>
    <row r="38" spans="1:10" ht="13.5" thickBot="1" x14ac:dyDescent="0.25">
      <c r="G38" s="151" t="s">
        <v>210</v>
      </c>
      <c r="H38" s="157" t="s">
        <v>82</v>
      </c>
      <c r="I38" s="158">
        <v>0</v>
      </c>
      <c r="J38" s="148">
        <f>IF(H38="minus",-I38,I38)</f>
        <v>0</v>
      </c>
    </row>
    <row r="39" spans="1:10" ht="13.5" thickBot="1" x14ac:dyDescent="0.25">
      <c r="A39" s="44" t="s">
        <v>55</v>
      </c>
      <c r="B39" s="90"/>
      <c r="C39" s="14"/>
    </row>
    <row r="40" spans="1:10" ht="13.5" thickBot="1" x14ac:dyDescent="0.25">
      <c r="A40" s="62" t="s">
        <v>58</v>
      </c>
      <c r="B40" s="175" t="s">
        <v>1</v>
      </c>
      <c r="C40" s="175" t="s">
        <v>211</v>
      </c>
      <c r="D40" s="175" t="s">
        <v>56</v>
      </c>
      <c r="E40" s="175" t="s">
        <v>57</v>
      </c>
      <c r="F40" s="175" t="s">
        <v>59</v>
      </c>
      <c r="G40" s="175" t="s">
        <v>60</v>
      </c>
      <c r="H40" s="176" t="s">
        <v>80</v>
      </c>
      <c r="I40" s="177" t="s">
        <v>81</v>
      </c>
    </row>
    <row r="41" spans="1:10" x14ac:dyDescent="0.2">
      <c r="A41" s="143">
        <v>1</v>
      </c>
      <c r="B41" s="252">
        <v>43265</v>
      </c>
      <c r="C41" s="253">
        <v>0.70833333333333337</v>
      </c>
      <c r="D41" s="254">
        <v>11</v>
      </c>
      <c r="E41" s="254">
        <v>12</v>
      </c>
      <c r="F41" s="172" t="str">
        <f t="shared" ref="F41:F88" si="0">VLOOKUP(D41,Teams,2)</f>
        <v>Russland</v>
      </c>
      <c r="G41" s="172" t="str">
        <f t="shared" ref="G41:G88" si="1">VLOOKUP(E41,Teams,2)</f>
        <v>Saudi-Arabien</v>
      </c>
      <c r="H41" s="173">
        <f>B41+C41+$J$38</f>
        <v>43265.708333333336</v>
      </c>
      <c r="I41" s="174">
        <f>H41</f>
        <v>43265.708333333336</v>
      </c>
    </row>
    <row r="42" spans="1:10" x14ac:dyDescent="0.2">
      <c r="A42" s="141">
        <v>2</v>
      </c>
      <c r="B42" s="255">
        <v>43266</v>
      </c>
      <c r="C42" s="256">
        <v>0.58333333333333337</v>
      </c>
      <c r="D42" s="257">
        <v>13</v>
      </c>
      <c r="E42" s="257">
        <v>14</v>
      </c>
      <c r="F42" s="140" t="str">
        <f t="shared" si="0"/>
        <v>Ägypten</v>
      </c>
      <c r="G42" s="140" t="str">
        <f t="shared" si="1"/>
        <v>Uruguay</v>
      </c>
      <c r="H42" s="147">
        <f t="shared" ref="H42:H104" si="2">B42+C42+$J$38</f>
        <v>43266.583333333336</v>
      </c>
      <c r="I42" s="168">
        <f t="shared" ref="I42:I104" si="3">H42</f>
        <v>43266.583333333336</v>
      </c>
    </row>
    <row r="43" spans="1:10" x14ac:dyDescent="0.2">
      <c r="A43" s="141">
        <v>3</v>
      </c>
      <c r="B43" s="255">
        <v>43266</v>
      </c>
      <c r="C43" s="256">
        <v>0.70833333333333337</v>
      </c>
      <c r="D43" s="257">
        <v>23</v>
      </c>
      <c r="E43" s="257">
        <v>24</v>
      </c>
      <c r="F43" s="140" t="str">
        <f t="shared" si="0"/>
        <v>Marokko</v>
      </c>
      <c r="G43" s="140" t="str">
        <f t="shared" si="1"/>
        <v>Iran</v>
      </c>
      <c r="H43" s="147">
        <f t="shared" si="2"/>
        <v>43266.708333333336</v>
      </c>
      <c r="I43" s="168">
        <f t="shared" si="3"/>
        <v>43266.708333333336</v>
      </c>
    </row>
    <row r="44" spans="1:10" x14ac:dyDescent="0.2">
      <c r="A44" s="141">
        <v>4</v>
      </c>
      <c r="B44" s="255">
        <v>43266</v>
      </c>
      <c r="C44" s="256">
        <v>0.83333333333333337</v>
      </c>
      <c r="D44" s="257">
        <v>21</v>
      </c>
      <c r="E44" s="257">
        <v>22</v>
      </c>
      <c r="F44" s="140" t="str">
        <f t="shared" si="0"/>
        <v>Portugal</v>
      </c>
      <c r="G44" s="140" t="str">
        <f t="shared" si="1"/>
        <v>Spanien</v>
      </c>
      <c r="H44" s="147">
        <f t="shared" si="2"/>
        <v>43266.833333333336</v>
      </c>
      <c r="I44" s="168">
        <f t="shared" si="3"/>
        <v>43266.833333333336</v>
      </c>
    </row>
    <row r="45" spans="1:10" x14ac:dyDescent="0.2">
      <c r="A45" s="141">
        <v>5</v>
      </c>
      <c r="B45" s="255">
        <v>43267</v>
      </c>
      <c r="C45" s="256">
        <v>0.5</v>
      </c>
      <c r="D45" s="257">
        <v>31</v>
      </c>
      <c r="E45" s="257">
        <v>32</v>
      </c>
      <c r="F45" s="140" t="str">
        <f t="shared" si="0"/>
        <v>Frankreich</v>
      </c>
      <c r="G45" s="140" t="str">
        <f t="shared" si="1"/>
        <v>Australien</v>
      </c>
      <c r="H45" s="147">
        <f t="shared" si="2"/>
        <v>43267.5</v>
      </c>
      <c r="I45" s="168">
        <f t="shared" si="3"/>
        <v>43267.5</v>
      </c>
    </row>
    <row r="46" spans="1:10" x14ac:dyDescent="0.2">
      <c r="A46" s="141">
        <v>6</v>
      </c>
      <c r="B46" s="255">
        <v>43267</v>
      </c>
      <c r="C46" s="256">
        <v>0.625</v>
      </c>
      <c r="D46" s="257">
        <v>41</v>
      </c>
      <c r="E46" s="257">
        <v>42</v>
      </c>
      <c r="F46" s="140" t="str">
        <f t="shared" si="0"/>
        <v>Argentinien</v>
      </c>
      <c r="G46" s="140" t="str">
        <f t="shared" si="1"/>
        <v>Island</v>
      </c>
      <c r="H46" s="147">
        <f t="shared" si="2"/>
        <v>43267.625</v>
      </c>
      <c r="I46" s="168">
        <f t="shared" si="3"/>
        <v>43267.625</v>
      </c>
    </row>
    <row r="47" spans="1:10" x14ac:dyDescent="0.2">
      <c r="A47" s="141">
        <v>7</v>
      </c>
      <c r="B47" s="255">
        <v>43267</v>
      </c>
      <c r="C47" s="256">
        <v>0.75</v>
      </c>
      <c r="D47" s="257">
        <v>33</v>
      </c>
      <c r="E47" s="257">
        <v>34</v>
      </c>
      <c r="F47" s="140" t="str">
        <f t="shared" si="0"/>
        <v>Peru</v>
      </c>
      <c r="G47" s="140" t="str">
        <f t="shared" si="1"/>
        <v>Dänemark</v>
      </c>
      <c r="H47" s="147">
        <f t="shared" si="2"/>
        <v>43267.75</v>
      </c>
      <c r="I47" s="168">
        <f t="shared" si="3"/>
        <v>43267.75</v>
      </c>
    </row>
    <row r="48" spans="1:10" x14ac:dyDescent="0.2">
      <c r="A48" s="141">
        <v>8</v>
      </c>
      <c r="B48" s="255">
        <v>43267</v>
      </c>
      <c r="C48" s="256">
        <v>0.875</v>
      </c>
      <c r="D48" s="257">
        <v>43</v>
      </c>
      <c r="E48" s="257">
        <v>44</v>
      </c>
      <c r="F48" s="140" t="str">
        <f t="shared" si="0"/>
        <v>Kroatien</v>
      </c>
      <c r="G48" s="140" t="str">
        <f t="shared" si="1"/>
        <v>Nigeria</v>
      </c>
      <c r="H48" s="147">
        <f t="shared" si="2"/>
        <v>43267.875</v>
      </c>
      <c r="I48" s="168">
        <f t="shared" si="3"/>
        <v>43267.875</v>
      </c>
    </row>
    <row r="49" spans="1:9" x14ac:dyDescent="0.2">
      <c r="A49" s="141">
        <v>9</v>
      </c>
      <c r="B49" s="255">
        <v>43268</v>
      </c>
      <c r="C49" s="256">
        <v>0.58333333333333337</v>
      </c>
      <c r="D49" s="257">
        <v>53</v>
      </c>
      <c r="E49" s="257">
        <v>54</v>
      </c>
      <c r="F49" s="140" t="str">
        <f t="shared" si="0"/>
        <v>Costa Rica</v>
      </c>
      <c r="G49" s="140" t="str">
        <f t="shared" si="1"/>
        <v>Serbien</v>
      </c>
      <c r="H49" s="147">
        <f t="shared" si="2"/>
        <v>43268.583333333336</v>
      </c>
      <c r="I49" s="168">
        <f t="shared" si="3"/>
        <v>43268.583333333336</v>
      </c>
    </row>
    <row r="50" spans="1:9" x14ac:dyDescent="0.2">
      <c r="A50" s="141">
        <v>10</v>
      </c>
      <c r="B50" s="255">
        <v>43268</v>
      </c>
      <c r="C50" s="256">
        <v>0.70833333333333337</v>
      </c>
      <c r="D50" s="257">
        <v>61</v>
      </c>
      <c r="E50" s="257">
        <v>62</v>
      </c>
      <c r="F50" s="140" t="str">
        <f t="shared" si="0"/>
        <v>Deutschland</v>
      </c>
      <c r="G50" s="140" t="str">
        <f t="shared" si="1"/>
        <v>Mexiko</v>
      </c>
      <c r="H50" s="147">
        <f t="shared" si="2"/>
        <v>43268.708333333336</v>
      </c>
      <c r="I50" s="168">
        <f t="shared" si="3"/>
        <v>43268.708333333336</v>
      </c>
    </row>
    <row r="51" spans="1:9" x14ac:dyDescent="0.2">
      <c r="A51" s="141">
        <v>11</v>
      </c>
      <c r="B51" s="255">
        <v>43268</v>
      </c>
      <c r="C51" s="256">
        <v>0.83333333333333337</v>
      </c>
      <c r="D51" s="257">
        <v>51</v>
      </c>
      <c r="E51" s="257">
        <v>52</v>
      </c>
      <c r="F51" s="140" t="str">
        <f t="shared" si="0"/>
        <v>Brasilien</v>
      </c>
      <c r="G51" s="140" t="str">
        <f t="shared" si="1"/>
        <v>Schweiz</v>
      </c>
      <c r="H51" s="147">
        <f t="shared" si="2"/>
        <v>43268.833333333336</v>
      </c>
      <c r="I51" s="168">
        <f t="shared" si="3"/>
        <v>43268.833333333336</v>
      </c>
    </row>
    <row r="52" spans="1:9" x14ac:dyDescent="0.2">
      <c r="A52" s="141">
        <v>12</v>
      </c>
      <c r="B52" s="255">
        <v>43269</v>
      </c>
      <c r="C52" s="256">
        <v>0.58333333333333337</v>
      </c>
      <c r="D52" s="257">
        <v>63</v>
      </c>
      <c r="E52" s="257">
        <v>64</v>
      </c>
      <c r="F52" s="140" t="str">
        <f t="shared" si="0"/>
        <v>Schweden</v>
      </c>
      <c r="G52" s="140" t="str">
        <f t="shared" si="1"/>
        <v>Südkorea</v>
      </c>
      <c r="H52" s="147">
        <f t="shared" si="2"/>
        <v>43269.583333333336</v>
      </c>
      <c r="I52" s="168">
        <f t="shared" si="3"/>
        <v>43269.583333333336</v>
      </c>
    </row>
    <row r="53" spans="1:9" x14ac:dyDescent="0.2">
      <c r="A53" s="141">
        <v>13</v>
      </c>
      <c r="B53" s="255">
        <v>43269</v>
      </c>
      <c r="C53" s="256">
        <v>0.70833333333333337</v>
      </c>
      <c r="D53" s="257">
        <v>71</v>
      </c>
      <c r="E53" s="257">
        <v>72</v>
      </c>
      <c r="F53" s="140" t="str">
        <f t="shared" si="0"/>
        <v>Belgien</v>
      </c>
      <c r="G53" s="140" t="str">
        <f t="shared" si="1"/>
        <v>Panama</v>
      </c>
      <c r="H53" s="147">
        <f t="shared" si="2"/>
        <v>43269.708333333336</v>
      </c>
      <c r="I53" s="168">
        <f t="shared" si="3"/>
        <v>43269.708333333336</v>
      </c>
    </row>
    <row r="54" spans="1:9" x14ac:dyDescent="0.2">
      <c r="A54" s="141">
        <v>14</v>
      </c>
      <c r="B54" s="255">
        <v>43269</v>
      </c>
      <c r="C54" s="256">
        <v>0.83333333333333337</v>
      </c>
      <c r="D54" s="257">
        <v>73</v>
      </c>
      <c r="E54" s="257">
        <v>74</v>
      </c>
      <c r="F54" s="140" t="str">
        <f t="shared" si="0"/>
        <v>Tunesien</v>
      </c>
      <c r="G54" s="140" t="str">
        <f t="shared" si="1"/>
        <v>England</v>
      </c>
      <c r="H54" s="147">
        <f t="shared" si="2"/>
        <v>43269.833333333336</v>
      </c>
      <c r="I54" s="168">
        <f t="shared" si="3"/>
        <v>43269.833333333336</v>
      </c>
    </row>
    <row r="55" spans="1:9" x14ac:dyDescent="0.2">
      <c r="A55" s="141">
        <v>15</v>
      </c>
      <c r="B55" s="255">
        <v>43270</v>
      </c>
      <c r="C55" s="256">
        <v>0.58333333333333337</v>
      </c>
      <c r="D55" s="257">
        <v>83</v>
      </c>
      <c r="E55" s="257">
        <v>84</v>
      </c>
      <c r="F55" s="140" t="str">
        <f t="shared" si="0"/>
        <v>Kolumbien</v>
      </c>
      <c r="G55" s="140" t="str">
        <f t="shared" si="1"/>
        <v>Japan</v>
      </c>
      <c r="H55" s="147">
        <f t="shared" si="2"/>
        <v>43270.583333333336</v>
      </c>
      <c r="I55" s="168">
        <f t="shared" si="3"/>
        <v>43270.583333333336</v>
      </c>
    </row>
    <row r="56" spans="1:9" x14ac:dyDescent="0.2">
      <c r="A56" s="141">
        <v>16</v>
      </c>
      <c r="B56" s="255">
        <v>43270</v>
      </c>
      <c r="C56" s="256">
        <v>0.70833333333333337</v>
      </c>
      <c r="D56" s="257">
        <v>81</v>
      </c>
      <c r="E56" s="257">
        <v>82</v>
      </c>
      <c r="F56" s="140" t="str">
        <f t="shared" si="0"/>
        <v>Polen</v>
      </c>
      <c r="G56" s="140" t="str">
        <f t="shared" si="1"/>
        <v>Senegal</v>
      </c>
      <c r="H56" s="147">
        <f t="shared" si="2"/>
        <v>43270.708333333336</v>
      </c>
      <c r="I56" s="168">
        <f t="shared" si="3"/>
        <v>43270.708333333336</v>
      </c>
    </row>
    <row r="57" spans="1:9" x14ac:dyDescent="0.2">
      <c r="A57" s="141">
        <v>17</v>
      </c>
      <c r="B57" s="255">
        <v>43270</v>
      </c>
      <c r="C57" s="256">
        <v>0.83333333333333337</v>
      </c>
      <c r="D57" s="257">
        <v>11</v>
      </c>
      <c r="E57" s="257">
        <v>13</v>
      </c>
      <c r="F57" s="140" t="str">
        <f t="shared" si="0"/>
        <v>Russland</v>
      </c>
      <c r="G57" s="140" t="str">
        <f t="shared" si="1"/>
        <v>Ägypten</v>
      </c>
      <c r="H57" s="147">
        <f t="shared" si="2"/>
        <v>43270.833333333336</v>
      </c>
      <c r="I57" s="168">
        <f t="shared" si="3"/>
        <v>43270.833333333336</v>
      </c>
    </row>
    <row r="58" spans="1:9" x14ac:dyDescent="0.2">
      <c r="A58" s="141">
        <v>18</v>
      </c>
      <c r="B58" s="255">
        <v>43271</v>
      </c>
      <c r="C58" s="256">
        <v>0.58333333333333337</v>
      </c>
      <c r="D58" s="257">
        <v>21</v>
      </c>
      <c r="E58" s="257">
        <v>23</v>
      </c>
      <c r="F58" s="140" t="str">
        <f t="shared" si="0"/>
        <v>Portugal</v>
      </c>
      <c r="G58" s="140" t="str">
        <f t="shared" si="1"/>
        <v>Marokko</v>
      </c>
      <c r="H58" s="147">
        <f t="shared" si="2"/>
        <v>43271.583333333336</v>
      </c>
      <c r="I58" s="168">
        <f t="shared" si="3"/>
        <v>43271.583333333336</v>
      </c>
    </row>
    <row r="59" spans="1:9" x14ac:dyDescent="0.2">
      <c r="A59" s="141">
        <v>19</v>
      </c>
      <c r="B59" s="255">
        <v>43271</v>
      </c>
      <c r="C59" s="256">
        <v>0.70833333333333337</v>
      </c>
      <c r="D59" s="257">
        <v>14</v>
      </c>
      <c r="E59" s="257">
        <v>12</v>
      </c>
      <c r="F59" s="140" t="str">
        <f t="shared" si="0"/>
        <v>Uruguay</v>
      </c>
      <c r="G59" s="140" t="str">
        <f t="shared" si="1"/>
        <v>Saudi-Arabien</v>
      </c>
      <c r="H59" s="147">
        <f t="shared" si="2"/>
        <v>43271.708333333336</v>
      </c>
      <c r="I59" s="168">
        <f t="shared" si="3"/>
        <v>43271.708333333336</v>
      </c>
    </row>
    <row r="60" spans="1:9" x14ac:dyDescent="0.2">
      <c r="A60" s="141">
        <v>20</v>
      </c>
      <c r="B60" s="255">
        <v>43271</v>
      </c>
      <c r="C60" s="256">
        <v>0.83333333333333337</v>
      </c>
      <c r="D60" s="257">
        <v>24</v>
      </c>
      <c r="E60" s="257">
        <v>22</v>
      </c>
      <c r="F60" s="140" t="str">
        <f t="shared" si="0"/>
        <v>Iran</v>
      </c>
      <c r="G60" s="140" t="str">
        <f t="shared" si="1"/>
        <v>Spanien</v>
      </c>
      <c r="H60" s="147">
        <f t="shared" si="2"/>
        <v>43271.833333333336</v>
      </c>
      <c r="I60" s="168">
        <f t="shared" si="3"/>
        <v>43271.833333333336</v>
      </c>
    </row>
    <row r="61" spans="1:9" x14ac:dyDescent="0.2">
      <c r="A61" s="141">
        <v>21</v>
      </c>
      <c r="B61" s="255">
        <v>43272</v>
      </c>
      <c r="C61" s="256">
        <v>0.58333333333333337</v>
      </c>
      <c r="D61" s="257">
        <v>34</v>
      </c>
      <c r="E61" s="257">
        <v>32</v>
      </c>
      <c r="F61" s="140" t="str">
        <f t="shared" si="0"/>
        <v>Dänemark</v>
      </c>
      <c r="G61" s="140" t="str">
        <f t="shared" si="1"/>
        <v>Australien</v>
      </c>
      <c r="H61" s="147">
        <f t="shared" si="2"/>
        <v>43272.583333333336</v>
      </c>
      <c r="I61" s="168">
        <f t="shared" si="3"/>
        <v>43272.583333333336</v>
      </c>
    </row>
    <row r="62" spans="1:9" x14ac:dyDescent="0.2">
      <c r="A62" s="141">
        <v>22</v>
      </c>
      <c r="B62" s="255">
        <v>43272</v>
      </c>
      <c r="C62" s="256">
        <v>0.70833333333333337</v>
      </c>
      <c r="D62" s="257">
        <v>31</v>
      </c>
      <c r="E62" s="257">
        <v>33</v>
      </c>
      <c r="F62" s="140" t="str">
        <f t="shared" si="0"/>
        <v>Frankreich</v>
      </c>
      <c r="G62" s="140" t="str">
        <f t="shared" si="1"/>
        <v>Peru</v>
      </c>
      <c r="H62" s="147">
        <f t="shared" si="2"/>
        <v>43272.708333333336</v>
      </c>
      <c r="I62" s="168">
        <f t="shared" si="3"/>
        <v>43272.708333333336</v>
      </c>
    </row>
    <row r="63" spans="1:9" x14ac:dyDescent="0.2">
      <c r="A63" s="141">
        <v>23</v>
      </c>
      <c r="B63" s="255">
        <v>43272</v>
      </c>
      <c r="C63" s="256">
        <v>0.83333333333333337</v>
      </c>
      <c r="D63" s="257">
        <v>41</v>
      </c>
      <c r="E63" s="257">
        <v>43</v>
      </c>
      <c r="F63" s="140" t="str">
        <f t="shared" si="0"/>
        <v>Argentinien</v>
      </c>
      <c r="G63" s="140" t="str">
        <f t="shared" si="1"/>
        <v>Kroatien</v>
      </c>
      <c r="H63" s="147">
        <f t="shared" si="2"/>
        <v>43272.833333333336</v>
      </c>
      <c r="I63" s="168">
        <f t="shared" si="3"/>
        <v>43272.833333333336</v>
      </c>
    </row>
    <row r="64" spans="1:9" x14ac:dyDescent="0.2">
      <c r="A64" s="141">
        <v>24</v>
      </c>
      <c r="B64" s="255">
        <v>43273</v>
      </c>
      <c r="C64" s="256">
        <v>0.58333333333333337</v>
      </c>
      <c r="D64" s="257">
        <v>51</v>
      </c>
      <c r="E64" s="257">
        <v>53</v>
      </c>
      <c r="F64" s="140" t="str">
        <f t="shared" si="0"/>
        <v>Brasilien</v>
      </c>
      <c r="G64" s="140" t="str">
        <f t="shared" si="1"/>
        <v>Costa Rica</v>
      </c>
      <c r="H64" s="147">
        <f t="shared" si="2"/>
        <v>43273.583333333336</v>
      </c>
      <c r="I64" s="168">
        <f t="shared" si="3"/>
        <v>43273.583333333336</v>
      </c>
    </row>
    <row r="65" spans="1:9" x14ac:dyDescent="0.2">
      <c r="A65" s="141">
        <v>25</v>
      </c>
      <c r="B65" s="255">
        <v>43273</v>
      </c>
      <c r="C65" s="256">
        <v>0.70833333333333337</v>
      </c>
      <c r="D65" s="257">
        <v>44</v>
      </c>
      <c r="E65" s="257">
        <v>42</v>
      </c>
      <c r="F65" s="140" t="str">
        <f t="shared" si="0"/>
        <v>Nigeria</v>
      </c>
      <c r="G65" s="140" t="str">
        <f t="shared" si="1"/>
        <v>Island</v>
      </c>
      <c r="H65" s="147">
        <f t="shared" si="2"/>
        <v>43273.708333333336</v>
      </c>
      <c r="I65" s="168">
        <f t="shared" si="3"/>
        <v>43273.708333333336</v>
      </c>
    </row>
    <row r="66" spans="1:9" x14ac:dyDescent="0.2">
      <c r="A66" s="141">
        <v>26</v>
      </c>
      <c r="B66" s="255">
        <v>43273</v>
      </c>
      <c r="C66" s="256">
        <v>0.83333333333333337</v>
      </c>
      <c r="D66" s="257">
        <v>54</v>
      </c>
      <c r="E66" s="257">
        <v>52</v>
      </c>
      <c r="F66" s="140" t="str">
        <f t="shared" si="0"/>
        <v>Serbien</v>
      </c>
      <c r="G66" s="140" t="str">
        <f t="shared" si="1"/>
        <v>Schweiz</v>
      </c>
      <c r="H66" s="147">
        <f t="shared" si="2"/>
        <v>43273.833333333336</v>
      </c>
      <c r="I66" s="168">
        <f t="shared" si="3"/>
        <v>43273.833333333336</v>
      </c>
    </row>
    <row r="67" spans="1:9" x14ac:dyDescent="0.2">
      <c r="A67" s="141">
        <v>27</v>
      </c>
      <c r="B67" s="255">
        <v>43274</v>
      </c>
      <c r="C67" s="256">
        <v>0.58333333333333337</v>
      </c>
      <c r="D67" s="257">
        <v>71</v>
      </c>
      <c r="E67" s="257">
        <v>73</v>
      </c>
      <c r="F67" s="140" t="str">
        <f t="shared" si="0"/>
        <v>Belgien</v>
      </c>
      <c r="G67" s="140" t="str">
        <f t="shared" si="1"/>
        <v>Tunesien</v>
      </c>
      <c r="H67" s="147">
        <f t="shared" si="2"/>
        <v>43274.583333333336</v>
      </c>
      <c r="I67" s="168">
        <f t="shared" si="3"/>
        <v>43274.583333333336</v>
      </c>
    </row>
    <row r="68" spans="1:9" x14ac:dyDescent="0.2">
      <c r="A68" s="141">
        <v>28</v>
      </c>
      <c r="B68" s="255">
        <v>43274</v>
      </c>
      <c r="C68" s="256">
        <v>0.70833333333333337</v>
      </c>
      <c r="D68" s="257">
        <v>64</v>
      </c>
      <c r="E68" s="257">
        <v>62</v>
      </c>
      <c r="F68" s="140" t="str">
        <f t="shared" si="0"/>
        <v>Südkorea</v>
      </c>
      <c r="G68" s="140" t="str">
        <f t="shared" si="1"/>
        <v>Mexiko</v>
      </c>
      <c r="H68" s="147">
        <f t="shared" si="2"/>
        <v>43274.708333333336</v>
      </c>
      <c r="I68" s="168">
        <f t="shared" si="3"/>
        <v>43274.708333333336</v>
      </c>
    </row>
    <row r="69" spans="1:9" x14ac:dyDescent="0.2">
      <c r="A69" s="141">
        <v>29</v>
      </c>
      <c r="B69" s="255">
        <v>43274</v>
      </c>
      <c r="C69" s="256">
        <v>0.83333333333333337</v>
      </c>
      <c r="D69" s="257">
        <v>61</v>
      </c>
      <c r="E69" s="257">
        <v>63</v>
      </c>
      <c r="F69" s="140" t="str">
        <f t="shared" si="0"/>
        <v>Deutschland</v>
      </c>
      <c r="G69" s="140" t="str">
        <f t="shared" si="1"/>
        <v>Schweden</v>
      </c>
      <c r="H69" s="147">
        <f t="shared" si="2"/>
        <v>43274.833333333336</v>
      </c>
      <c r="I69" s="168">
        <f t="shared" si="3"/>
        <v>43274.833333333336</v>
      </c>
    </row>
    <row r="70" spans="1:9" x14ac:dyDescent="0.2">
      <c r="A70" s="141">
        <v>30</v>
      </c>
      <c r="B70" s="255">
        <v>43275</v>
      </c>
      <c r="C70" s="256">
        <v>0.58333333333333337</v>
      </c>
      <c r="D70" s="257">
        <v>74</v>
      </c>
      <c r="E70" s="257">
        <v>72</v>
      </c>
      <c r="F70" s="140" t="str">
        <f t="shared" si="0"/>
        <v>England</v>
      </c>
      <c r="G70" s="140" t="str">
        <f t="shared" si="1"/>
        <v>Panama</v>
      </c>
      <c r="H70" s="147">
        <f t="shared" si="2"/>
        <v>43275.583333333336</v>
      </c>
      <c r="I70" s="168">
        <f t="shared" si="3"/>
        <v>43275.583333333336</v>
      </c>
    </row>
    <row r="71" spans="1:9" x14ac:dyDescent="0.2">
      <c r="A71" s="141">
        <v>31</v>
      </c>
      <c r="B71" s="255">
        <v>43275</v>
      </c>
      <c r="C71" s="256">
        <v>0.70833333333333337</v>
      </c>
      <c r="D71" s="257">
        <v>84</v>
      </c>
      <c r="E71" s="257">
        <v>82</v>
      </c>
      <c r="F71" s="140" t="str">
        <f t="shared" si="0"/>
        <v>Japan</v>
      </c>
      <c r="G71" s="140" t="str">
        <f t="shared" si="1"/>
        <v>Senegal</v>
      </c>
      <c r="H71" s="147">
        <f t="shared" si="2"/>
        <v>43275.708333333336</v>
      </c>
      <c r="I71" s="168">
        <f t="shared" si="3"/>
        <v>43275.708333333336</v>
      </c>
    </row>
    <row r="72" spans="1:9" x14ac:dyDescent="0.2">
      <c r="A72" s="141">
        <v>32</v>
      </c>
      <c r="B72" s="255">
        <v>43275</v>
      </c>
      <c r="C72" s="256">
        <v>0.83333333333333337</v>
      </c>
      <c r="D72" s="257">
        <v>81</v>
      </c>
      <c r="E72" s="257">
        <v>83</v>
      </c>
      <c r="F72" s="140" t="str">
        <f t="shared" si="0"/>
        <v>Polen</v>
      </c>
      <c r="G72" s="140" t="str">
        <f t="shared" si="1"/>
        <v>Kolumbien</v>
      </c>
      <c r="H72" s="147">
        <f t="shared" si="2"/>
        <v>43275.833333333336</v>
      </c>
      <c r="I72" s="168">
        <f t="shared" si="3"/>
        <v>43275.833333333336</v>
      </c>
    </row>
    <row r="73" spans="1:9" x14ac:dyDescent="0.2">
      <c r="A73" s="141">
        <v>33</v>
      </c>
      <c r="B73" s="255">
        <v>43276</v>
      </c>
      <c r="C73" s="256">
        <v>0.66666666666666663</v>
      </c>
      <c r="D73" s="257">
        <v>14</v>
      </c>
      <c r="E73" s="257">
        <v>11</v>
      </c>
      <c r="F73" s="140" t="str">
        <f t="shared" si="0"/>
        <v>Uruguay</v>
      </c>
      <c r="G73" s="140" t="str">
        <f t="shared" si="1"/>
        <v>Russland</v>
      </c>
      <c r="H73" s="147">
        <f t="shared" si="2"/>
        <v>43276.666666666664</v>
      </c>
      <c r="I73" s="168">
        <f t="shared" si="3"/>
        <v>43276.666666666664</v>
      </c>
    </row>
    <row r="74" spans="1:9" x14ac:dyDescent="0.2">
      <c r="A74" s="141">
        <v>34</v>
      </c>
      <c r="B74" s="255">
        <v>43276</v>
      </c>
      <c r="C74" s="256">
        <v>0.66666666666666663</v>
      </c>
      <c r="D74" s="257">
        <v>12</v>
      </c>
      <c r="E74" s="257">
        <v>13</v>
      </c>
      <c r="F74" s="140" t="str">
        <f t="shared" si="0"/>
        <v>Saudi-Arabien</v>
      </c>
      <c r="G74" s="140" t="str">
        <f t="shared" si="1"/>
        <v>Ägypten</v>
      </c>
      <c r="H74" s="147">
        <f t="shared" si="2"/>
        <v>43276.666666666664</v>
      </c>
      <c r="I74" s="168">
        <f t="shared" si="3"/>
        <v>43276.666666666664</v>
      </c>
    </row>
    <row r="75" spans="1:9" x14ac:dyDescent="0.2">
      <c r="A75" s="141">
        <v>35</v>
      </c>
      <c r="B75" s="255">
        <v>43276</v>
      </c>
      <c r="C75" s="256">
        <v>0.83333333333333337</v>
      </c>
      <c r="D75" s="257">
        <v>22</v>
      </c>
      <c r="E75" s="257">
        <v>23</v>
      </c>
      <c r="F75" s="140" t="str">
        <f t="shared" si="0"/>
        <v>Spanien</v>
      </c>
      <c r="G75" s="140" t="str">
        <f t="shared" si="1"/>
        <v>Marokko</v>
      </c>
      <c r="H75" s="147">
        <f t="shared" si="2"/>
        <v>43276.833333333336</v>
      </c>
      <c r="I75" s="168">
        <f t="shared" si="3"/>
        <v>43276.833333333336</v>
      </c>
    </row>
    <row r="76" spans="1:9" x14ac:dyDescent="0.2">
      <c r="A76" s="141">
        <v>36</v>
      </c>
      <c r="B76" s="255">
        <v>43276</v>
      </c>
      <c r="C76" s="256">
        <v>0.83333333333333337</v>
      </c>
      <c r="D76" s="257">
        <v>24</v>
      </c>
      <c r="E76" s="257">
        <v>21</v>
      </c>
      <c r="F76" s="140" t="str">
        <f t="shared" si="0"/>
        <v>Iran</v>
      </c>
      <c r="G76" s="140" t="str">
        <f t="shared" si="1"/>
        <v>Portugal</v>
      </c>
      <c r="H76" s="147">
        <f t="shared" si="2"/>
        <v>43276.833333333336</v>
      </c>
      <c r="I76" s="168">
        <f t="shared" si="3"/>
        <v>43276.833333333336</v>
      </c>
    </row>
    <row r="77" spans="1:9" x14ac:dyDescent="0.2">
      <c r="A77" s="141">
        <v>37</v>
      </c>
      <c r="B77" s="255">
        <v>43277</v>
      </c>
      <c r="C77" s="256">
        <v>0.66666666666666663</v>
      </c>
      <c r="D77" s="257">
        <v>32</v>
      </c>
      <c r="E77" s="257">
        <v>33</v>
      </c>
      <c r="F77" s="140" t="str">
        <f t="shared" si="0"/>
        <v>Australien</v>
      </c>
      <c r="G77" s="140" t="str">
        <f t="shared" si="1"/>
        <v>Peru</v>
      </c>
      <c r="H77" s="147">
        <f t="shared" si="2"/>
        <v>43277.666666666664</v>
      </c>
      <c r="I77" s="168">
        <f t="shared" si="3"/>
        <v>43277.666666666664</v>
      </c>
    </row>
    <row r="78" spans="1:9" x14ac:dyDescent="0.2">
      <c r="A78" s="141">
        <v>38</v>
      </c>
      <c r="B78" s="255">
        <v>43277</v>
      </c>
      <c r="C78" s="256">
        <v>0.66666666666666663</v>
      </c>
      <c r="D78" s="257">
        <v>34</v>
      </c>
      <c r="E78" s="257">
        <v>31</v>
      </c>
      <c r="F78" s="140" t="str">
        <f t="shared" si="0"/>
        <v>Dänemark</v>
      </c>
      <c r="G78" s="140" t="str">
        <f t="shared" si="1"/>
        <v>Frankreich</v>
      </c>
      <c r="H78" s="147">
        <f t="shared" si="2"/>
        <v>43277.666666666664</v>
      </c>
      <c r="I78" s="168">
        <f t="shared" si="3"/>
        <v>43277.666666666664</v>
      </c>
    </row>
    <row r="79" spans="1:9" x14ac:dyDescent="0.2">
      <c r="A79" s="141">
        <v>39</v>
      </c>
      <c r="B79" s="255">
        <v>43277</v>
      </c>
      <c r="C79" s="256">
        <v>0.83333333333333337</v>
      </c>
      <c r="D79" s="257">
        <v>44</v>
      </c>
      <c r="E79" s="257">
        <v>41</v>
      </c>
      <c r="F79" s="140" t="str">
        <f t="shared" si="0"/>
        <v>Nigeria</v>
      </c>
      <c r="G79" s="140" t="str">
        <f t="shared" si="1"/>
        <v>Argentinien</v>
      </c>
      <c r="H79" s="147">
        <f t="shared" si="2"/>
        <v>43277.833333333336</v>
      </c>
      <c r="I79" s="168">
        <f t="shared" si="3"/>
        <v>43277.833333333336</v>
      </c>
    </row>
    <row r="80" spans="1:9" x14ac:dyDescent="0.2">
      <c r="A80" s="141">
        <v>40</v>
      </c>
      <c r="B80" s="255">
        <v>43277</v>
      </c>
      <c r="C80" s="256">
        <v>0.83333333333333337</v>
      </c>
      <c r="D80" s="257">
        <v>42</v>
      </c>
      <c r="E80" s="257">
        <v>43</v>
      </c>
      <c r="F80" s="140" t="str">
        <f t="shared" si="0"/>
        <v>Island</v>
      </c>
      <c r="G80" s="140" t="str">
        <f t="shared" si="1"/>
        <v>Kroatien</v>
      </c>
      <c r="H80" s="147">
        <f t="shared" si="2"/>
        <v>43277.833333333336</v>
      </c>
      <c r="I80" s="168">
        <f t="shared" si="3"/>
        <v>43277.833333333336</v>
      </c>
    </row>
    <row r="81" spans="1:14" x14ac:dyDescent="0.2">
      <c r="A81" s="141">
        <v>41</v>
      </c>
      <c r="B81" s="255">
        <v>43278</v>
      </c>
      <c r="C81" s="256">
        <v>0.66666666666666663</v>
      </c>
      <c r="D81" s="257">
        <v>64</v>
      </c>
      <c r="E81" s="257">
        <v>61</v>
      </c>
      <c r="F81" s="140" t="str">
        <f t="shared" si="0"/>
        <v>Südkorea</v>
      </c>
      <c r="G81" s="140" t="str">
        <f t="shared" si="1"/>
        <v>Deutschland</v>
      </c>
      <c r="H81" s="147">
        <f t="shared" si="2"/>
        <v>43278.666666666664</v>
      </c>
      <c r="I81" s="168">
        <f t="shared" si="3"/>
        <v>43278.666666666664</v>
      </c>
    </row>
    <row r="82" spans="1:14" x14ac:dyDescent="0.2">
      <c r="A82" s="141">
        <v>42</v>
      </c>
      <c r="B82" s="255">
        <v>43278</v>
      </c>
      <c r="C82" s="256">
        <v>0.66666666666666663</v>
      </c>
      <c r="D82" s="257">
        <v>62</v>
      </c>
      <c r="E82" s="257">
        <v>63</v>
      </c>
      <c r="F82" s="140" t="str">
        <f t="shared" si="0"/>
        <v>Mexiko</v>
      </c>
      <c r="G82" s="140" t="str">
        <f t="shared" si="1"/>
        <v>Schweden</v>
      </c>
      <c r="H82" s="147">
        <f t="shared" si="2"/>
        <v>43278.666666666664</v>
      </c>
      <c r="I82" s="168">
        <f t="shared" si="3"/>
        <v>43278.666666666664</v>
      </c>
    </row>
    <row r="83" spans="1:14" x14ac:dyDescent="0.2">
      <c r="A83" s="141">
        <v>43</v>
      </c>
      <c r="B83" s="255">
        <v>43278</v>
      </c>
      <c r="C83" s="256">
        <v>0.83333333333333337</v>
      </c>
      <c r="D83" s="257">
        <v>54</v>
      </c>
      <c r="E83" s="257">
        <v>51</v>
      </c>
      <c r="F83" s="140" t="str">
        <f t="shared" si="0"/>
        <v>Serbien</v>
      </c>
      <c r="G83" s="140" t="str">
        <f t="shared" si="1"/>
        <v>Brasilien</v>
      </c>
      <c r="H83" s="147">
        <f t="shared" si="2"/>
        <v>43278.833333333336</v>
      </c>
      <c r="I83" s="168">
        <f t="shared" si="3"/>
        <v>43278.833333333336</v>
      </c>
    </row>
    <row r="84" spans="1:14" x14ac:dyDescent="0.2">
      <c r="A84" s="141">
        <v>44</v>
      </c>
      <c r="B84" s="255">
        <v>43278</v>
      </c>
      <c r="C84" s="256">
        <v>0.83333333333333337</v>
      </c>
      <c r="D84" s="257">
        <v>52</v>
      </c>
      <c r="E84" s="257">
        <v>53</v>
      </c>
      <c r="F84" s="140" t="str">
        <f t="shared" si="0"/>
        <v>Schweiz</v>
      </c>
      <c r="G84" s="140" t="str">
        <f t="shared" si="1"/>
        <v>Costa Rica</v>
      </c>
      <c r="H84" s="147">
        <f t="shared" si="2"/>
        <v>43278.833333333336</v>
      </c>
      <c r="I84" s="168">
        <f t="shared" si="3"/>
        <v>43278.833333333336</v>
      </c>
    </row>
    <row r="85" spans="1:14" x14ac:dyDescent="0.2">
      <c r="A85" s="141">
        <v>45</v>
      </c>
      <c r="B85" s="255">
        <v>43279</v>
      </c>
      <c r="C85" s="256">
        <v>0.66666666666666663</v>
      </c>
      <c r="D85" s="257">
        <v>84</v>
      </c>
      <c r="E85" s="257">
        <v>81</v>
      </c>
      <c r="F85" s="140" t="str">
        <f t="shared" si="0"/>
        <v>Japan</v>
      </c>
      <c r="G85" s="140" t="str">
        <f t="shared" si="1"/>
        <v>Polen</v>
      </c>
      <c r="H85" s="147">
        <f t="shared" si="2"/>
        <v>43279.666666666664</v>
      </c>
      <c r="I85" s="168">
        <f t="shared" si="3"/>
        <v>43279.666666666664</v>
      </c>
    </row>
    <row r="86" spans="1:14" x14ac:dyDescent="0.2">
      <c r="A86" s="141">
        <v>46</v>
      </c>
      <c r="B86" s="255">
        <v>43279</v>
      </c>
      <c r="C86" s="256">
        <v>0.66666666666666663</v>
      </c>
      <c r="D86" s="257">
        <v>82</v>
      </c>
      <c r="E86" s="257">
        <v>83</v>
      </c>
      <c r="F86" s="140" t="str">
        <f t="shared" si="0"/>
        <v>Senegal</v>
      </c>
      <c r="G86" s="140" t="str">
        <f t="shared" si="1"/>
        <v>Kolumbien</v>
      </c>
      <c r="H86" s="147">
        <f t="shared" si="2"/>
        <v>43279.666666666664</v>
      </c>
      <c r="I86" s="168">
        <f t="shared" si="3"/>
        <v>43279.666666666664</v>
      </c>
    </row>
    <row r="87" spans="1:14" x14ac:dyDescent="0.2">
      <c r="A87" s="141">
        <v>47</v>
      </c>
      <c r="B87" s="255">
        <v>43279</v>
      </c>
      <c r="C87" s="256">
        <v>0.83333333333333337</v>
      </c>
      <c r="D87" s="257">
        <v>72</v>
      </c>
      <c r="E87" s="257">
        <v>73</v>
      </c>
      <c r="F87" s="140" t="str">
        <f t="shared" si="0"/>
        <v>Panama</v>
      </c>
      <c r="G87" s="140" t="str">
        <f t="shared" si="1"/>
        <v>Tunesien</v>
      </c>
      <c r="H87" s="147">
        <f t="shared" si="2"/>
        <v>43279.833333333336</v>
      </c>
      <c r="I87" s="168">
        <f t="shared" si="3"/>
        <v>43279.833333333336</v>
      </c>
    </row>
    <row r="88" spans="1:14" x14ac:dyDescent="0.2">
      <c r="A88" s="141">
        <v>48</v>
      </c>
      <c r="B88" s="255">
        <v>43279</v>
      </c>
      <c r="C88" s="256">
        <v>0.83333333333333337</v>
      </c>
      <c r="D88" s="257">
        <v>74</v>
      </c>
      <c r="E88" s="257">
        <v>71</v>
      </c>
      <c r="F88" s="140" t="str">
        <f t="shared" si="0"/>
        <v>England</v>
      </c>
      <c r="G88" s="140" t="str">
        <f t="shared" si="1"/>
        <v>Belgien</v>
      </c>
      <c r="H88" s="147">
        <f t="shared" si="2"/>
        <v>43279.833333333336</v>
      </c>
      <c r="I88" s="168">
        <f t="shared" si="3"/>
        <v>43279.833333333336</v>
      </c>
    </row>
    <row r="89" spans="1:14" x14ac:dyDescent="0.2">
      <c r="A89" s="141">
        <v>49</v>
      </c>
      <c r="B89" s="255">
        <v>43281</v>
      </c>
      <c r="C89" s="256">
        <v>0.66666666666666663</v>
      </c>
      <c r="D89" s="258" t="s">
        <v>89</v>
      </c>
      <c r="E89" s="258" t="s">
        <v>90</v>
      </c>
      <c r="F89" s="140" t="str">
        <f>IF(VLOOKUP(RIGHT(D89,1),$D$5:$E$12,2,0)&lt;6,"",IF(COUNTIF(Gruppenplatzierung!$C$2:$C$33,D89)&gt;1,"PRÜFEN!",VLOOKUP(D89,Gruppenplatzierung!$B$2:$E$33,4,0)))</f>
        <v/>
      </c>
      <c r="G89" s="140" t="str">
        <f>IF(VLOOKUP(RIGHT(E89,1),$D$5:$E$12,2,0)&lt;6,"",IF(COUNTIF(Gruppenplatzierung!$C$2:$C$33,E89)&gt;1,"PRÜFEN!",VLOOKUP(E89,Gruppenplatzierung!$B$2:$E$33,4,0)))</f>
        <v/>
      </c>
      <c r="H89" s="147">
        <f t="shared" si="2"/>
        <v>43281.666666666664</v>
      </c>
      <c r="I89" s="168">
        <f t="shared" si="3"/>
        <v>43281.666666666664</v>
      </c>
      <c r="M89" s="184"/>
      <c r="N89" s="184"/>
    </row>
    <row r="90" spans="1:14" x14ac:dyDescent="0.2">
      <c r="A90" s="141">
        <v>50</v>
      </c>
      <c r="B90" s="255">
        <v>43281</v>
      </c>
      <c r="C90" s="256">
        <v>0.83333333333333337</v>
      </c>
      <c r="D90" s="258" t="s">
        <v>87</v>
      </c>
      <c r="E90" s="258" t="s">
        <v>88</v>
      </c>
      <c r="F90" s="140" t="str">
        <f>IF(VLOOKUP(RIGHT(D90,1),$D$5:$E$12,2,0)&lt;6,"",IF(COUNTIF(Gruppenplatzierung!$C$2:$C$33,D90)&gt;1,"PRÜFEN!",VLOOKUP(D90,Gruppenplatzierung!$B$2:$E$33,4,0)))</f>
        <v/>
      </c>
      <c r="G90" s="140" t="str">
        <f>IF(VLOOKUP(RIGHT(E90,1),$D$5:$E$12,2,0)&lt;6,"",IF(COUNTIF(Gruppenplatzierung!$C$2:$C$33,E90)&gt;1,"PRÜFEN!",VLOOKUP(E90,Gruppenplatzierung!$B$2:$E$33,4,0)))</f>
        <v/>
      </c>
      <c r="H90" s="147">
        <f t="shared" si="2"/>
        <v>43281.833333333336</v>
      </c>
      <c r="I90" s="168">
        <f t="shared" si="3"/>
        <v>43281.833333333336</v>
      </c>
    </row>
    <row r="91" spans="1:14" x14ac:dyDescent="0.2">
      <c r="A91" s="141">
        <v>51</v>
      </c>
      <c r="B91" s="255">
        <v>43282</v>
      </c>
      <c r="C91" s="256">
        <v>0.66666666666666663</v>
      </c>
      <c r="D91" s="258" t="s">
        <v>91</v>
      </c>
      <c r="E91" s="258" t="s">
        <v>92</v>
      </c>
      <c r="F91" s="140" t="str">
        <f>IF(VLOOKUP(RIGHT(D91,1),$D$5:$E$12,2,0)&lt;6,"",IF(COUNTIF(Gruppenplatzierung!$C$2:$C$33,D91)&gt;1,"PRÜFEN!",VLOOKUP(D91,Gruppenplatzierung!$B$2:$E$33,4,0)))</f>
        <v/>
      </c>
      <c r="G91" s="140" t="str">
        <f>IF(VLOOKUP(RIGHT(E91,1),$D$5:$E$12,2,0)&lt;6,"",IF(COUNTIF(Gruppenplatzierung!$C$2:$C$33,E91)&gt;1,"PRÜFEN!",VLOOKUP(E91,Gruppenplatzierung!$B$2:$E$33,4,0)))</f>
        <v/>
      </c>
      <c r="H91" s="147">
        <f t="shared" si="2"/>
        <v>43282.666666666664</v>
      </c>
      <c r="I91" s="168">
        <f t="shared" si="3"/>
        <v>43282.666666666664</v>
      </c>
    </row>
    <row r="92" spans="1:14" x14ac:dyDescent="0.2">
      <c r="A92" s="141">
        <v>52</v>
      </c>
      <c r="B92" s="255">
        <v>43282</v>
      </c>
      <c r="C92" s="256">
        <v>0.83333333333333337</v>
      </c>
      <c r="D92" s="258" t="s">
        <v>93</v>
      </c>
      <c r="E92" s="258" t="s">
        <v>94</v>
      </c>
      <c r="F92" s="140" t="str">
        <f>IF(VLOOKUP(RIGHT(D92,1),$D$5:$E$12,2,0)&lt;6,"",IF(COUNTIF(Gruppenplatzierung!$C$2:$C$33,D92)&gt;1,"PRÜFEN!",VLOOKUP(D92,Gruppenplatzierung!$B$2:$E$33,4,0)))</f>
        <v/>
      </c>
      <c r="G92" s="140" t="str">
        <f>IF(VLOOKUP(RIGHT(E92,1),$D$5:$E$12,2,0)&lt;6,"",IF(COUNTIF(Gruppenplatzierung!$C$2:$C$33,E92)&gt;1,"PRÜFEN!",VLOOKUP(E92,Gruppenplatzierung!$B$2:$E$33,4,0)))</f>
        <v/>
      </c>
      <c r="H92" s="147">
        <f t="shared" si="2"/>
        <v>43282.833333333336</v>
      </c>
      <c r="I92" s="168">
        <f t="shared" si="3"/>
        <v>43282.833333333336</v>
      </c>
    </row>
    <row r="93" spans="1:14" x14ac:dyDescent="0.2">
      <c r="A93" s="141">
        <v>53</v>
      </c>
      <c r="B93" s="255">
        <v>43283</v>
      </c>
      <c r="C93" s="256">
        <v>0.66666666666666663</v>
      </c>
      <c r="D93" s="258" t="s">
        <v>95</v>
      </c>
      <c r="E93" s="258" t="s">
        <v>96</v>
      </c>
      <c r="F93" s="140" t="str">
        <f>IF(VLOOKUP(RIGHT(D93,1),$D$5:$E$12,2,0)&lt;6,"",IF(COUNTIF(Gruppenplatzierung!$C$2:$C$33,D93)&gt;1,"PRÜFEN!",VLOOKUP(D93,Gruppenplatzierung!$B$2:$E$33,4,0)))</f>
        <v/>
      </c>
      <c r="G93" s="140" t="str">
        <f>IF(VLOOKUP(RIGHT(E93,1),$D$5:$E$12,2,0)&lt;6,"",IF(COUNTIF(Gruppenplatzierung!$C$2:$C$33,E93)&gt;1,"PRÜFEN!",VLOOKUP(E93,Gruppenplatzierung!$B$2:$E$33,4,0)))</f>
        <v/>
      </c>
      <c r="H93" s="147">
        <f t="shared" si="2"/>
        <v>43283.666666666664</v>
      </c>
      <c r="I93" s="168">
        <f t="shared" si="3"/>
        <v>43283.666666666664</v>
      </c>
    </row>
    <row r="94" spans="1:14" x14ac:dyDescent="0.2">
      <c r="A94" s="141">
        <v>54</v>
      </c>
      <c r="B94" s="255">
        <v>43283</v>
      </c>
      <c r="C94" s="256">
        <v>0.83333333333333337</v>
      </c>
      <c r="D94" s="258" t="s">
        <v>98</v>
      </c>
      <c r="E94" s="258" t="s">
        <v>97</v>
      </c>
      <c r="F94" s="140" t="str">
        <f>IF(VLOOKUP(RIGHT(D94,1),$D$5:$E$12,2,0)&lt;6,"",IF(COUNTIF(Gruppenplatzierung!$C$2:$C$33,D94)&gt;1,"PRÜFEN!",VLOOKUP(D94,Gruppenplatzierung!$B$2:$E$33,4,0)))</f>
        <v/>
      </c>
      <c r="G94" s="140" t="str">
        <f>IF(VLOOKUP(RIGHT(E94,1),$D$5:$E$12,2,0)&lt;6,"",IF(COUNTIF(Gruppenplatzierung!$C$2:$C$33,E94)&gt;1,"PRÜFEN!",VLOOKUP(E94,Gruppenplatzierung!$B$2:$E$33,4,0)))</f>
        <v/>
      </c>
      <c r="H94" s="147">
        <f t="shared" si="2"/>
        <v>43283.833333333336</v>
      </c>
      <c r="I94" s="168">
        <f t="shared" si="3"/>
        <v>43283.833333333336</v>
      </c>
    </row>
    <row r="95" spans="1:14" x14ac:dyDescent="0.2">
      <c r="A95" s="141">
        <v>55</v>
      </c>
      <c r="B95" s="255">
        <v>43284</v>
      </c>
      <c r="C95" s="256">
        <v>0.66666666666666663</v>
      </c>
      <c r="D95" s="258" t="s">
        <v>99</v>
      </c>
      <c r="E95" s="258" t="s">
        <v>100</v>
      </c>
      <c r="F95" s="140" t="str">
        <f>IF(VLOOKUP(RIGHT(D95,1),$D$5:$E$12,2,0)&lt;6,"",IF(COUNTIF(Gruppenplatzierung!$C$2:$C$33,D95)&gt;1,"PRÜFEN!",VLOOKUP(D95,Gruppenplatzierung!$B$2:$E$33,4,0)))</f>
        <v/>
      </c>
      <c r="G95" s="140" t="str">
        <f>IF(VLOOKUP(RIGHT(E95,1),$D$5:$E$12,2,0)&lt;6,"",IF(COUNTIF(Gruppenplatzierung!$C$2:$C$33,E95)&gt;1,"PRÜFEN!",VLOOKUP(E95,Gruppenplatzierung!$B$2:$E$33,4,0)))</f>
        <v/>
      </c>
      <c r="H95" s="147">
        <f t="shared" si="2"/>
        <v>43284.666666666664</v>
      </c>
      <c r="I95" s="168">
        <f t="shared" si="3"/>
        <v>43284.666666666664</v>
      </c>
    </row>
    <row r="96" spans="1:14" x14ac:dyDescent="0.2">
      <c r="A96" s="141">
        <v>56</v>
      </c>
      <c r="B96" s="255">
        <v>43284</v>
      </c>
      <c r="C96" s="256">
        <v>0.83333333333333337</v>
      </c>
      <c r="D96" s="258" t="s">
        <v>101</v>
      </c>
      <c r="E96" s="258" t="s">
        <v>102</v>
      </c>
      <c r="F96" s="140" t="str">
        <f>IF(VLOOKUP(RIGHT(D96,1),$D$5:$E$12,2,0)&lt;6,"",IF(COUNTIF(Gruppenplatzierung!$C$2:$C$33,D96)&gt;1,"PRÜFEN!",VLOOKUP(D96,Gruppenplatzierung!$B$2:$E$33,4,0)))</f>
        <v/>
      </c>
      <c r="G96" s="140" t="str">
        <f>IF(VLOOKUP(RIGHT(E96,1),$D$5:$E$12,2,0)&lt;6,"",IF(COUNTIF(Gruppenplatzierung!$C$2:$C$33,E96)&gt;1,"PRÜFEN!",VLOOKUP(E96,Gruppenplatzierung!$B$2:$E$33,4,0)))</f>
        <v/>
      </c>
      <c r="H96" s="147">
        <f t="shared" si="2"/>
        <v>43284.833333333336</v>
      </c>
      <c r="I96" s="168">
        <f t="shared" si="3"/>
        <v>43284.833333333336</v>
      </c>
    </row>
    <row r="97" spans="1:9" x14ac:dyDescent="0.2">
      <c r="A97" s="141">
        <v>57</v>
      </c>
      <c r="B97" s="255">
        <v>43287</v>
      </c>
      <c r="C97" s="256">
        <v>0.66666666666666663</v>
      </c>
      <c r="D97" s="257">
        <v>49</v>
      </c>
      <c r="E97" s="257">
        <v>50</v>
      </c>
      <c r="F97" s="140" t="str">
        <f>IF(VLOOKUP(D97,'alle Spiele'!$B$52:$K$67,10,0)="x","",IF(VLOOKUP(D97,'alle Spiele'!$B$52:$J$67,7,0)&gt;VLOOKUP(D97,'alle Spiele'!$B$52:$J$67,9,0),VLOOKUP(D97,'alle Spiele'!$B$52:$G$67,4,0),VLOOKUP(D97,'alle Spiele'!$B$52:$G$67,6,0)))</f>
        <v/>
      </c>
      <c r="G97" s="140" t="str">
        <f>IF(VLOOKUP(E97,'alle Spiele'!$B$52:$K$67,10,0)="x","",IF(VLOOKUP(E97,'alle Spiele'!$B$52:$J$67,7,0)&gt;VLOOKUP(E97,'alle Spiele'!$B$52:$J$67,9,0),VLOOKUP(E97,'alle Spiele'!$B$52:$G$67,4,0),VLOOKUP(E97,'alle Spiele'!$B$52:$G$67,6,0)))</f>
        <v/>
      </c>
      <c r="H97" s="147">
        <f t="shared" si="2"/>
        <v>43287.666666666664</v>
      </c>
      <c r="I97" s="168">
        <f t="shared" si="3"/>
        <v>43287.666666666664</v>
      </c>
    </row>
    <row r="98" spans="1:9" x14ac:dyDescent="0.2">
      <c r="A98" s="141">
        <v>58</v>
      </c>
      <c r="B98" s="255">
        <v>43287</v>
      </c>
      <c r="C98" s="256">
        <v>0.83333333333333337</v>
      </c>
      <c r="D98" s="257">
        <v>53</v>
      </c>
      <c r="E98" s="257">
        <v>54</v>
      </c>
      <c r="F98" s="140" t="str">
        <f>IF(VLOOKUP(D98,'alle Spiele'!$B$52:$K$67,10,0)="x","",IF(VLOOKUP(D98,'alle Spiele'!$B$52:$J$67,7,0)&gt;VLOOKUP(D98,'alle Spiele'!$B$52:$J$67,9,0),VLOOKUP(D98,'alle Spiele'!$B$52:$G$67,4,0),VLOOKUP(D98,'alle Spiele'!$B$52:$G$67,6,0)))</f>
        <v/>
      </c>
      <c r="G98" s="140" t="str">
        <f>IF(VLOOKUP(E98,'alle Spiele'!$B$52:$K$67,10,0)="x","",IF(VLOOKUP(E98,'alle Spiele'!$B$52:$J$67,7,0)&gt;VLOOKUP(E98,'alle Spiele'!$B$52:$J$67,9,0),VLOOKUP(E98,'alle Spiele'!$B$52:$G$67,4,0),VLOOKUP(E98,'alle Spiele'!$B$52:$G$67,6,0)))</f>
        <v/>
      </c>
      <c r="H98" s="147">
        <f t="shared" si="2"/>
        <v>43287.833333333336</v>
      </c>
      <c r="I98" s="168">
        <f t="shared" si="3"/>
        <v>43287.833333333336</v>
      </c>
    </row>
    <row r="99" spans="1:9" x14ac:dyDescent="0.2">
      <c r="A99" s="141">
        <v>59</v>
      </c>
      <c r="B99" s="255">
        <v>43288</v>
      </c>
      <c r="C99" s="256">
        <v>0.66666666666666663</v>
      </c>
      <c r="D99" s="257">
        <v>55</v>
      </c>
      <c r="E99" s="257">
        <v>56</v>
      </c>
      <c r="F99" s="140" t="str">
        <f>IF(VLOOKUP(D99,'alle Spiele'!$B$52:$K$67,10,0)="x","",IF(VLOOKUP(D99,'alle Spiele'!$B$52:$J$67,7,0)&gt;VLOOKUP(D99,'alle Spiele'!$B$52:$J$67,9,0),VLOOKUP(D99,'alle Spiele'!$B$52:$G$67,4,0),VLOOKUP(D99,'alle Spiele'!$B$52:$G$67,6,0)))</f>
        <v/>
      </c>
      <c r="G99" s="140" t="str">
        <f>IF(VLOOKUP(E99,'alle Spiele'!$B$52:$K$67,10,0)="x","",IF(VLOOKUP(E99,'alle Spiele'!$B$52:$J$67,7,0)&gt;VLOOKUP(E99,'alle Spiele'!$B$52:$J$67,9,0),VLOOKUP(E99,'alle Spiele'!$B$52:$G$67,4,0),VLOOKUP(E99,'alle Spiele'!$B$52:$G$67,6,0)))</f>
        <v/>
      </c>
      <c r="H99" s="147">
        <f t="shared" si="2"/>
        <v>43288.666666666664</v>
      </c>
      <c r="I99" s="168">
        <f t="shared" si="3"/>
        <v>43288.666666666664</v>
      </c>
    </row>
    <row r="100" spans="1:9" x14ac:dyDescent="0.2">
      <c r="A100" s="141">
        <v>60</v>
      </c>
      <c r="B100" s="255">
        <v>43288</v>
      </c>
      <c r="C100" s="256">
        <v>0.83333333333333337</v>
      </c>
      <c r="D100" s="257">
        <v>51</v>
      </c>
      <c r="E100" s="257">
        <v>52</v>
      </c>
      <c r="F100" s="140" t="str">
        <f>IF(VLOOKUP(D100,'alle Spiele'!$B$52:$K$67,10,0)="x","",IF(VLOOKUP(D100,'alle Spiele'!$B$52:$J$67,7,0)&gt;VLOOKUP(D100,'alle Spiele'!$B$52:$J$67,9,0),VLOOKUP(D100,'alle Spiele'!$B$52:$G$67,4,0),VLOOKUP(D100,'alle Spiele'!$B$52:$G$67,6,0)))</f>
        <v/>
      </c>
      <c r="G100" s="140" t="str">
        <f>IF(VLOOKUP(E100,'alle Spiele'!$B$52:$K$67,10,0)="x","",IF(VLOOKUP(E100,'alle Spiele'!$B$52:$J$67,7,0)&gt;VLOOKUP(E100,'alle Spiele'!$B$52:$J$67,9,0),VLOOKUP(E100,'alle Spiele'!$B$52:$G$67,4,0),VLOOKUP(E100,'alle Spiele'!$B$52:$G$67,6,0)))</f>
        <v/>
      </c>
      <c r="H100" s="147">
        <f t="shared" si="2"/>
        <v>43288.833333333336</v>
      </c>
      <c r="I100" s="168">
        <f t="shared" si="3"/>
        <v>43288.833333333336</v>
      </c>
    </row>
    <row r="101" spans="1:9" x14ac:dyDescent="0.2">
      <c r="A101" s="141">
        <v>61</v>
      </c>
      <c r="B101" s="255">
        <v>43291</v>
      </c>
      <c r="C101" s="256">
        <v>0.83333333333333337</v>
      </c>
      <c r="D101" s="257">
        <v>57</v>
      </c>
      <c r="E101" s="257">
        <v>58</v>
      </c>
      <c r="F101" s="140" t="str">
        <f>IF(VLOOKUP(D101,'alle Spiele'!$B$52:$K$67,10,0)="x","",IF(VLOOKUP(D101,'alle Spiele'!$B$52:$J$67,7,0)&gt;VLOOKUP(D101,'alle Spiele'!$B$52:$J$67,9,0),VLOOKUP(D101,'alle Spiele'!$B$52:$G$67,4,0),VLOOKUP(D101,'alle Spiele'!$B$52:$G$67,6,0)))</f>
        <v/>
      </c>
      <c r="G101" s="140" t="str">
        <f>IF(VLOOKUP(E101,'alle Spiele'!$B$52:$K$67,10,0)="x","",IF(VLOOKUP(E101,'alle Spiele'!$B$52:$J$67,7,0)&gt;VLOOKUP(E101,'alle Spiele'!$B$52:$J$67,9,0),VLOOKUP(E101,'alle Spiele'!$B$52:$G$67,4,0),VLOOKUP(E101,'alle Spiele'!$B$52:$G$67,6,0)))</f>
        <v/>
      </c>
      <c r="H101" s="147">
        <f t="shared" si="2"/>
        <v>43291.833333333336</v>
      </c>
      <c r="I101" s="168">
        <f t="shared" si="3"/>
        <v>43291.833333333336</v>
      </c>
    </row>
    <row r="102" spans="1:9" x14ac:dyDescent="0.2">
      <c r="A102" s="141">
        <v>62</v>
      </c>
      <c r="B102" s="255">
        <v>43292</v>
      </c>
      <c r="C102" s="256">
        <v>0.83333333333333337</v>
      </c>
      <c r="D102" s="257">
        <v>59</v>
      </c>
      <c r="E102" s="257">
        <v>60</v>
      </c>
      <c r="F102" s="140" t="str">
        <f>IF(VLOOKUP(D102,'alle Spiele'!$B$52:$K$67,10,0)="x","",IF(VLOOKUP(D102,'alle Spiele'!$B$52:$J$67,7,0)&gt;VLOOKUP(D102,'alle Spiele'!$B$52:$J$67,9,0),VLOOKUP(D102,'alle Spiele'!$B$52:$G$67,4,0),VLOOKUP(D102,'alle Spiele'!$B$52:$G$67,6,0)))</f>
        <v/>
      </c>
      <c r="G102" s="140" t="str">
        <f>IF(VLOOKUP(E102,'alle Spiele'!$B$52:$K$67,10,0)="x","",IF(VLOOKUP(E102,'alle Spiele'!$B$52:$J$67,7,0)&gt;VLOOKUP(E102,'alle Spiele'!$B$52:$J$67,9,0),VLOOKUP(E102,'alle Spiele'!$B$52:$G$67,4,0),VLOOKUP(E102,'alle Spiele'!$B$52:$G$67,6,0)))</f>
        <v/>
      </c>
      <c r="H102" s="147">
        <f t="shared" si="2"/>
        <v>43292.833333333336</v>
      </c>
      <c r="I102" s="168">
        <f t="shared" si="3"/>
        <v>43292.833333333336</v>
      </c>
    </row>
    <row r="103" spans="1:9" x14ac:dyDescent="0.2">
      <c r="A103" s="141">
        <v>63</v>
      </c>
      <c r="B103" s="255">
        <v>43295</v>
      </c>
      <c r="C103" s="256">
        <v>0.66666666666666663</v>
      </c>
      <c r="D103" s="258">
        <v>61</v>
      </c>
      <c r="E103" s="258">
        <v>62</v>
      </c>
      <c r="F103" s="196" t="str">
        <f>IF(VLOOKUP(D103,'alle Spiele'!$B$52:$K$67,10,0)="x","",IF(VLOOKUP(D103,'alle Spiele'!$B$52:$J$67,7,0)&lt;VLOOKUP(D103,'alle Spiele'!$B$52:$J$67,9,0),VLOOKUP(D103,'alle Spiele'!$B$52:$G$67,4,0),VLOOKUP(D103,'alle Spiele'!$B$52:$G$67,6,0)))</f>
        <v/>
      </c>
      <c r="G103" s="196" t="str">
        <f>IF(VLOOKUP(E103,'alle Spiele'!$B$52:$K$67,10,0)="x","",IF(VLOOKUP(E103,'alle Spiele'!$B$52:$J$67,7,0)&lt;VLOOKUP(E103,'alle Spiele'!$B$52:$J$67,9,0),VLOOKUP(E103,'alle Spiele'!$B$52:$G$67,4,0),VLOOKUP(E103,'alle Spiele'!$B$52:$G$67,6,0)))</f>
        <v/>
      </c>
      <c r="H103" s="147">
        <f t="shared" si="2"/>
        <v>43295.666666666664</v>
      </c>
      <c r="I103" s="168">
        <f t="shared" si="3"/>
        <v>43295.666666666664</v>
      </c>
    </row>
    <row r="104" spans="1:9" ht="13.5" thickBot="1" x14ac:dyDescent="0.25">
      <c r="A104" s="142">
        <v>64</v>
      </c>
      <c r="B104" s="259">
        <v>43296</v>
      </c>
      <c r="C104" s="260">
        <v>0.70833333333333337</v>
      </c>
      <c r="D104" s="261">
        <v>61</v>
      </c>
      <c r="E104" s="261">
        <v>62</v>
      </c>
      <c r="F104" s="169" t="str">
        <f>IF(VLOOKUP(D104,'alle Spiele'!$B$52:$K$67,10,0)="x","",IF(VLOOKUP(D104,'alle Spiele'!$B$52:$J$67,7,0)&gt;VLOOKUP(D104,'alle Spiele'!$B$52:$J$67,9,0),VLOOKUP(D104,'alle Spiele'!$B$52:$G$67,4,0),VLOOKUP(D104,'alle Spiele'!$B$52:$G$67,6,0)))</f>
        <v/>
      </c>
      <c r="G104" s="169" t="str">
        <f>IF(VLOOKUP(E104,'alle Spiele'!$B$52:$K$67,10,0)="x","",IF(VLOOKUP(E104,'alle Spiele'!$B$52:$J$67,7,0)&gt;VLOOKUP(E104,'alle Spiele'!$B$52:$J$67,9,0),VLOOKUP(E104,'alle Spiele'!$B$52:$G$67,4,0),VLOOKUP(E104,'alle Spiele'!$B$52:$G$67,6,0)))</f>
        <v/>
      </c>
      <c r="H104" s="170">
        <f t="shared" si="2"/>
        <v>43296.708333333336</v>
      </c>
      <c r="I104" s="171">
        <f t="shared" si="3"/>
        <v>43296.708333333336</v>
      </c>
    </row>
  </sheetData>
  <sheetProtection sheet="1" objects="1" scenarios="1"/>
  <mergeCells count="1">
    <mergeCell ref="H37:I37"/>
  </mergeCells>
  <dataValidations disablePrompts="1" count="1">
    <dataValidation type="list" allowBlank="1" showInputMessage="1" showErrorMessage="1" sqref="H38">
      <formula1>"plus,minus"</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26</vt:i4>
      </vt:variant>
    </vt:vector>
  </HeadingPairs>
  <TitlesOfParts>
    <vt:vector size="34" baseType="lpstr">
      <vt:lpstr>Beschreibung</vt:lpstr>
      <vt:lpstr>alle Spiele</vt:lpstr>
      <vt:lpstr>Gruppenplatzierung</vt:lpstr>
      <vt:lpstr>KO-Runde</vt:lpstr>
      <vt:lpstr>Tipp-Rangliste</vt:lpstr>
      <vt:lpstr>Punktsystem</vt:lpstr>
      <vt:lpstr>Tipppunkte</vt:lpstr>
      <vt:lpstr>Stammdaten</vt:lpstr>
      <vt:lpstr>AnzahlSpieleA</vt:lpstr>
      <vt:lpstr>AnzahlSpieleB</vt:lpstr>
      <vt:lpstr>AnzahlSpieleC</vt:lpstr>
      <vt:lpstr>AnzahlSpieleD</vt:lpstr>
      <vt:lpstr>AnzahlSpieleE</vt:lpstr>
      <vt:lpstr>AnzahlSpieleF</vt:lpstr>
      <vt:lpstr>AnzahlSpieleG</vt:lpstr>
      <vt:lpstr>AnzahlSpieleH</vt:lpstr>
      <vt:lpstr>'alle Spiele'!Druckbereich</vt:lpstr>
      <vt:lpstr>Gruppenplatzierung!Druckbereich</vt:lpstr>
      <vt:lpstr>Tipppunkte!Druckbereich</vt:lpstr>
      <vt:lpstr>'alle Spiele'!Drucktitel</vt:lpstr>
      <vt:lpstr>Tipppunkte!Drucktitel</vt:lpstr>
      <vt:lpstr>PlatzierungenA</vt:lpstr>
      <vt:lpstr>PlatzierungenB</vt:lpstr>
      <vt:lpstr>PlatzierungenC</vt:lpstr>
      <vt:lpstr>PlatzierungenD</vt:lpstr>
      <vt:lpstr>PlatzierungenE</vt:lpstr>
      <vt:lpstr>PlatzierungenF</vt:lpstr>
      <vt:lpstr>PlatzierungenG</vt:lpstr>
      <vt:lpstr>PlatzierungenH</vt:lpstr>
      <vt:lpstr>'alle Spiele'!TABLE</vt:lpstr>
      <vt:lpstr>Tipppunkte!TABLE</vt:lpstr>
      <vt:lpstr>'alle Spiele'!TABLE_2</vt:lpstr>
      <vt:lpstr>Tipppunkte!TABLE_2</vt:lpstr>
      <vt:lpstr>Teams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WM-Tipptabelle 2010</dc:title>
  <dc:creator>Wolfgang Schmidt-Sielex</dc:creator>
  <cp:lastModifiedBy>W</cp:lastModifiedBy>
  <cp:lastPrinted>2018-05-14T06:47:47Z</cp:lastPrinted>
  <dcterms:created xsi:type="dcterms:W3CDTF">2002-05-23T07:29:24Z</dcterms:created>
  <dcterms:modified xsi:type="dcterms:W3CDTF">2018-05-14T13:59:57Z</dcterms:modified>
</cp:coreProperties>
</file>